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Password="8B5C" lockStructure="1"/>
  <bookViews>
    <workbookView xWindow="-120" yWindow="-120" windowWidth="20730" windowHeight="11160" tabRatio="689" firstSheet="13"/>
  </bookViews>
  <sheets>
    <sheet name="Indice" sheetId="29" r:id="rId1"/>
    <sheet name="1992-1994" sheetId="18" r:id="rId2"/>
    <sheet name="1995" sheetId="19" r:id="rId3"/>
    <sheet name="1996" sheetId="16" r:id="rId4"/>
    <sheet name="1997" sheetId="17" r:id="rId5"/>
    <sheet name="1998" sheetId="14" r:id="rId6"/>
    <sheet name="1999" sheetId="15" r:id="rId7"/>
    <sheet name="2000" sheetId="12" r:id="rId8"/>
    <sheet name="2001" sheetId="13" r:id="rId9"/>
    <sheet name="2002" sheetId="10" r:id="rId10"/>
    <sheet name="2003" sheetId="11" r:id="rId11"/>
    <sheet name="2004" sheetId="4" r:id="rId12"/>
    <sheet name="2005" sheetId="8" r:id="rId13"/>
    <sheet name="2006" sheetId="9" r:id="rId14"/>
    <sheet name="2007" sheetId="5" r:id="rId15"/>
    <sheet name="2008" sheetId="7" r:id="rId16"/>
    <sheet name="2009" sheetId="6" r:id="rId17"/>
    <sheet name="2010" sheetId="2" r:id="rId18"/>
    <sheet name="2011" sheetId="3" r:id="rId19"/>
    <sheet name="2012" sheetId="1" r:id="rId20"/>
    <sheet name="2013" sheetId="26" r:id="rId21"/>
    <sheet name="2014" sheetId="27" r:id="rId22"/>
    <sheet name="2015" sheetId="22" r:id="rId23"/>
    <sheet name="2016" sheetId="23" r:id="rId24"/>
    <sheet name="2017" sheetId="24" r:id="rId25"/>
    <sheet name="2018" sheetId="25" r:id="rId26"/>
    <sheet name="2019" sheetId="28" r:id="rId27"/>
    <sheet name="2020" sheetId="30" r:id="rId28"/>
    <sheet name="2021" sheetId="31" r:id="rId29"/>
  </sheets>
  <definedNames>
    <definedName name="_xlnm.Print_Area" localSheetId="28">'2021'!$A$12:$N$215</definedName>
    <definedName name="_xlnm.Print_Area" localSheetId="0">Indice!$A$1:$J$35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5" i="28" l="1"/>
  <c r="L635" i="28"/>
  <c r="K635" i="28"/>
  <c r="J635" i="28"/>
  <c r="I635" i="28"/>
  <c r="H635" i="28"/>
  <c r="G635" i="28"/>
  <c r="F635" i="28"/>
  <c r="E635" i="28"/>
  <c r="D635" i="28"/>
  <c r="C635" i="28"/>
  <c r="B635" i="28"/>
  <c r="N635" i="28" s="1"/>
  <c r="M637" i="25"/>
  <c r="L637" i="25"/>
  <c r="K637" i="25"/>
  <c r="J637" i="25"/>
  <c r="I637" i="25"/>
  <c r="H637" i="25"/>
  <c r="G637" i="25"/>
  <c r="F637" i="25"/>
  <c r="E637" i="25"/>
  <c r="D637" i="25"/>
  <c r="C637" i="25"/>
  <c r="B637" i="25"/>
  <c r="N637" i="25" s="1"/>
  <c r="M633" i="24"/>
  <c r="L633" i="24"/>
  <c r="K633" i="24"/>
  <c r="J633" i="24"/>
  <c r="I633" i="24"/>
  <c r="H633" i="24"/>
  <c r="G633" i="24"/>
  <c r="F633" i="24"/>
  <c r="E633" i="24"/>
  <c r="D633" i="24"/>
  <c r="C633" i="24"/>
  <c r="B633" i="24"/>
  <c r="M633" i="23"/>
  <c r="L633" i="23"/>
  <c r="K633" i="23"/>
  <c r="J633" i="23"/>
  <c r="I633" i="23"/>
  <c r="H633" i="23"/>
  <c r="G633" i="23"/>
  <c r="F633" i="23"/>
  <c r="E633" i="23"/>
  <c r="D633" i="23"/>
  <c r="C633" i="23"/>
  <c r="B633" i="23"/>
  <c r="N633" i="23" s="1"/>
  <c r="N633" i="24" l="1"/>
  <c r="B632" i="22"/>
  <c r="C632" i="22"/>
  <c r="D632" i="22"/>
  <c r="E632" i="22"/>
  <c r="F632" i="22"/>
  <c r="G632" i="22"/>
  <c r="H632" i="22"/>
  <c r="I632" i="22"/>
  <c r="J632" i="22"/>
  <c r="K632" i="22"/>
  <c r="L632" i="22"/>
  <c r="M632" i="22"/>
  <c r="N632" i="22" l="1"/>
  <c r="M642" i="27"/>
  <c r="L642" i="27"/>
  <c r="K642" i="27"/>
  <c r="J642" i="27"/>
  <c r="I642" i="27"/>
  <c r="H642" i="27"/>
  <c r="G642" i="27"/>
  <c r="F642" i="27"/>
  <c r="E642" i="27"/>
  <c r="D642" i="27"/>
  <c r="C642" i="27"/>
  <c r="B642" i="27"/>
  <c r="N641" i="27"/>
  <c r="N640" i="27"/>
  <c r="N639" i="27"/>
  <c r="M642" i="26"/>
  <c r="L642" i="26"/>
  <c r="K642" i="26"/>
  <c r="J642" i="26"/>
  <c r="I642" i="26"/>
  <c r="H642" i="26"/>
  <c r="G642" i="26"/>
  <c r="F642" i="26"/>
  <c r="E642" i="26"/>
  <c r="D642" i="26"/>
  <c r="C642" i="26"/>
  <c r="B642" i="26"/>
  <c r="N641" i="26"/>
  <c r="N640" i="26"/>
  <c r="N639" i="26"/>
  <c r="N642" i="27" l="1"/>
  <c r="N642" i="26"/>
  <c r="G70" i="18"/>
  <c r="H26" i="18"/>
  <c r="J15" i="18"/>
  <c r="J16" i="18"/>
  <c r="J17" i="18"/>
  <c r="J18" i="18"/>
  <c r="J19" i="18"/>
  <c r="J20" i="18"/>
  <c r="J21" i="18"/>
  <c r="J22" i="18"/>
  <c r="J23" i="18"/>
  <c r="J26" i="18" s="1"/>
  <c r="J24" i="18"/>
  <c r="J25" i="18"/>
  <c r="I26" i="18"/>
  <c r="G26" i="18"/>
  <c r="F26" i="18"/>
  <c r="E26" i="18"/>
  <c r="D26" i="18"/>
  <c r="C26" i="18"/>
  <c r="B26" i="18"/>
  <c r="J58" i="18"/>
  <c r="J59" i="18"/>
  <c r="J60" i="18"/>
  <c r="J61" i="18"/>
  <c r="J62" i="18"/>
  <c r="J63" i="18"/>
  <c r="J70" i="18" s="1"/>
  <c r="J64" i="18"/>
  <c r="J65" i="18"/>
  <c r="J66" i="18"/>
  <c r="J67" i="18"/>
  <c r="J68" i="18"/>
  <c r="J69" i="18"/>
  <c r="I70" i="18"/>
  <c r="H70" i="18"/>
  <c r="F70" i="18"/>
  <c r="E70" i="18"/>
  <c r="D70" i="18"/>
  <c r="C70" i="18"/>
  <c r="J36" i="18"/>
  <c r="J37" i="18"/>
  <c r="J48" i="18" s="1"/>
  <c r="J38" i="18"/>
  <c r="J39" i="18"/>
  <c r="J40" i="18"/>
  <c r="J41" i="18"/>
  <c r="J42" i="18"/>
  <c r="J43" i="18"/>
  <c r="J44" i="18"/>
  <c r="J45" i="18"/>
  <c r="J46" i="18"/>
  <c r="J47" i="18"/>
  <c r="I48" i="18"/>
  <c r="H48" i="18"/>
  <c r="G48" i="18"/>
  <c r="B48" i="18"/>
  <c r="C48" i="18"/>
  <c r="D48" i="18"/>
  <c r="E48" i="18"/>
  <c r="F48" i="18"/>
  <c r="N255" i="14"/>
  <c r="M237" i="13"/>
  <c r="L237" i="13"/>
  <c r="K237" i="13"/>
  <c r="J237" i="13"/>
  <c r="I237" i="13"/>
  <c r="H237" i="13"/>
  <c r="G237" i="13"/>
  <c r="F237" i="13"/>
  <c r="E237" i="13"/>
  <c r="D237" i="13"/>
  <c r="C237" i="13"/>
  <c r="B237" i="13"/>
  <c r="N235" i="13"/>
  <c r="N233" i="13"/>
  <c r="N231" i="13"/>
  <c r="N144" i="13"/>
  <c r="N146" i="13"/>
  <c r="M223" i="11"/>
  <c r="L223" i="11"/>
  <c r="K223" i="11"/>
  <c r="J223" i="11"/>
  <c r="I223" i="11"/>
  <c r="H223" i="11"/>
  <c r="G223" i="11"/>
  <c r="F223" i="11"/>
  <c r="E223" i="11"/>
  <c r="D223" i="11"/>
  <c r="C223" i="11"/>
  <c r="B223" i="11"/>
  <c r="N221" i="11"/>
  <c r="N219" i="11"/>
  <c r="N217" i="11"/>
  <c r="M223" i="4"/>
  <c r="L223" i="4"/>
  <c r="K223" i="4"/>
  <c r="J223" i="4"/>
  <c r="I223" i="4"/>
  <c r="H223" i="4"/>
  <c r="G223" i="4"/>
  <c r="F223" i="4"/>
  <c r="E223" i="4"/>
  <c r="D223" i="4"/>
  <c r="C223" i="4"/>
  <c r="B223" i="4"/>
  <c r="N221" i="4"/>
  <c r="N219" i="4"/>
  <c r="N217" i="4"/>
  <c r="N269" i="19"/>
  <c r="N273" i="16"/>
  <c r="N275" i="17"/>
  <c r="N208" i="15"/>
  <c r="N227" i="12"/>
  <c r="M243" i="10"/>
  <c r="L243" i="10"/>
  <c r="K243" i="10"/>
  <c r="J243" i="10"/>
  <c r="I243" i="10"/>
  <c r="H243" i="10"/>
  <c r="G243" i="10"/>
  <c r="F243" i="10"/>
  <c r="E243" i="10"/>
  <c r="D243" i="10"/>
  <c r="C243" i="10"/>
  <c r="B243" i="10"/>
  <c r="N241" i="10"/>
  <c r="N239" i="10"/>
  <c r="N237" i="10"/>
  <c r="M226" i="8"/>
  <c r="L226" i="8"/>
  <c r="K226" i="8"/>
  <c r="J226" i="8"/>
  <c r="I226" i="8"/>
  <c r="H226" i="8"/>
  <c r="G226" i="8"/>
  <c r="F226" i="8"/>
  <c r="E226" i="8"/>
  <c r="D226" i="8"/>
  <c r="C226" i="8"/>
  <c r="B226" i="8"/>
  <c r="N224" i="8"/>
  <c r="N222" i="8"/>
  <c r="N220" i="8"/>
  <c r="M227" i="9"/>
  <c r="L227" i="9"/>
  <c r="K227" i="9"/>
  <c r="J227" i="9"/>
  <c r="I227" i="9"/>
  <c r="H227" i="9"/>
  <c r="G227" i="9"/>
  <c r="F227" i="9"/>
  <c r="E227" i="9"/>
  <c r="D227" i="9"/>
  <c r="C227" i="9"/>
  <c r="B227" i="9"/>
  <c r="N225" i="9"/>
  <c r="N223" i="9"/>
  <c r="N221" i="9"/>
  <c r="N239" i="5"/>
  <c r="N241" i="5"/>
  <c r="N243" i="5"/>
  <c r="M245" i="5"/>
  <c r="L245" i="5"/>
  <c r="K245" i="5"/>
  <c r="J245" i="5"/>
  <c r="I245" i="5"/>
  <c r="H245" i="5"/>
  <c r="G245" i="5"/>
  <c r="F245" i="5"/>
  <c r="E245" i="5"/>
  <c r="D245" i="5"/>
  <c r="C245" i="5"/>
  <c r="B245" i="5"/>
  <c r="B70" i="18"/>
  <c r="N240" i="19"/>
  <c r="N260" i="19" s="1"/>
  <c r="N242" i="19"/>
  <c r="N244" i="19"/>
  <c r="N246" i="19"/>
  <c r="N248" i="19"/>
  <c r="N250" i="19"/>
  <c r="N252" i="19"/>
  <c r="N254" i="19"/>
  <c r="N256" i="19"/>
  <c r="N258" i="19"/>
  <c r="M260" i="19"/>
  <c r="L260" i="19"/>
  <c r="K260" i="19"/>
  <c r="J260" i="19"/>
  <c r="I260" i="19"/>
  <c r="H260" i="19"/>
  <c r="G260" i="19"/>
  <c r="F260" i="19"/>
  <c r="E260" i="19"/>
  <c r="D260" i="19"/>
  <c r="C260" i="19"/>
  <c r="B260" i="19"/>
  <c r="N169" i="19"/>
  <c r="N171" i="19"/>
  <c r="N173" i="19"/>
  <c r="N175" i="19"/>
  <c r="N177" i="19"/>
  <c r="N231" i="19" s="1"/>
  <c r="N179" i="19"/>
  <c r="N181" i="19"/>
  <c r="N183" i="19"/>
  <c r="N185" i="19"/>
  <c r="N187" i="19"/>
  <c r="N189" i="19"/>
  <c r="N191" i="19"/>
  <c r="N193" i="19"/>
  <c r="N195" i="19"/>
  <c r="N197" i="19"/>
  <c r="N199" i="19"/>
  <c r="N201" i="19"/>
  <c r="N203" i="19"/>
  <c r="N205" i="19"/>
  <c r="N207" i="19"/>
  <c r="N209" i="19"/>
  <c r="N211" i="19"/>
  <c r="N213" i="19"/>
  <c r="N215" i="19"/>
  <c r="N217" i="19"/>
  <c r="N219" i="19"/>
  <c r="N221" i="19"/>
  <c r="N223" i="19"/>
  <c r="N225" i="19"/>
  <c r="N227" i="19"/>
  <c r="N229" i="19"/>
  <c r="M231" i="19"/>
  <c r="L231" i="19"/>
  <c r="K231" i="19"/>
  <c r="J231" i="19"/>
  <c r="I231" i="19"/>
  <c r="H231" i="19"/>
  <c r="G231" i="19"/>
  <c r="F231" i="19"/>
  <c r="E231" i="19"/>
  <c r="D231" i="19"/>
  <c r="C231" i="19"/>
  <c r="B231" i="19"/>
  <c r="N134" i="19"/>
  <c r="N136" i="19"/>
  <c r="E138" i="19"/>
  <c r="F138" i="19"/>
  <c r="F160" i="19" s="1"/>
  <c r="G138" i="19"/>
  <c r="G160" i="19"/>
  <c r="H138" i="19"/>
  <c r="H160" i="19"/>
  <c r="I138" i="19"/>
  <c r="I160" i="19"/>
  <c r="N140" i="19"/>
  <c r="N142" i="19"/>
  <c r="N144" i="19"/>
  <c r="N146" i="19"/>
  <c r="N148" i="19"/>
  <c r="N150" i="19"/>
  <c r="N152" i="19"/>
  <c r="N154" i="19"/>
  <c r="N156" i="19"/>
  <c r="N158" i="19"/>
  <c r="M160" i="19"/>
  <c r="L160" i="19"/>
  <c r="K160" i="19"/>
  <c r="J160" i="19"/>
  <c r="D160" i="19"/>
  <c r="C160" i="19"/>
  <c r="B160" i="19"/>
  <c r="N107" i="19"/>
  <c r="N109" i="19"/>
  <c r="N125" i="19" s="1"/>
  <c r="N111" i="19"/>
  <c r="N113" i="19"/>
  <c r="N115" i="19"/>
  <c r="N117" i="19"/>
  <c r="N119" i="19"/>
  <c r="N121" i="19"/>
  <c r="N123" i="19"/>
  <c r="M125" i="19"/>
  <c r="L125" i="19"/>
  <c r="K125" i="19"/>
  <c r="J125" i="19"/>
  <c r="I125" i="19"/>
  <c r="H125" i="19"/>
  <c r="G125" i="19"/>
  <c r="F125" i="19"/>
  <c r="E125" i="19"/>
  <c r="D125" i="19"/>
  <c r="C125" i="19"/>
  <c r="B125" i="19"/>
  <c r="N62" i="19"/>
  <c r="N64" i="19"/>
  <c r="N98" i="19" s="1"/>
  <c r="N66" i="19"/>
  <c r="N68" i="19"/>
  <c r="N70" i="19"/>
  <c r="N72" i="19"/>
  <c r="N74" i="19"/>
  <c r="N76" i="19"/>
  <c r="N78" i="19"/>
  <c r="N80" i="19"/>
  <c r="N82" i="19"/>
  <c r="N84" i="19"/>
  <c r="N86" i="19"/>
  <c r="N88" i="19"/>
  <c r="N90" i="19"/>
  <c r="N92" i="19"/>
  <c r="N94" i="19"/>
  <c r="N96" i="19"/>
  <c r="M98" i="19"/>
  <c r="L98" i="19"/>
  <c r="K98" i="19"/>
  <c r="J98" i="19"/>
  <c r="I98" i="19"/>
  <c r="H98" i="19"/>
  <c r="G98" i="19"/>
  <c r="F98" i="19"/>
  <c r="E98" i="19"/>
  <c r="D98" i="19"/>
  <c r="C98" i="19"/>
  <c r="B98" i="19"/>
  <c r="B53" i="19"/>
  <c r="C53" i="19"/>
  <c r="D53" i="19"/>
  <c r="E53" i="19"/>
  <c r="F53" i="19"/>
  <c r="G53" i="19"/>
  <c r="N53" i="19" s="1"/>
  <c r="H53" i="19"/>
  <c r="I53" i="19"/>
  <c r="J53" i="19"/>
  <c r="K53" i="19"/>
  <c r="L53" i="19"/>
  <c r="M53" i="19"/>
  <c r="N51" i="19"/>
  <c r="N49" i="19"/>
  <c r="N47" i="19"/>
  <c r="N45" i="19"/>
  <c r="N43" i="19"/>
  <c r="N39" i="19"/>
  <c r="N37" i="19"/>
  <c r="N35" i="19"/>
  <c r="N33" i="19"/>
  <c r="N31" i="19"/>
  <c r="N29" i="19"/>
  <c r="N27" i="19"/>
  <c r="N25" i="19"/>
  <c r="N23" i="19"/>
  <c r="N21" i="19"/>
  <c r="N17" i="19"/>
  <c r="B264" i="16"/>
  <c r="C264" i="16"/>
  <c r="N264" i="16" s="1"/>
  <c r="D264" i="16"/>
  <c r="E264" i="16"/>
  <c r="F264" i="16"/>
  <c r="G264" i="16"/>
  <c r="H264" i="16"/>
  <c r="I264" i="16"/>
  <c r="J264" i="16"/>
  <c r="K264" i="16"/>
  <c r="L264" i="16"/>
  <c r="M264" i="16"/>
  <c r="N262" i="16"/>
  <c r="N260" i="16"/>
  <c r="N258" i="16"/>
  <c r="N256" i="16"/>
  <c r="N254" i="16"/>
  <c r="N252" i="16"/>
  <c r="N250" i="16"/>
  <c r="N248" i="16"/>
  <c r="N246" i="16"/>
  <c r="N244" i="16"/>
  <c r="B235" i="16"/>
  <c r="C235" i="16"/>
  <c r="D235" i="16"/>
  <c r="E235" i="16"/>
  <c r="F235" i="16"/>
  <c r="G235" i="16"/>
  <c r="N235" i="16" s="1"/>
  <c r="H235" i="16"/>
  <c r="I235" i="16"/>
  <c r="J235" i="16"/>
  <c r="K235" i="16"/>
  <c r="N233" i="16"/>
  <c r="N231" i="16"/>
  <c r="N229" i="16"/>
  <c r="N227" i="16"/>
  <c r="N225" i="16"/>
  <c r="N223" i="16"/>
  <c r="N221" i="16"/>
  <c r="N219" i="16"/>
  <c r="N217" i="16"/>
  <c r="N215" i="16"/>
  <c r="N213" i="16"/>
  <c r="N211" i="16"/>
  <c r="N209" i="16"/>
  <c r="N207" i="16"/>
  <c r="N205" i="16"/>
  <c r="N203" i="16"/>
  <c r="N201" i="16"/>
  <c r="N199" i="16"/>
  <c r="N197" i="16"/>
  <c r="N195" i="16"/>
  <c r="N193" i="16"/>
  <c r="N191" i="16"/>
  <c r="N189" i="16"/>
  <c r="N187" i="16"/>
  <c r="N185" i="16"/>
  <c r="N183" i="16"/>
  <c r="N181" i="16"/>
  <c r="N179" i="16"/>
  <c r="N177" i="16"/>
  <c r="N175" i="16"/>
  <c r="N173" i="16"/>
  <c r="N171" i="16"/>
  <c r="B162" i="16"/>
  <c r="C162" i="16"/>
  <c r="N162" i="16" s="1"/>
  <c r="D162" i="16"/>
  <c r="E162" i="16"/>
  <c r="F162" i="16"/>
  <c r="G162" i="16"/>
  <c r="H162" i="16"/>
  <c r="I162" i="16"/>
  <c r="J162" i="16"/>
  <c r="K162" i="16"/>
  <c r="L162" i="16"/>
  <c r="M162" i="16"/>
  <c r="N160" i="16"/>
  <c r="N158" i="16"/>
  <c r="N156" i="16"/>
  <c r="N154" i="16"/>
  <c r="N152" i="16"/>
  <c r="N150" i="16"/>
  <c r="N123" i="16"/>
  <c r="N141" i="16" s="1"/>
  <c r="N125" i="16"/>
  <c r="N127" i="16"/>
  <c r="N129" i="16"/>
  <c r="N131" i="16"/>
  <c r="N133" i="16"/>
  <c r="N135" i="16"/>
  <c r="N137" i="16"/>
  <c r="N139" i="16"/>
  <c r="M141" i="16"/>
  <c r="L141" i="16"/>
  <c r="K141" i="16"/>
  <c r="J141" i="16"/>
  <c r="I141" i="16"/>
  <c r="H141" i="16"/>
  <c r="G141" i="16"/>
  <c r="F141" i="16"/>
  <c r="E141" i="16"/>
  <c r="D141" i="16"/>
  <c r="C141" i="16"/>
  <c r="B141" i="16"/>
  <c r="N68" i="16"/>
  <c r="N114" i="16" s="1"/>
  <c r="N70" i="16"/>
  <c r="N72" i="16"/>
  <c r="N74" i="16"/>
  <c r="N76" i="16"/>
  <c r="N78" i="16"/>
  <c r="N80" i="16"/>
  <c r="N82" i="16"/>
  <c r="N84" i="16"/>
  <c r="N86" i="16"/>
  <c r="N88" i="16"/>
  <c r="N90" i="16"/>
  <c r="N92" i="16"/>
  <c r="L94" i="16"/>
  <c r="N94" i="16"/>
  <c r="N96" i="16"/>
  <c r="N98" i="16"/>
  <c r="N100" i="16"/>
  <c r="N102" i="16"/>
  <c r="N104" i="16"/>
  <c r="N106" i="16"/>
  <c r="N108" i="16"/>
  <c r="N110" i="16"/>
  <c r="N112" i="16"/>
  <c r="M114" i="16"/>
  <c r="K114" i="16"/>
  <c r="J114" i="16"/>
  <c r="I114" i="16"/>
  <c r="H114" i="16"/>
  <c r="G114" i="16"/>
  <c r="F114" i="16"/>
  <c r="E114" i="16"/>
  <c r="D114" i="16"/>
  <c r="C114" i="16"/>
  <c r="B114" i="16"/>
  <c r="N17" i="16"/>
  <c r="N19" i="16"/>
  <c r="N59" i="16" s="1"/>
  <c r="N21" i="16"/>
  <c r="N23" i="16"/>
  <c r="N25" i="16"/>
  <c r="N27" i="16"/>
  <c r="N29" i="16"/>
  <c r="N31" i="16"/>
  <c r="N33" i="16"/>
  <c r="N35" i="16"/>
  <c r="N37" i="16"/>
  <c r="N39" i="16"/>
  <c r="N41" i="16"/>
  <c r="N43" i="16"/>
  <c r="N45" i="16"/>
  <c r="N47" i="16"/>
  <c r="N49" i="16"/>
  <c r="N51" i="16"/>
  <c r="N53" i="16"/>
  <c r="N55" i="16"/>
  <c r="N57" i="16"/>
  <c r="M59" i="16"/>
  <c r="L59" i="16"/>
  <c r="K59" i="16"/>
  <c r="J59" i="16"/>
  <c r="I59" i="16"/>
  <c r="H59" i="16"/>
  <c r="G59" i="16"/>
  <c r="F59" i="16"/>
  <c r="E59" i="16"/>
  <c r="D59" i="16"/>
  <c r="C59" i="16"/>
  <c r="B59" i="16"/>
  <c r="B266" i="17"/>
  <c r="C266" i="17"/>
  <c r="N266" i="17" s="1"/>
  <c r="D266" i="17"/>
  <c r="E266" i="17"/>
  <c r="F266" i="17"/>
  <c r="G266" i="17"/>
  <c r="H266" i="17"/>
  <c r="I266" i="17"/>
  <c r="J266" i="17"/>
  <c r="K266" i="17"/>
  <c r="L266" i="17"/>
  <c r="M266" i="17"/>
  <c r="N264" i="17"/>
  <c r="N262" i="17"/>
  <c r="N260" i="17"/>
  <c r="N258" i="17"/>
  <c r="N256" i="17"/>
  <c r="N254" i="17"/>
  <c r="N252" i="17"/>
  <c r="N250" i="17"/>
  <c r="N248" i="17"/>
  <c r="N246" i="17"/>
  <c r="B237" i="17"/>
  <c r="C237" i="17"/>
  <c r="D237" i="17"/>
  <c r="E237" i="17"/>
  <c r="F237" i="17"/>
  <c r="G237" i="17"/>
  <c r="N237" i="17" s="1"/>
  <c r="H237" i="17"/>
  <c r="I237" i="17"/>
  <c r="J237" i="17"/>
  <c r="K237" i="17"/>
  <c r="L237" i="17"/>
  <c r="M237" i="17"/>
  <c r="N235" i="17"/>
  <c r="N233" i="17"/>
  <c r="N231" i="17"/>
  <c r="N229" i="17"/>
  <c r="N227" i="17"/>
  <c r="N225" i="17"/>
  <c r="N223" i="17"/>
  <c r="N221" i="17"/>
  <c r="N219" i="17"/>
  <c r="N217" i="17"/>
  <c r="N215" i="17"/>
  <c r="N213" i="17"/>
  <c r="N211" i="17"/>
  <c r="N209" i="17"/>
  <c r="N207" i="17"/>
  <c r="N205" i="17"/>
  <c r="N203" i="17"/>
  <c r="N201" i="17"/>
  <c r="N199" i="17"/>
  <c r="N197" i="17"/>
  <c r="N195" i="17"/>
  <c r="N193" i="17"/>
  <c r="N191" i="17"/>
  <c r="N189" i="17"/>
  <c r="N187" i="17"/>
  <c r="N185" i="17"/>
  <c r="N183" i="17"/>
  <c r="N181" i="17"/>
  <c r="N179" i="17"/>
  <c r="N177" i="17"/>
  <c r="N175" i="17"/>
  <c r="N173" i="17"/>
  <c r="B164" i="17"/>
  <c r="C164" i="17"/>
  <c r="N164" i="17" s="1"/>
  <c r="D164" i="17"/>
  <c r="E164" i="17"/>
  <c r="F164" i="17"/>
  <c r="G164" i="17"/>
  <c r="H164" i="17"/>
  <c r="I164" i="17"/>
  <c r="J164" i="17"/>
  <c r="K164" i="17"/>
  <c r="L164" i="17"/>
  <c r="M164" i="17"/>
  <c r="N162" i="17"/>
  <c r="N160" i="17"/>
  <c r="N158" i="17"/>
  <c r="N156" i="17"/>
  <c r="N154" i="17"/>
  <c r="N152" i="17"/>
  <c r="N123" i="17"/>
  <c r="N125" i="17"/>
  <c r="N127" i="17"/>
  <c r="N143" i="17" s="1"/>
  <c r="N129" i="17"/>
  <c r="N131" i="17"/>
  <c r="N133" i="17"/>
  <c r="N135" i="17"/>
  <c r="N137" i="17"/>
  <c r="N139" i="17"/>
  <c r="N141" i="17"/>
  <c r="M143" i="17"/>
  <c r="L143" i="17"/>
  <c r="K143" i="17"/>
  <c r="J143" i="17"/>
  <c r="I143" i="17"/>
  <c r="H143" i="17"/>
  <c r="G143" i="17"/>
  <c r="F143" i="17"/>
  <c r="E143" i="17"/>
  <c r="D143" i="17"/>
  <c r="C143" i="17"/>
  <c r="B143" i="17"/>
  <c r="B114" i="17"/>
  <c r="C114" i="17"/>
  <c r="N114" i="17" s="1"/>
  <c r="D114" i="17"/>
  <c r="E114" i="17"/>
  <c r="F114" i="17"/>
  <c r="G114" i="17"/>
  <c r="H114" i="17"/>
  <c r="I114" i="17"/>
  <c r="J114" i="17"/>
  <c r="K114" i="17"/>
  <c r="L114" i="17"/>
  <c r="M114" i="17"/>
  <c r="N112" i="17"/>
  <c r="N110" i="17"/>
  <c r="N108" i="17"/>
  <c r="N106" i="17"/>
  <c r="N104" i="17"/>
  <c r="N102" i="17"/>
  <c r="N100" i="17"/>
  <c r="N98" i="17"/>
  <c r="N96" i="17"/>
  <c r="N94" i="17"/>
  <c r="N92" i="17"/>
  <c r="N90" i="17"/>
  <c r="N88" i="17"/>
  <c r="N86" i="17"/>
  <c r="N84" i="17"/>
  <c r="N82" i="17"/>
  <c r="N80" i="17"/>
  <c r="N78" i="17"/>
  <c r="N76" i="17"/>
  <c r="N74" i="17"/>
  <c r="N72" i="17"/>
  <c r="N70" i="17"/>
  <c r="N68" i="17"/>
  <c r="B59" i="17"/>
  <c r="C59" i="17"/>
  <c r="N59" i="17" s="1"/>
  <c r="D59" i="17"/>
  <c r="E59" i="17"/>
  <c r="F59" i="17"/>
  <c r="G59" i="17"/>
  <c r="H59" i="17"/>
  <c r="I59" i="17"/>
  <c r="J59" i="17"/>
  <c r="K59" i="17"/>
  <c r="L59" i="17"/>
  <c r="M59" i="17"/>
  <c r="N57" i="17"/>
  <c r="N55" i="17"/>
  <c r="N53" i="17"/>
  <c r="N51" i="17"/>
  <c r="N49" i="17"/>
  <c r="N47" i="17"/>
  <c r="N45" i="17"/>
  <c r="N43" i="17"/>
  <c r="N41" i="17"/>
  <c r="N39" i="17"/>
  <c r="N37" i="17"/>
  <c r="N35" i="17"/>
  <c r="N33" i="17"/>
  <c r="N31" i="17"/>
  <c r="N29" i="17"/>
  <c r="N27" i="17"/>
  <c r="N25" i="17"/>
  <c r="N23" i="17"/>
  <c r="N21" i="17"/>
  <c r="N19" i="17"/>
  <c r="N17" i="17"/>
  <c r="B246" i="14"/>
  <c r="C246" i="14"/>
  <c r="N246" i="14" s="1"/>
  <c r="D246" i="14"/>
  <c r="E246" i="14"/>
  <c r="F246" i="14"/>
  <c r="G246" i="14"/>
  <c r="H246" i="14"/>
  <c r="I246" i="14"/>
  <c r="J246" i="14"/>
  <c r="K246" i="14"/>
  <c r="L246" i="14"/>
  <c r="M246" i="14"/>
  <c r="N244" i="14"/>
  <c r="N242" i="14"/>
  <c r="N240" i="14"/>
  <c r="N238" i="14"/>
  <c r="N236" i="14"/>
  <c r="N234" i="14"/>
  <c r="N232" i="14"/>
  <c r="N230" i="14"/>
  <c r="N228" i="14"/>
  <c r="N226" i="14"/>
  <c r="B217" i="14"/>
  <c r="C217" i="14"/>
  <c r="D217" i="14"/>
  <c r="E217" i="14"/>
  <c r="F217" i="14"/>
  <c r="G217" i="14"/>
  <c r="H217" i="14"/>
  <c r="I217" i="14"/>
  <c r="J217" i="14"/>
  <c r="K217" i="14"/>
  <c r="L217" i="14"/>
  <c r="M217" i="14"/>
  <c r="N215" i="14"/>
  <c r="N213" i="14"/>
  <c r="N211" i="14"/>
  <c r="N209" i="14"/>
  <c r="N207" i="14"/>
  <c r="N205" i="14"/>
  <c r="N203" i="14"/>
  <c r="N201" i="14"/>
  <c r="N199" i="14"/>
  <c r="N197" i="14"/>
  <c r="N195" i="14"/>
  <c r="N193" i="14"/>
  <c r="N191" i="14"/>
  <c r="N189" i="14"/>
  <c r="N187" i="14"/>
  <c r="N185" i="14"/>
  <c r="N183" i="14"/>
  <c r="N181" i="14"/>
  <c r="N179" i="14"/>
  <c r="N177" i="14"/>
  <c r="N175" i="14"/>
  <c r="N173" i="14"/>
  <c r="B164" i="14"/>
  <c r="C164" i="14"/>
  <c r="N164" i="14" s="1"/>
  <c r="D164" i="14"/>
  <c r="E164" i="14"/>
  <c r="F164" i="14"/>
  <c r="G164" i="14"/>
  <c r="H164" i="14"/>
  <c r="I164" i="14"/>
  <c r="J164" i="14"/>
  <c r="K164" i="14"/>
  <c r="L164" i="14"/>
  <c r="M164" i="14"/>
  <c r="N162" i="14"/>
  <c r="N160" i="14"/>
  <c r="N158" i="14"/>
  <c r="N156" i="14"/>
  <c r="N154" i="14"/>
  <c r="N152" i="14"/>
  <c r="N123" i="14"/>
  <c r="N125" i="14"/>
  <c r="N143" i="14" s="1"/>
  <c r="N127" i="14"/>
  <c r="N129" i="14"/>
  <c r="N131" i="14"/>
  <c r="N133" i="14"/>
  <c r="N135" i="14"/>
  <c r="N137" i="14"/>
  <c r="N139" i="14"/>
  <c r="N141" i="14"/>
  <c r="M143" i="14"/>
  <c r="L143" i="14"/>
  <c r="K143" i="14"/>
  <c r="J143" i="14"/>
  <c r="I143" i="14"/>
  <c r="H143" i="14"/>
  <c r="G143" i="14"/>
  <c r="F143" i="14"/>
  <c r="E143" i="14"/>
  <c r="D143" i="14"/>
  <c r="C143" i="14"/>
  <c r="B143" i="14"/>
  <c r="B114" i="14"/>
  <c r="C114" i="14"/>
  <c r="N114" i="14" s="1"/>
  <c r="D114" i="14"/>
  <c r="E114" i="14"/>
  <c r="F114" i="14"/>
  <c r="G114" i="14"/>
  <c r="H114" i="14"/>
  <c r="I114" i="14"/>
  <c r="J114" i="14"/>
  <c r="K114" i="14"/>
  <c r="L114" i="14"/>
  <c r="M114" i="14"/>
  <c r="N112" i="14"/>
  <c r="N110" i="14"/>
  <c r="N108" i="14"/>
  <c r="N106" i="14"/>
  <c r="N104" i="14"/>
  <c r="N102" i="14"/>
  <c r="N100" i="14"/>
  <c r="N98" i="14"/>
  <c r="N96" i="14"/>
  <c r="N94" i="14"/>
  <c r="N92" i="14"/>
  <c r="N90" i="14"/>
  <c r="N88" i="14"/>
  <c r="N86" i="14"/>
  <c r="N84" i="14"/>
  <c r="N82" i="14"/>
  <c r="N80" i="14"/>
  <c r="N78" i="14"/>
  <c r="N76" i="14"/>
  <c r="N74" i="14"/>
  <c r="N72" i="14"/>
  <c r="N70" i="14"/>
  <c r="N68" i="14"/>
  <c r="B59" i="14"/>
  <c r="C59" i="14"/>
  <c r="N59" i="14" s="1"/>
  <c r="D59" i="14"/>
  <c r="E59" i="14"/>
  <c r="F59" i="14"/>
  <c r="G59" i="14"/>
  <c r="H59" i="14"/>
  <c r="I59" i="14"/>
  <c r="J59" i="14"/>
  <c r="K59" i="14"/>
  <c r="L59" i="14"/>
  <c r="M59" i="14"/>
  <c r="N57" i="14"/>
  <c r="N55" i="14"/>
  <c r="N53" i="14"/>
  <c r="N51" i="14"/>
  <c r="N49" i="14"/>
  <c r="N47" i="14"/>
  <c r="N45" i="14"/>
  <c r="N43" i="14"/>
  <c r="N41" i="14"/>
  <c r="N39" i="14"/>
  <c r="N37" i="14"/>
  <c r="N35" i="14"/>
  <c r="N33" i="14"/>
  <c r="N31" i="14"/>
  <c r="N29" i="14"/>
  <c r="N27" i="14"/>
  <c r="N25" i="14"/>
  <c r="N23" i="14"/>
  <c r="N21" i="14"/>
  <c r="N19" i="14"/>
  <c r="N17" i="14"/>
  <c r="B198" i="15"/>
  <c r="C198" i="15"/>
  <c r="N198" i="15" s="1"/>
  <c r="D198" i="15"/>
  <c r="E198" i="15"/>
  <c r="F198" i="15"/>
  <c r="G198" i="15"/>
  <c r="H198" i="15"/>
  <c r="I198" i="15"/>
  <c r="J198" i="15"/>
  <c r="K198" i="15"/>
  <c r="L198" i="15"/>
  <c r="M198" i="15"/>
  <c r="N196" i="15"/>
  <c r="N194" i="15"/>
  <c r="N192" i="15"/>
  <c r="N190" i="15"/>
  <c r="N188" i="15"/>
  <c r="N186" i="15"/>
  <c r="N184" i="15"/>
  <c r="N182" i="15"/>
  <c r="B173" i="15"/>
  <c r="C173" i="15"/>
  <c r="D173" i="15"/>
  <c r="N173" i="15" s="1"/>
  <c r="E173" i="15"/>
  <c r="F173" i="15"/>
  <c r="G173" i="15"/>
  <c r="H173" i="15"/>
  <c r="I173" i="15"/>
  <c r="J173" i="15"/>
  <c r="K173" i="15"/>
  <c r="L173" i="15"/>
  <c r="M173" i="15"/>
  <c r="N171" i="15"/>
  <c r="N169" i="15"/>
  <c r="N167" i="15"/>
  <c r="N165" i="15"/>
  <c r="N163" i="15"/>
  <c r="N161" i="15"/>
  <c r="N159" i="15"/>
  <c r="N157" i="15"/>
  <c r="B148" i="15"/>
  <c r="C148" i="15"/>
  <c r="N148" i="15" s="1"/>
  <c r="D148" i="15"/>
  <c r="E148" i="15"/>
  <c r="F148" i="15"/>
  <c r="G148" i="15"/>
  <c r="H148" i="15"/>
  <c r="I148" i="15"/>
  <c r="J148" i="15"/>
  <c r="K148" i="15"/>
  <c r="L148" i="15"/>
  <c r="M148" i="15"/>
  <c r="N146" i="15"/>
  <c r="N144" i="15"/>
  <c r="N142" i="15"/>
  <c r="N140" i="15"/>
  <c r="N138" i="15"/>
  <c r="N136" i="15"/>
  <c r="N107" i="15"/>
  <c r="N109" i="15"/>
  <c r="N111" i="15"/>
  <c r="N113" i="15"/>
  <c r="N115" i="15"/>
  <c r="N117" i="15"/>
  <c r="N119" i="15"/>
  <c r="N121" i="15"/>
  <c r="N123" i="15"/>
  <c r="N125" i="15"/>
  <c r="M127" i="15"/>
  <c r="L127" i="15"/>
  <c r="K127" i="15"/>
  <c r="J127" i="15"/>
  <c r="I127" i="15"/>
  <c r="H127" i="15"/>
  <c r="G127" i="15"/>
  <c r="F127" i="15"/>
  <c r="E127" i="15"/>
  <c r="D127" i="15"/>
  <c r="C127" i="15"/>
  <c r="B127" i="15"/>
  <c r="B98" i="15"/>
  <c r="C98" i="15"/>
  <c r="N98" i="15" s="1"/>
  <c r="D98" i="15"/>
  <c r="E98" i="15"/>
  <c r="F98" i="15"/>
  <c r="G98" i="15"/>
  <c r="H98" i="15"/>
  <c r="I98" i="15"/>
  <c r="J98" i="15"/>
  <c r="K98" i="15"/>
  <c r="L98" i="15"/>
  <c r="M98" i="15"/>
  <c r="N96" i="15"/>
  <c r="N94" i="15"/>
  <c r="N92" i="15"/>
  <c r="N90" i="15"/>
  <c r="N88" i="15"/>
  <c r="N86" i="15"/>
  <c r="N84" i="15"/>
  <c r="N82" i="15"/>
  <c r="N80" i="15"/>
  <c r="N78" i="15"/>
  <c r="N76" i="15"/>
  <c r="N74" i="15"/>
  <c r="N72" i="15"/>
  <c r="N70" i="15"/>
  <c r="N68" i="15"/>
  <c r="N66" i="15"/>
  <c r="N64" i="15"/>
  <c r="N62" i="15"/>
  <c r="N60" i="15"/>
  <c r="N58" i="15"/>
  <c r="B49" i="15"/>
  <c r="N49" i="15" s="1"/>
  <c r="C49" i="15"/>
  <c r="D49" i="15"/>
  <c r="E49" i="15"/>
  <c r="F49" i="15"/>
  <c r="G49" i="15"/>
  <c r="H49" i="15"/>
  <c r="I49" i="15"/>
  <c r="J49" i="15"/>
  <c r="K49" i="15"/>
  <c r="L49" i="15"/>
  <c r="M49" i="15"/>
  <c r="N47" i="15"/>
  <c r="N45" i="15"/>
  <c r="N43" i="15"/>
  <c r="N41" i="15"/>
  <c r="N39" i="15"/>
  <c r="N37" i="15"/>
  <c r="N35" i="15"/>
  <c r="N33" i="15"/>
  <c r="N31" i="15"/>
  <c r="N29" i="15"/>
  <c r="N27" i="15"/>
  <c r="N25" i="15"/>
  <c r="N23" i="15"/>
  <c r="N21" i="15"/>
  <c r="N19" i="15"/>
  <c r="N17" i="15"/>
  <c r="B218" i="12"/>
  <c r="N218" i="12" s="1"/>
  <c r="C218" i="12"/>
  <c r="D218" i="12"/>
  <c r="E218" i="12"/>
  <c r="F218" i="12"/>
  <c r="G218" i="12"/>
  <c r="H218" i="12"/>
  <c r="I218" i="12"/>
  <c r="J218" i="12"/>
  <c r="K218" i="12"/>
  <c r="L218" i="12"/>
  <c r="M218" i="12"/>
  <c r="N216" i="12"/>
  <c r="N214" i="12"/>
  <c r="N212" i="12"/>
  <c r="N210" i="12"/>
  <c r="N208" i="12"/>
  <c r="N206" i="12"/>
  <c r="N204" i="12"/>
  <c r="N202" i="12"/>
  <c r="N200" i="12"/>
  <c r="B191" i="12"/>
  <c r="C191" i="12"/>
  <c r="N191" i="12" s="1"/>
  <c r="D191" i="12"/>
  <c r="E191" i="12"/>
  <c r="F191" i="12"/>
  <c r="G191" i="12"/>
  <c r="H191" i="12"/>
  <c r="I191" i="12"/>
  <c r="J191" i="12"/>
  <c r="K191" i="12"/>
  <c r="L191" i="12"/>
  <c r="M191" i="12"/>
  <c r="N189" i="12"/>
  <c r="N187" i="12"/>
  <c r="N185" i="12"/>
  <c r="N183" i="12"/>
  <c r="N181" i="12"/>
  <c r="N179" i="12"/>
  <c r="N177" i="12"/>
  <c r="N175" i="12"/>
  <c r="N173" i="12"/>
  <c r="B164" i="12"/>
  <c r="C164" i="12"/>
  <c r="D164" i="12"/>
  <c r="E164" i="12"/>
  <c r="F164" i="12"/>
  <c r="G164" i="12"/>
  <c r="H164" i="12"/>
  <c r="I164" i="12"/>
  <c r="N164" i="12" s="1"/>
  <c r="J164" i="12"/>
  <c r="K164" i="12"/>
  <c r="L164" i="12"/>
  <c r="M164" i="12"/>
  <c r="N162" i="12"/>
  <c r="N160" i="12"/>
  <c r="N158" i="12"/>
  <c r="N156" i="12"/>
  <c r="N154" i="12"/>
  <c r="N152" i="12"/>
  <c r="N150" i="12"/>
  <c r="N148" i="12"/>
  <c r="N146" i="12"/>
  <c r="N144" i="12"/>
  <c r="N115" i="12"/>
  <c r="N117" i="12"/>
  <c r="N135" i="12" s="1"/>
  <c r="N119" i="12"/>
  <c r="N121" i="12"/>
  <c r="N123" i="12"/>
  <c r="N125" i="12"/>
  <c r="N127" i="12"/>
  <c r="N129" i="12"/>
  <c r="N131" i="12"/>
  <c r="N133" i="12"/>
  <c r="M135" i="12"/>
  <c r="L135" i="12"/>
  <c r="K135" i="12"/>
  <c r="J135" i="12"/>
  <c r="I135" i="12"/>
  <c r="H135" i="12"/>
  <c r="G135" i="12"/>
  <c r="F135" i="12"/>
  <c r="E135" i="12"/>
  <c r="D135" i="12"/>
  <c r="C135" i="12"/>
  <c r="B135" i="12"/>
  <c r="B106" i="12"/>
  <c r="C106" i="12"/>
  <c r="N106" i="12" s="1"/>
  <c r="D106" i="12"/>
  <c r="E106" i="12"/>
  <c r="F106" i="12"/>
  <c r="G106" i="12"/>
  <c r="H106" i="12"/>
  <c r="I106" i="12"/>
  <c r="J106" i="12"/>
  <c r="K106" i="12"/>
  <c r="L106" i="12"/>
  <c r="M106" i="12"/>
  <c r="N104" i="12"/>
  <c r="N102" i="12"/>
  <c r="N100" i="12"/>
  <c r="N98" i="12"/>
  <c r="N96" i="12"/>
  <c r="N94" i="12"/>
  <c r="N92" i="12"/>
  <c r="N90" i="12"/>
  <c r="N88" i="12"/>
  <c r="N86" i="12"/>
  <c r="N84" i="12"/>
  <c r="N82" i="12"/>
  <c r="N80" i="12"/>
  <c r="N78" i="12"/>
  <c r="N76" i="12"/>
  <c r="N74" i="12"/>
  <c r="N72" i="12"/>
  <c r="N70" i="12"/>
  <c r="N68" i="12"/>
  <c r="N66" i="12"/>
  <c r="N64" i="12"/>
  <c r="N62" i="12"/>
  <c r="N60" i="12"/>
  <c r="B51" i="12"/>
  <c r="C51" i="12"/>
  <c r="N51" i="12" s="1"/>
  <c r="D51" i="12"/>
  <c r="E51" i="12"/>
  <c r="F51" i="12"/>
  <c r="G51" i="12"/>
  <c r="H51" i="12"/>
  <c r="I51" i="12"/>
  <c r="J51" i="12"/>
  <c r="K51" i="12"/>
  <c r="L51" i="12"/>
  <c r="M51" i="12"/>
  <c r="N49" i="12"/>
  <c r="N47" i="12"/>
  <c r="N45" i="12"/>
  <c r="N43" i="12"/>
  <c r="N41" i="12"/>
  <c r="N39" i="12"/>
  <c r="N37" i="12"/>
  <c r="N35" i="12"/>
  <c r="N33" i="12"/>
  <c r="N31" i="12"/>
  <c r="N29" i="12"/>
  <c r="N27" i="12"/>
  <c r="N25" i="12"/>
  <c r="N23" i="12"/>
  <c r="N21" i="12"/>
  <c r="N19" i="12"/>
  <c r="N17" i="12"/>
  <c r="B193" i="13"/>
  <c r="C193" i="13"/>
  <c r="N193" i="13" s="1"/>
  <c r="D193" i="13"/>
  <c r="E193" i="13"/>
  <c r="F193" i="13"/>
  <c r="G193" i="13"/>
  <c r="H193" i="13"/>
  <c r="I193" i="13"/>
  <c r="J193" i="13"/>
  <c r="K193" i="13"/>
  <c r="L193" i="13"/>
  <c r="M193" i="13"/>
  <c r="N191" i="13"/>
  <c r="N185" i="13"/>
  <c r="N183" i="13"/>
  <c r="N181" i="13"/>
  <c r="N179" i="13"/>
  <c r="N177" i="13"/>
  <c r="N175" i="13"/>
  <c r="N173" i="13"/>
  <c r="B164" i="13"/>
  <c r="N164" i="13" s="1"/>
  <c r="C164" i="13"/>
  <c r="D164" i="13"/>
  <c r="E164" i="13"/>
  <c r="F164" i="13"/>
  <c r="G164" i="13"/>
  <c r="H164" i="13"/>
  <c r="I164" i="13"/>
  <c r="J164" i="13"/>
  <c r="K164" i="13"/>
  <c r="L164" i="13"/>
  <c r="M164" i="13"/>
  <c r="N162" i="13"/>
  <c r="N160" i="13"/>
  <c r="N158" i="13"/>
  <c r="N156" i="13"/>
  <c r="N154" i="13"/>
  <c r="N152" i="13"/>
  <c r="N150" i="13"/>
  <c r="N148" i="13"/>
  <c r="N115" i="13"/>
  <c r="N135" i="13" s="1"/>
  <c r="N117" i="13"/>
  <c r="N119" i="13"/>
  <c r="N121" i="13"/>
  <c r="N123" i="13"/>
  <c r="N125" i="13"/>
  <c r="N127" i="13"/>
  <c r="N129" i="13"/>
  <c r="N131" i="13"/>
  <c r="N133" i="13"/>
  <c r="M135" i="13"/>
  <c r="L135" i="13"/>
  <c r="K135" i="13"/>
  <c r="J135" i="13"/>
  <c r="I135" i="13"/>
  <c r="H135" i="13"/>
  <c r="G135" i="13"/>
  <c r="F135" i="13"/>
  <c r="E135" i="13"/>
  <c r="D135" i="13"/>
  <c r="C135" i="13"/>
  <c r="B135" i="13"/>
  <c r="B106" i="13"/>
  <c r="N106" i="13" s="1"/>
  <c r="C106" i="13"/>
  <c r="D106" i="13"/>
  <c r="E106" i="13"/>
  <c r="F106" i="13"/>
  <c r="G106" i="13"/>
  <c r="H106" i="13"/>
  <c r="I106" i="13"/>
  <c r="J106" i="13"/>
  <c r="K106" i="13"/>
  <c r="L106" i="13"/>
  <c r="M106" i="13"/>
  <c r="N104" i="13"/>
  <c r="N102" i="13"/>
  <c r="N100" i="13"/>
  <c r="N98" i="13"/>
  <c r="N96" i="13"/>
  <c r="N94" i="13"/>
  <c r="N92" i="13"/>
  <c r="N90" i="13"/>
  <c r="N88" i="13"/>
  <c r="N86" i="13"/>
  <c r="N84" i="13"/>
  <c r="N82" i="13"/>
  <c r="N80" i="13"/>
  <c r="N78" i="13"/>
  <c r="N76" i="13"/>
  <c r="N74" i="13"/>
  <c r="N72" i="13"/>
  <c r="N70" i="13"/>
  <c r="N68" i="13"/>
  <c r="N66" i="13"/>
  <c r="N64" i="13"/>
  <c r="N62" i="13"/>
  <c r="N60" i="13"/>
  <c r="B51" i="13"/>
  <c r="C51" i="13"/>
  <c r="D27" i="13"/>
  <c r="D51" i="13" s="1"/>
  <c r="N51" i="13" s="1"/>
  <c r="D49" i="13"/>
  <c r="E51" i="13"/>
  <c r="F51" i="13"/>
  <c r="G51" i="13"/>
  <c r="H51" i="13"/>
  <c r="I51" i="13"/>
  <c r="J51" i="13"/>
  <c r="K51" i="13"/>
  <c r="L51" i="13"/>
  <c r="M51" i="13"/>
  <c r="N49" i="13"/>
  <c r="N47" i="13"/>
  <c r="N45" i="13"/>
  <c r="N43" i="13"/>
  <c r="N41" i="13"/>
  <c r="N39" i="13"/>
  <c r="N37" i="13"/>
  <c r="N35" i="13"/>
  <c r="N33" i="13"/>
  <c r="N31" i="13"/>
  <c r="N29" i="13"/>
  <c r="N25" i="13"/>
  <c r="N23" i="13"/>
  <c r="N21" i="13"/>
  <c r="N19" i="13"/>
  <c r="N17" i="13"/>
  <c r="B222" i="13"/>
  <c r="C222" i="13"/>
  <c r="D222" i="13"/>
  <c r="E222" i="13"/>
  <c r="N222" i="13" s="1"/>
  <c r="F222" i="13"/>
  <c r="G222" i="13"/>
  <c r="H222" i="13"/>
  <c r="I222" i="13"/>
  <c r="J222" i="13"/>
  <c r="K222" i="13"/>
  <c r="L222" i="13"/>
  <c r="M222" i="13"/>
  <c r="N220" i="13"/>
  <c r="N218" i="13"/>
  <c r="N216" i="13"/>
  <c r="N214" i="13"/>
  <c r="N212" i="13"/>
  <c r="N210" i="13"/>
  <c r="N208" i="13"/>
  <c r="N206" i="13"/>
  <c r="N204" i="13"/>
  <c r="N202" i="13"/>
  <c r="B228" i="10"/>
  <c r="N228" i="10" s="1"/>
  <c r="C228" i="10"/>
  <c r="D228" i="10"/>
  <c r="E228" i="10"/>
  <c r="F228" i="10"/>
  <c r="G228" i="10"/>
  <c r="H228" i="10"/>
  <c r="I228" i="10"/>
  <c r="J228" i="10"/>
  <c r="K228" i="10"/>
  <c r="L228" i="10"/>
  <c r="M228" i="10"/>
  <c r="N226" i="10"/>
  <c r="N224" i="10"/>
  <c r="N222" i="10"/>
  <c r="N220" i="10"/>
  <c r="N218" i="10"/>
  <c r="N216" i="10"/>
  <c r="N214" i="10"/>
  <c r="N212" i="10"/>
  <c r="N210" i="10"/>
  <c r="N208" i="10"/>
  <c r="B199" i="10"/>
  <c r="N199" i="10" s="1"/>
  <c r="C199" i="10"/>
  <c r="D199" i="10"/>
  <c r="E199" i="10"/>
  <c r="F199" i="10"/>
  <c r="G199" i="10"/>
  <c r="H199" i="10"/>
  <c r="I199" i="10"/>
  <c r="J199" i="10"/>
  <c r="K199" i="10"/>
  <c r="L199" i="10"/>
  <c r="M199" i="10"/>
  <c r="N197" i="10"/>
  <c r="N195" i="10"/>
  <c r="N191" i="10"/>
  <c r="N189" i="10"/>
  <c r="N187" i="10"/>
  <c r="N185" i="10"/>
  <c r="N183" i="10"/>
  <c r="N181" i="10"/>
  <c r="N179" i="10"/>
  <c r="N177" i="10"/>
  <c r="B168" i="10"/>
  <c r="C168" i="10"/>
  <c r="D168" i="10"/>
  <c r="E168" i="10"/>
  <c r="F168" i="10"/>
  <c r="G168" i="10"/>
  <c r="H168" i="10"/>
  <c r="I168" i="10"/>
  <c r="N168" i="10" s="1"/>
  <c r="J168" i="10"/>
  <c r="K168" i="10"/>
  <c r="L168" i="10"/>
  <c r="M168" i="10"/>
  <c r="N166" i="10"/>
  <c r="N164" i="10"/>
  <c r="N162" i="10"/>
  <c r="N160" i="10"/>
  <c r="N158" i="10"/>
  <c r="N156" i="10"/>
  <c r="N154" i="10"/>
  <c r="N152" i="10"/>
  <c r="N150" i="10"/>
  <c r="N148" i="10"/>
  <c r="N115" i="10"/>
  <c r="N139" i="10" s="1"/>
  <c r="N117" i="10"/>
  <c r="N119" i="10"/>
  <c r="N121" i="10"/>
  <c r="N123" i="10"/>
  <c r="N125" i="10"/>
  <c r="N127" i="10"/>
  <c r="N129" i="10"/>
  <c r="N131" i="10"/>
  <c r="N133" i="10"/>
  <c r="N135" i="10"/>
  <c r="N137" i="10"/>
  <c r="M139" i="10"/>
  <c r="L139" i="10"/>
  <c r="K139" i="10"/>
  <c r="J139" i="10"/>
  <c r="I139" i="10"/>
  <c r="H139" i="10"/>
  <c r="G139" i="10"/>
  <c r="F139" i="10"/>
  <c r="E139" i="10"/>
  <c r="D139" i="10"/>
  <c r="C139" i="10"/>
  <c r="B139" i="10"/>
  <c r="B106" i="10"/>
  <c r="N106" i="10" s="1"/>
  <c r="C106" i="10"/>
  <c r="D106" i="10"/>
  <c r="E106" i="10"/>
  <c r="F106" i="10"/>
  <c r="G106" i="10"/>
  <c r="H106" i="10"/>
  <c r="I106" i="10"/>
  <c r="J106" i="10"/>
  <c r="K106" i="10"/>
  <c r="L106" i="10"/>
  <c r="M106" i="10"/>
  <c r="N104" i="10"/>
  <c r="N102" i="10"/>
  <c r="N100" i="10"/>
  <c r="N98" i="10"/>
  <c r="N96" i="10"/>
  <c r="N94" i="10"/>
  <c r="N92" i="10"/>
  <c r="N90" i="10"/>
  <c r="N88" i="10"/>
  <c r="N86" i="10"/>
  <c r="N84" i="10"/>
  <c r="N82" i="10"/>
  <c r="N80" i="10"/>
  <c r="N78" i="10"/>
  <c r="N76" i="10"/>
  <c r="N74" i="10"/>
  <c r="N72" i="10"/>
  <c r="N70" i="10"/>
  <c r="N68" i="10"/>
  <c r="N66" i="10"/>
  <c r="N64" i="10"/>
  <c r="N62" i="10"/>
  <c r="N60" i="10"/>
  <c r="B51" i="10"/>
  <c r="N51" i="10" s="1"/>
  <c r="C51" i="10"/>
  <c r="D51" i="10"/>
  <c r="E51" i="10"/>
  <c r="F51" i="10"/>
  <c r="G51" i="10"/>
  <c r="H51" i="10"/>
  <c r="I51" i="10"/>
  <c r="J51" i="10"/>
  <c r="K51" i="10"/>
  <c r="L51" i="10"/>
  <c r="M51" i="10"/>
  <c r="N49" i="10"/>
  <c r="N47" i="10"/>
  <c r="N45" i="10"/>
  <c r="N43" i="10"/>
  <c r="N41" i="10"/>
  <c r="N39" i="10"/>
  <c r="N37" i="10"/>
  <c r="N35" i="10"/>
  <c r="N33" i="10"/>
  <c r="N31" i="10"/>
  <c r="N29" i="10"/>
  <c r="N27" i="10"/>
  <c r="N25" i="10"/>
  <c r="N23" i="10"/>
  <c r="N21" i="10"/>
  <c r="N19" i="10"/>
  <c r="N17" i="10"/>
  <c r="B208" i="11"/>
  <c r="C208" i="11"/>
  <c r="N208" i="11" s="1"/>
  <c r="D208" i="11"/>
  <c r="E208" i="11"/>
  <c r="F208" i="11"/>
  <c r="G208" i="11"/>
  <c r="H208" i="11"/>
  <c r="I208" i="11"/>
  <c r="J208" i="11"/>
  <c r="K208" i="11"/>
  <c r="L208" i="11"/>
  <c r="M208" i="11"/>
  <c r="N206" i="11"/>
  <c r="N204" i="11"/>
  <c r="N202" i="11"/>
  <c r="N200" i="11"/>
  <c r="N198" i="11"/>
  <c r="N196" i="11"/>
  <c r="N194" i="11"/>
  <c r="N192" i="11"/>
  <c r="N190" i="11"/>
  <c r="N188" i="11"/>
  <c r="B179" i="11"/>
  <c r="C179" i="11"/>
  <c r="D179" i="11"/>
  <c r="E179" i="11"/>
  <c r="F179" i="11"/>
  <c r="G179" i="11"/>
  <c r="H179" i="11"/>
  <c r="I179" i="11"/>
  <c r="J179" i="11"/>
  <c r="K179" i="11"/>
  <c r="L179" i="11"/>
  <c r="M179" i="11"/>
  <c r="N177" i="11"/>
  <c r="N175" i="11"/>
  <c r="N173" i="11"/>
  <c r="N171" i="11"/>
  <c r="N169" i="11"/>
  <c r="N167" i="11"/>
  <c r="N165" i="11"/>
  <c r="N163" i="11"/>
  <c r="N161" i="11"/>
  <c r="N159" i="11"/>
  <c r="N157" i="11"/>
  <c r="B148" i="11"/>
  <c r="N148" i="11" s="1"/>
  <c r="C148" i="11"/>
  <c r="D148" i="11"/>
  <c r="E148" i="11"/>
  <c r="F148" i="11"/>
  <c r="G148" i="11"/>
  <c r="H148" i="11"/>
  <c r="I148" i="11"/>
  <c r="J148" i="11"/>
  <c r="K148" i="11"/>
  <c r="L148" i="11"/>
  <c r="M148" i="11"/>
  <c r="N146" i="11"/>
  <c r="N144" i="11"/>
  <c r="N142" i="11"/>
  <c r="N140" i="11"/>
  <c r="N138" i="11"/>
  <c r="N136" i="11"/>
  <c r="N134" i="11"/>
  <c r="N132" i="11"/>
  <c r="N130" i="11"/>
  <c r="N128" i="11"/>
  <c r="N93" i="11"/>
  <c r="N95" i="11"/>
  <c r="N97" i="11"/>
  <c r="N99" i="11"/>
  <c r="N119" i="11" s="1"/>
  <c r="N101" i="11"/>
  <c r="N103" i="11"/>
  <c r="N105" i="11"/>
  <c r="N107" i="11"/>
  <c r="N109" i="11"/>
  <c r="N111" i="11"/>
  <c r="N113" i="11"/>
  <c r="N115" i="11"/>
  <c r="N117" i="11"/>
  <c r="M119" i="11"/>
  <c r="L119" i="11"/>
  <c r="K119" i="11"/>
  <c r="J119" i="11"/>
  <c r="I119" i="11"/>
  <c r="H119" i="11"/>
  <c r="G119" i="11"/>
  <c r="F119" i="11"/>
  <c r="E119" i="11"/>
  <c r="D119" i="11"/>
  <c r="C119" i="11"/>
  <c r="B119" i="11"/>
  <c r="B84" i="11"/>
  <c r="C84" i="11"/>
  <c r="N84" i="11" s="1"/>
  <c r="D84" i="11"/>
  <c r="E84" i="11"/>
  <c r="F84" i="11"/>
  <c r="G84" i="11"/>
  <c r="H84" i="11"/>
  <c r="I84" i="11"/>
  <c r="J84" i="11"/>
  <c r="K84" i="11"/>
  <c r="L84" i="11"/>
  <c r="M84" i="11"/>
  <c r="N82" i="11"/>
  <c r="N80" i="11"/>
  <c r="N78" i="11"/>
  <c r="N76" i="11"/>
  <c r="N74" i="11"/>
  <c r="N72" i="11"/>
  <c r="N70" i="11"/>
  <c r="N68" i="11"/>
  <c r="N66" i="11"/>
  <c r="N64" i="11"/>
  <c r="N62" i="11"/>
  <c r="N60" i="11"/>
  <c r="N58" i="11"/>
  <c r="N56" i="11"/>
  <c r="N54" i="11"/>
  <c r="N52" i="11"/>
  <c r="N50" i="11"/>
  <c r="N48" i="11"/>
  <c r="N46" i="11"/>
  <c r="N44" i="11"/>
  <c r="N42" i="11"/>
  <c r="N40" i="11"/>
  <c r="N38" i="11"/>
  <c r="B29" i="11"/>
  <c r="C29" i="11"/>
  <c r="N29" i="11" s="1"/>
  <c r="D29" i="11"/>
  <c r="E29" i="11"/>
  <c r="F29" i="11"/>
  <c r="G29" i="11"/>
  <c r="H29" i="11"/>
  <c r="I29" i="11"/>
  <c r="J29" i="11"/>
  <c r="K29" i="11"/>
  <c r="L29" i="11"/>
  <c r="M29" i="11"/>
  <c r="N27" i="11"/>
  <c r="N25" i="11"/>
  <c r="N23" i="11"/>
  <c r="N21" i="11"/>
  <c r="N19" i="11"/>
  <c r="N17" i="11"/>
  <c r="B208" i="4"/>
  <c r="C208" i="4"/>
  <c r="N208" i="4" s="1"/>
  <c r="D208" i="4"/>
  <c r="E208" i="4"/>
  <c r="F208" i="4"/>
  <c r="G208" i="4"/>
  <c r="H208" i="4"/>
  <c r="I208" i="4"/>
  <c r="J208" i="4"/>
  <c r="K208" i="4"/>
  <c r="L208" i="4"/>
  <c r="M208" i="4"/>
  <c r="N206" i="4"/>
  <c r="N204" i="4"/>
  <c r="N202" i="4"/>
  <c r="N200" i="4"/>
  <c r="N198" i="4"/>
  <c r="N196" i="4"/>
  <c r="N194" i="4"/>
  <c r="N192" i="4"/>
  <c r="N190" i="4"/>
  <c r="N188" i="4"/>
  <c r="N157" i="4"/>
  <c r="N179" i="4" s="1"/>
  <c r="N159" i="4"/>
  <c r="N161" i="4"/>
  <c r="N163" i="4"/>
  <c r="N165" i="4"/>
  <c r="N167" i="4"/>
  <c r="N169" i="4"/>
  <c r="N171" i="4"/>
  <c r="N173" i="4"/>
  <c r="N175" i="4"/>
  <c r="N177" i="4"/>
  <c r="M179" i="4"/>
  <c r="L179" i="4"/>
  <c r="K179" i="4"/>
  <c r="J179" i="4"/>
  <c r="I179" i="4"/>
  <c r="H179" i="4"/>
  <c r="G179" i="4"/>
  <c r="F179" i="4"/>
  <c r="E179" i="4"/>
  <c r="D179" i="4"/>
  <c r="C179" i="4"/>
  <c r="B179" i="4"/>
  <c r="B148" i="4"/>
  <c r="C148" i="4"/>
  <c r="N148" i="4" s="1"/>
  <c r="D148" i="4"/>
  <c r="E148" i="4"/>
  <c r="F148" i="4"/>
  <c r="G148" i="4"/>
  <c r="H148" i="4"/>
  <c r="I148" i="4"/>
  <c r="J148" i="4"/>
  <c r="K148" i="4"/>
  <c r="L148" i="4"/>
  <c r="M148" i="4"/>
  <c r="N146" i="4"/>
  <c r="N144" i="4"/>
  <c r="N142" i="4"/>
  <c r="N140" i="4"/>
  <c r="N138" i="4"/>
  <c r="N136" i="4"/>
  <c r="N134" i="4"/>
  <c r="N132" i="4"/>
  <c r="N130" i="4"/>
  <c r="N128" i="4"/>
  <c r="N93" i="4"/>
  <c r="N95" i="4"/>
  <c r="N97" i="4"/>
  <c r="N99" i="4"/>
  <c r="N101" i="4"/>
  <c r="N103" i="4"/>
  <c r="N105" i="4"/>
  <c r="N107" i="4"/>
  <c r="N109" i="4"/>
  <c r="N111" i="4"/>
  <c r="N113" i="4"/>
  <c r="N119" i="4" s="1"/>
  <c r="N115" i="4"/>
  <c r="N117" i="4"/>
  <c r="M119" i="4"/>
  <c r="L119" i="4"/>
  <c r="K119" i="4"/>
  <c r="J119" i="4"/>
  <c r="I119" i="4"/>
  <c r="H119" i="4"/>
  <c r="G119" i="4"/>
  <c r="F119" i="4"/>
  <c r="E119" i="4"/>
  <c r="D119" i="4"/>
  <c r="C119" i="4"/>
  <c r="B119" i="4"/>
  <c r="B84" i="4"/>
  <c r="C84" i="4"/>
  <c r="D84" i="4"/>
  <c r="E84" i="4"/>
  <c r="F84" i="4"/>
  <c r="G84" i="4"/>
  <c r="H84" i="4"/>
  <c r="I84" i="4"/>
  <c r="J84" i="4"/>
  <c r="K84" i="4"/>
  <c r="L84" i="4"/>
  <c r="M84" i="4"/>
  <c r="N82" i="4"/>
  <c r="N80" i="4"/>
  <c r="N78" i="4"/>
  <c r="N76" i="4"/>
  <c r="N74" i="4"/>
  <c r="N72" i="4"/>
  <c r="N70" i="4"/>
  <c r="N68" i="4"/>
  <c r="N66" i="4"/>
  <c r="N64" i="4"/>
  <c r="N62" i="4"/>
  <c r="N60" i="4"/>
  <c r="N58" i="4"/>
  <c r="N56" i="4"/>
  <c r="N54" i="4"/>
  <c r="N52" i="4"/>
  <c r="N50" i="4"/>
  <c r="N48" i="4"/>
  <c r="N46" i="4"/>
  <c r="N44" i="4"/>
  <c r="N42" i="4"/>
  <c r="N40" i="4"/>
  <c r="N38" i="4"/>
  <c r="B29" i="4"/>
  <c r="N29" i="4" s="1"/>
  <c r="C29" i="4"/>
  <c r="D29" i="4"/>
  <c r="E29" i="4"/>
  <c r="F29" i="4"/>
  <c r="G29" i="4"/>
  <c r="H29" i="4"/>
  <c r="I29" i="4"/>
  <c r="J29" i="4"/>
  <c r="K29" i="4"/>
  <c r="L29" i="4"/>
  <c r="M29" i="4"/>
  <c r="N27" i="4"/>
  <c r="N25" i="4"/>
  <c r="N23" i="4"/>
  <c r="N21" i="4"/>
  <c r="N19" i="4"/>
  <c r="N17" i="4"/>
  <c r="B211" i="8"/>
  <c r="C211" i="8"/>
  <c r="D211" i="8"/>
  <c r="E211" i="8"/>
  <c r="F211" i="8"/>
  <c r="G211" i="8"/>
  <c r="H211" i="8"/>
  <c r="I211" i="8"/>
  <c r="J211" i="8"/>
  <c r="K211" i="8"/>
  <c r="L211" i="8"/>
  <c r="M211" i="8"/>
  <c r="N209" i="8"/>
  <c r="N207" i="8"/>
  <c r="N205" i="8"/>
  <c r="N203" i="8"/>
  <c r="N201" i="8"/>
  <c r="N199" i="8"/>
  <c r="N197" i="8"/>
  <c r="N195" i="8"/>
  <c r="N193" i="8"/>
  <c r="N191" i="8"/>
  <c r="N160" i="8"/>
  <c r="N162" i="8"/>
  <c r="N164" i="8"/>
  <c r="N166" i="8"/>
  <c r="N168" i="8"/>
  <c r="N170" i="8"/>
  <c r="N172" i="8"/>
  <c r="N174" i="8"/>
  <c r="N176" i="8"/>
  <c r="N178" i="8"/>
  <c r="N180" i="8"/>
  <c r="M182" i="8"/>
  <c r="L182" i="8"/>
  <c r="K182" i="8"/>
  <c r="J182" i="8"/>
  <c r="I182" i="8"/>
  <c r="H182" i="8"/>
  <c r="G182" i="8"/>
  <c r="F182" i="8"/>
  <c r="E182" i="8"/>
  <c r="D182" i="8"/>
  <c r="C182" i="8"/>
  <c r="B182" i="8"/>
  <c r="B150" i="8"/>
  <c r="C150" i="8"/>
  <c r="D150" i="8"/>
  <c r="E150" i="8"/>
  <c r="F150" i="8"/>
  <c r="G150" i="8"/>
  <c r="H150" i="8"/>
  <c r="I150" i="8"/>
  <c r="J150" i="8"/>
  <c r="K150" i="8"/>
  <c r="L150" i="8"/>
  <c r="M150" i="8"/>
  <c r="N148" i="8"/>
  <c r="N146" i="8"/>
  <c r="N144" i="8"/>
  <c r="N142" i="8"/>
  <c r="N140" i="8"/>
  <c r="N138" i="8"/>
  <c r="N136" i="8"/>
  <c r="N134" i="8"/>
  <c r="N132" i="8"/>
  <c r="N130" i="8"/>
  <c r="N128" i="8"/>
  <c r="N126" i="8"/>
  <c r="N91" i="8"/>
  <c r="N93" i="8"/>
  <c r="N95" i="8"/>
  <c r="N97" i="8"/>
  <c r="N99" i="8"/>
  <c r="N101" i="8"/>
  <c r="N103" i="8"/>
  <c r="N105" i="8"/>
  <c r="N107" i="8"/>
  <c r="N109" i="8"/>
  <c r="N111" i="8"/>
  <c r="N113" i="8"/>
  <c r="N115" i="8"/>
  <c r="M117" i="8"/>
  <c r="L117" i="8"/>
  <c r="K117" i="8"/>
  <c r="J117" i="8"/>
  <c r="I117" i="8"/>
  <c r="H117" i="8"/>
  <c r="G117" i="8"/>
  <c r="F117" i="8"/>
  <c r="E117" i="8"/>
  <c r="D117" i="8"/>
  <c r="C117" i="8"/>
  <c r="B117" i="8"/>
  <c r="B57" i="8"/>
  <c r="C57" i="8"/>
  <c r="C83" i="8" s="1"/>
  <c r="D57" i="8"/>
  <c r="D83" i="8" s="1"/>
  <c r="E57" i="8"/>
  <c r="E83" i="8" s="1"/>
  <c r="F57" i="8"/>
  <c r="F83" i="8" s="1"/>
  <c r="G57" i="8"/>
  <c r="G83" i="8" s="1"/>
  <c r="H57" i="8"/>
  <c r="H83" i="8"/>
  <c r="I57" i="8"/>
  <c r="I83" i="8" s="1"/>
  <c r="J57" i="8"/>
  <c r="J83" i="8" s="1"/>
  <c r="K57" i="8"/>
  <c r="K83" i="8" s="1"/>
  <c r="L57" i="8"/>
  <c r="L83" i="8"/>
  <c r="M57" i="8"/>
  <c r="M83" i="8" s="1"/>
  <c r="N81" i="8"/>
  <c r="N79" i="8"/>
  <c r="N77" i="8"/>
  <c r="N75" i="8"/>
  <c r="N73" i="8"/>
  <c r="N71" i="8"/>
  <c r="N69" i="8"/>
  <c r="N67" i="8"/>
  <c r="N65" i="8"/>
  <c r="N63" i="8"/>
  <c r="N61" i="8"/>
  <c r="N59" i="8"/>
  <c r="N55" i="8"/>
  <c r="N53" i="8"/>
  <c r="N51" i="8"/>
  <c r="N49" i="8"/>
  <c r="N47" i="8"/>
  <c r="N45" i="8"/>
  <c r="N43" i="8"/>
  <c r="N41" i="8"/>
  <c r="N39" i="8"/>
  <c r="N37" i="8"/>
  <c r="B28" i="8"/>
  <c r="C28" i="8"/>
  <c r="D28" i="8"/>
  <c r="E28" i="8"/>
  <c r="F28" i="8"/>
  <c r="G28" i="8"/>
  <c r="H28" i="8"/>
  <c r="I28" i="8"/>
  <c r="J28" i="8"/>
  <c r="K28" i="8"/>
  <c r="L28" i="8"/>
  <c r="M28" i="8"/>
  <c r="N26" i="8"/>
  <c r="N24" i="8"/>
  <c r="N22" i="8"/>
  <c r="N20" i="8"/>
  <c r="N18" i="8"/>
  <c r="N16" i="8"/>
  <c r="B212" i="9"/>
  <c r="C212" i="9"/>
  <c r="N212" i="9" s="1"/>
  <c r="D212" i="9"/>
  <c r="E212" i="9"/>
  <c r="F212" i="9"/>
  <c r="G212" i="9"/>
  <c r="H212" i="9"/>
  <c r="I212" i="9"/>
  <c r="J212" i="9"/>
  <c r="K212" i="9"/>
  <c r="L212" i="9"/>
  <c r="M212" i="9"/>
  <c r="N210" i="9"/>
  <c r="N208" i="9"/>
  <c r="N206" i="9"/>
  <c r="N204" i="9"/>
  <c r="N202" i="9"/>
  <c r="N200" i="9"/>
  <c r="N198" i="9"/>
  <c r="N196" i="9"/>
  <c r="N194" i="9"/>
  <c r="N192" i="9"/>
  <c r="N161" i="9"/>
  <c r="N163" i="9"/>
  <c r="N183" i="9" s="1"/>
  <c r="N165" i="9"/>
  <c r="N167" i="9"/>
  <c r="N169" i="9"/>
  <c r="N171" i="9"/>
  <c r="N173" i="9"/>
  <c r="N175" i="9"/>
  <c r="I177" i="9"/>
  <c r="N177" i="9" s="1"/>
  <c r="J177" i="9"/>
  <c r="J183" i="9"/>
  <c r="K177" i="9"/>
  <c r="L177" i="9"/>
  <c r="L183" i="9" s="1"/>
  <c r="M177" i="9"/>
  <c r="N179" i="9"/>
  <c r="N181" i="9"/>
  <c r="M183" i="9"/>
  <c r="K183" i="9"/>
  <c r="I183" i="9"/>
  <c r="H183" i="9"/>
  <c r="G183" i="9"/>
  <c r="F183" i="9"/>
  <c r="E183" i="9"/>
  <c r="D183" i="9"/>
  <c r="C183" i="9"/>
  <c r="B183" i="9"/>
  <c r="B152" i="9"/>
  <c r="N152" i="9" s="1"/>
  <c r="C152" i="9"/>
  <c r="D152" i="9"/>
  <c r="E152" i="9"/>
  <c r="F152" i="9"/>
  <c r="G152" i="9"/>
  <c r="H152" i="9"/>
  <c r="I152" i="9"/>
  <c r="J152" i="9"/>
  <c r="K152" i="9"/>
  <c r="L152" i="9"/>
  <c r="M152" i="9"/>
  <c r="N150" i="9"/>
  <c r="N148" i="9"/>
  <c r="N146" i="9"/>
  <c r="N144" i="9"/>
  <c r="N142" i="9"/>
  <c r="N140" i="9"/>
  <c r="N138" i="9"/>
  <c r="N136" i="9"/>
  <c r="N134" i="9"/>
  <c r="N132" i="9"/>
  <c r="N130" i="9"/>
  <c r="N128" i="9"/>
  <c r="N93" i="9"/>
  <c r="N95" i="9"/>
  <c r="N97" i="9"/>
  <c r="N99" i="9"/>
  <c r="N101" i="9"/>
  <c r="N103" i="9"/>
  <c r="N105" i="9"/>
  <c r="N107" i="9"/>
  <c r="N109" i="9"/>
  <c r="N111" i="9"/>
  <c r="N113" i="9"/>
  <c r="N115" i="9"/>
  <c r="N117" i="9"/>
  <c r="M119" i="9"/>
  <c r="L119" i="9"/>
  <c r="K119" i="9"/>
  <c r="J119" i="9"/>
  <c r="I119" i="9"/>
  <c r="H119" i="9"/>
  <c r="G119" i="9"/>
  <c r="F119" i="9"/>
  <c r="E119" i="9"/>
  <c r="D119" i="9"/>
  <c r="C119" i="9"/>
  <c r="B119" i="9"/>
  <c r="B58" i="9"/>
  <c r="C58" i="9"/>
  <c r="C84" i="9"/>
  <c r="D58" i="9"/>
  <c r="D84" i="9" s="1"/>
  <c r="E58" i="9"/>
  <c r="E84" i="9"/>
  <c r="F58" i="9"/>
  <c r="F84" i="9" s="1"/>
  <c r="G58" i="9"/>
  <c r="G84" i="9"/>
  <c r="H58" i="9"/>
  <c r="H84" i="9" s="1"/>
  <c r="I58" i="9"/>
  <c r="I84" i="9"/>
  <c r="J58" i="9"/>
  <c r="J84" i="9" s="1"/>
  <c r="K58" i="9"/>
  <c r="K84" i="9"/>
  <c r="L58" i="9"/>
  <c r="L84" i="9" s="1"/>
  <c r="M58" i="9"/>
  <c r="M84" i="9"/>
  <c r="N82" i="9"/>
  <c r="N80" i="9"/>
  <c r="N78" i="9"/>
  <c r="N76" i="9"/>
  <c r="N74" i="9"/>
  <c r="N72" i="9"/>
  <c r="N70" i="9"/>
  <c r="N68" i="9"/>
  <c r="N66" i="9"/>
  <c r="N64" i="9"/>
  <c r="N62" i="9"/>
  <c r="N60" i="9"/>
  <c r="N56" i="9"/>
  <c r="N54" i="9"/>
  <c r="N52" i="9"/>
  <c r="N50" i="9"/>
  <c r="N48" i="9"/>
  <c r="N46" i="9"/>
  <c r="N44" i="9"/>
  <c r="N42" i="9"/>
  <c r="N40" i="9"/>
  <c r="N38" i="9"/>
  <c r="B29" i="9"/>
  <c r="C29" i="9"/>
  <c r="D29" i="9"/>
  <c r="N29" i="9" s="1"/>
  <c r="E29" i="9"/>
  <c r="F29" i="9"/>
  <c r="G29" i="9"/>
  <c r="H29" i="9"/>
  <c r="I29" i="9"/>
  <c r="J29" i="9"/>
  <c r="K29" i="9"/>
  <c r="L29" i="9"/>
  <c r="M29" i="9"/>
  <c r="N27" i="9"/>
  <c r="N25" i="9"/>
  <c r="N23" i="9"/>
  <c r="N21" i="9"/>
  <c r="N19" i="9"/>
  <c r="N17" i="9"/>
  <c r="B230" i="5"/>
  <c r="C230" i="5"/>
  <c r="D230" i="5"/>
  <c r="E230" i="5"/>
  <c r="F230" i="5"/>
  <c r="G230" i="5"/>
  <c r="H230" i="5"/>
  <c r="I230" i="5"/>
  <c r="J230" i="5"/>
  <c r="K230" i="5"/>
  <c r="L230" i="5"/>
  <c r="M230" i="5"/>
  <c r="N228" i="5"/>
  <c r="N226" i="5"/>
  <c r="N224" i="5"/>
  <c r="N222" i="5"/>
  <c r="N220" i="5"/>
  <c r="N218" i="5"/>
  <c r="N216" i="5"/>
  <c r="N214" i="5"/>
  <c r="N212" i="5"/>
  <c r="N210" i="5"/>
  <c r="N179" i="5"/>
  <c r="N181" i="5"/>
  <c r="N201" i="5" s="1"/>
  <c r="N183" i="5"/>
  <c r="N185" i="5"/>
  <c r="N187" i="5"/>
  <c r="N189" i="5"/>
  <c r="N191" i="5"/>
  <c r="N193" i="5"/>
  <c r="N195" i="5"/>
  <c r="N197" i="5"/>
  <c r="N199" i="5"/>
  <c r="M201" i="5"/>
  <c r="L201" i="5"/>
  <c r="K201" i="5"/>
  <c r="J201" i="5"/>
  <c r="I201" i="5"/>
  <c r="H201" i="5"/>
  <c r="G201" i="5"/>
  <c r="F201" i="5"/>
  <c r="E201" i="5"/>
  <c r="D201" i="5"/>
  <c r="C201" i="5"/>
  <c r="B201" i="5"/>
  <c r="B170" i="5"/>
  <c r="C170" i="5"/>
  <c r="N170" i="5" s="1"/>
  <c r="D170" i="5"/>
  <c r="E170" i="5"/>
  <c r="F170" i="5"/>
  <c r="G170" i="5"/>
  <c r="H170" i="5"/>
  <c r="I170" i="5"/>
  <c r="J170" i="5"/>
  <c r="K170" i="5"/>
  <c r="L170" i="5"/>
  <c r="M170" i="5"/>
  <c r="N168" i="5"/>
  <c r="N166" i="5"/>
  <c r="N164" i="5"/>
  <c r="N162" i="5"/>
  <c r="N160" i="5"/>
  <c r="N158" i="5"/>
  <c r="N156" i="5"/>
  <c r="N154" i="5"/>
  <c r="N152" i="5"/>
  <c r="N150" i="5"/>
  <c r="N148" i="5"/>
  <c r="N146" i="5"/>
  <c r="N111" i="5"/>
  <c r="N137" i="5" s="1"/>
  <c r="N113" i="5"/>
  <c r="N115" i="5"/>
  <c r="N117" i="5"/>
  <c r="N119" i="5"/>
  <c r="N121" i="5"/>
  <c r="N123" i="5"/>
  <c r="N125" i="5"/>
  <c r="N127" i="5"/>
  <c r="N129" i="5"/>
  <c r="N131" i="5"/>
  <c r="N133" i="5"/>
  <c r="N135" i="5"/>
  <c r="M137" i="5"/>
  <c r="L137" i="5"/>
  <c r="K137" i="5"/>
  <c r="J137" i="5"/>
  <c r="I137" i="5"/>
  <c r="H137" i="5"/>
  <c r="G137" i="5"/>
  <c r="F137" i="5"/>
  <c r="E137" i="5"/>
  <c r="D137" i="5"/>
  <c r="C137" i="5"/>
  <c r="B137" i="5"/>
  <c r="B102" i="5"/>
  <c r="C102" i="5"/>
  <c r="D102" i="5"/>
  <c r="E102" i="5"/>
  <c r="N102" i="5" s="1"/>
  <c r="F102" i="5"/>
  <c r="G102" i="5"/>
  <c r="H102" i="5"/>
  <c r="I102" i="5"/>
  <c r="J102" i="5"/>
  <c r="K102" i="5"/>
  <c r="L102" i="5"/>
  <c r="M102" i="5"/>
  <c r="N100" i="5"/>
  <c r="N98" i="5"/>
  <c r="N96" i="5"/>
  <c r="N94" i="5"/>
  <c r="N92" i="5"/>
  <c r="N90" i="5"/>
  <c r="N88" i="5"/>
  <c r="N86" i="5"/>
  <c r="N84" i="5"/>
  <c r="N82" i="5"/>
  <c r="N80" i="5"/>
  <c r="N78" i="5"/>
  <c r="N76" i="5"/>
  <c r="N74" i="5"/>
  <c r="N72" i="5"/>
  <c r="N70" i="5"/>
  <c r="N68" i="5"/>
  <c r="N66" i="5"/>
  <c r="N64" i="5"/>
  <c r="N62" i="5"/>
  <c r="N60" i="5"/>
  <c r="N58" i="5"/>
  <c r="N56" i="5"/>
  <c r="N17" i="5"/>
  <c r="N47" i="5" s="1"/>
  <c r="N19" i="5"/>
  <c r="N21" i="5"/>
  <c r="N23" i="5"/>
  <c r="N25" i="5"/>
  <c r="N27" i="5"/>
  <c r="N29" i="5"/>
  <c r="N31" i="5"/>
  <c r="N33" i="5"/>
  <c r="N35" i="5"/>
  <c r="N37" i="5"/>
  <c r="N39" i="5"/>
  <c r="N41" i="5"/>
  <c r="N43" i="5"/>
  <c r="N45" i="5"/>
  <c r="M47" i="5"/>
  <c r="L47" i="5"/>
  <c r="K47" i="5"/>
  <c r="J47" i="5"/>
  <c r="I47" i="5"/>
  <c r="H47" i="5"/>
  <c r="G47" i="5"/>
  <c r="F47" i="5"/>
  <c r="E47" i="5"/>
  <c r="D47" i="5"/>
  <c r="C47" i="5"/>
  <c r="B47" i="5"/>
  <c r="B243" i="7"/>
  <c r="N243" i="7" s="1"/>
  <c r="C243" i="7"/>
  <c r="D243" i="7"/>
  <c r="E243" i="7"/>
  <c r="F243" i="7"/>
  <c r="G243" i="7"/>
  <c r="H243" i="7"/>
  <c r="I243" i="7"/>
  <c r="J243" i="7"/>
  <c r="K243" i="7"/>
  <c r="L243" i="7"/>
  <c r="M243" i="7"/>
  <c r="N241" i="7"/>
  <c r="N231" i="1"/>
  <c r="N233" i="1"/>
  <c r="N237" i="1" s="1"/>
  <c r="N235" i="1"/>
  <c r="M237" i="1"/>
  <c r="L237" i="1"/>
  <c r="K237" i="1"/>
  <c r="J237" i="1"/>
  <c r="I237" i="1"/>
  <c r="H237" i="1"/>
  <c r="G237" i="1"/>
  <c r="F237" i="1"/>
  <c r="E237" i="1"/>
  <c r="D237" i="1"/>
  <c r="C237" i="1"/>
  <c r="B237" i="1"/>
  <c r="B233" i="3"/>
  <c r="C233" i="3"/>
  <c r="D233" i="3"/>
  <c r="N233" i="3" s="1"/>
  <c r="E233" i="3"/>
  <c r="F233" i="3"/>
  <c r="G233" i="3"/>
  <c r="H233" i="3"/>
  <c r="I233" i="3"/>
  <c r="J233" i="3"/>
  <c r="K233" i="3"/>
  <c r="L233" i="3"/>
  <c r="M233" i="3"/>
  <c r="N231" i="3"/>
  <c r="B222" i="3"/>
  <c r="N222" i="3" s="1"/>
  <c r="C222" i="3"/>
  <c r="D222" i="3"/>
  <c r="E222" i="3"/>
  <c r="F222" i="3"/>
  <c r="G222" i="3"/>
  <c r="H222" i="3"/>
  <c r="I222" i="3"/>
  <c r="J222" i="3"/>
  <c r="K222" i="3"/>
  <c r="L222" i="3"/>
  <c r="M222" i="3"/>
  <c r="N220" i="3"/>
  <c r="N218" i="3"/>
  <c r="N216" i="3"/>
  <c r="N214" i="3"/>
  <c r="N212" i="3"/>
  <c r="N210" i="3"/>
  <c r="N208" i="3"/>
  <c r="N206" i="3"/>
  <c r="N204" i="3"/>
  <c r="N202" i="3"/>
  <c r="N171" i="3"/>
  <c r="N193" i="3" s="1"/>
  <c r="N173" i="3"/>
  <c r="N175" i="3"/>
  <c r="N177" i="3"/>
  <c r="N179" i="3"/>
  <c r="N181" i="3"/>
  <c r="N183" i="3"/>
  <c r="N185" i="3"/>
  <c r="N187" i="3"/>
  <c r="N189" i="3"/>
  <c r="N191" i="3"/>
  <c r="M193" i="3"/>
  <c r="L193" i="3"/>
  <c r="K193" i="3"/>
  <c r="J193" i="3"/>
  <c r="I193" i="3"/>
  <c r="H193" i="3"/>
  <c r="G193" i="3"/>
  <c r="F193" i="3"/>
  <c r="E193" i="3"/>
  <c r="D193" i="3"/>
  <c r="C193" i="3"/>
  <c r="B193" i="3"/>
  <c r="B162" i="3"/>
  <c r="N162" i="3" s="1"/>
  <c r="C162" i="3"/>
  <c r="D162" i="3"/>
  <c r="E162" i="3"/>
  <c r="F162" i="3"/>
  <c r="G162" i="3"/>
  <c r="H162" i="3"/>
  <c r="I162" i="3"/>
  <c r="J162" i="3"/>
  <c r="K162" i="3"/>
  <c r="L162" i="3"/>
  <c r="M162" i="3"/>
  <c r="N160" i="3"/>
  <c r="N158" i="3"/>
  <c r="N156" i="3"/>
  <c r="N154" i="3"/>
  <c r="N152" i="3"/>
  <c r="N150" i="3"/>
  <c r="N148" i="3"/>
  <c r="N146" i="3"/>
  <c r="N144" i="3"/>
  <c r="N142" i="3"/>
  <c r="N140" i="3"/>
  <c r="N138" i="3"/>
  <c r="N136" i="3"/>
  <c r="N105" i="3"/>
  <c r="N107" i="3"/>
  <c r="N109" i="3"/>
  <c r="N111" i="3"/>
  <c r="N113" i="3"/>
  <c r="N115" i="3"/>
  <c r="N117" i="3"/>
  <c r="N119" i="3"/>
  <c r="N121" i="3"/>
  <c r="N123" i="3"/>
  <c r="N125" i="3"/>
  <c r="M127" i="3"/>
  <c r="L127" i="3"/>
  <c r="K127" i="3"/>
  <c r="J127" i="3"/>
  <c r="I127" i="3"/>
  <c r="H127" i="3"/>
  <c r="G127" i="3"/>
  <c r="F127" i="3"/>
  <c r="E127" i="3"/>
  <c r="D127" i="3"/>
  <c r="C127" i="3"/>
  <c r="B127" i="3"/>
  <c r="B96" i="3"/>
  <c r="N96" i="3" s="1"/>
  <c r="C96" i="3"/>
  <c r="D96" i="3"/>
  <c r="E96" i="3"/>
  <c r="F96" i="3"/>
  <c r="G96" i="3"/>
  <c r="H96" i="3"/>
  <c r="I96" i="3"/>
  <c r="J96" i="3"/>
  <c r="K96" i="3"/>
  <c r="L96" i="3"/>
  <c r="M96" i="3"/>
  <c r="N94" i="3"/>
  <c r="N92" i="3"/>
  <c r="N90" i="3"/>
  <c r="N88" i="3"/>
  <c r="N86" i="3"/>
  <c r="N84" i="3"/>
  <c r="N82" i="3"/>
  <c r="N80" i="3"/>
  <c r="N78" i="3"/>
  <c r="N76" i="3"/>
  <c r="N74" i="3"/>
  <c r="N72" i="3"/>
  <c r="N70" i="3"/>
  <c r="N68" i="3"/>
  <c r="N66" i="3"/>
  <c r="N64" i="3"/>
  <c r="N62" i="3"/>
  <c r="N60" i="3"/>
  <c r="N17" i="3"/>
  <c r="N51" i="3" s="1"/>
  <c r="N19" i="3"/>
  <c r="N21" i="3"/>
  <c r="N23" i="3"/>
  <c r="N25" i="3"/>
  <c r="N27" i="3"/>
  <c r="N29" i="3"/>
  <c r="N31" i="3"/>
  <c r="N33" i="3"/>
  <c r="N35" i="3"/>
  <c r="N37" i="3"/>
  <c r="N39" i="3"/>
  <c r="N41" i="3"/>
  <c r="N43" i="3"/>
  <c r="N45" i="3"/>
  <c r="N47" i="3"/>
  <c r="N49" i="3"/>
  <c r="M51" i="3"/>
  <c r="L51" i="3"/>
  <c r="K51" i="3"/>
  <c r="J51" i="3"/>
  <c r="I51" i="3"/>
  <c r="H51" i="3"/>
  <c r="G51" i="3"/>
  <c r="F51" i="3"/>
  <c r="E51" i="3"/>
  <c r="D51" i="3"/>
  <c r="C51" i="3"/>
  <c r="B51" i="3"/>
  <c r="N17" i="1"/>
  <c r="N19" i="1"/>
  <c r="N21" i="1"/>
  <c r="N51" i="1" s="1"/>
  <c r="N23" i="1"/>
  <c r="N25" i="1"/>
  <c r="N27" i="1"/>
  <c r="N29" i="1"/>
  <c r="N31" i="1"/>
  <c r="N33" i="1"/>
  <c r="N35" i="1"/>
  <c r="N37" i="1"/>
  <c r="N39" i="1"/>
  <c r="N41" i="1"/>
  <c r="N43" i="1"/>
  <c r="N45" i="1"/>
  <c r="N47" i="1"/>
  <c r="N49" i="1"/>
  <c r="B51" i="1"/>
  <c r="C51" i="1"/>
  <c r="D51" i="1"/>
  <c r="E51" i="1"/>
  <c r="F51" i="1"/>
  <c r="G51" i="1"/>
  <c r="H51" i="1"/>
  <c r="I51" i="1"/>
  <c r="J51" i="1"/>
  <c r="K51" i="1"/>
  <c r="L51" i="1"/>
  <c r="M51" i="1"/>
  <c r="N60" i="1"/>
  <c r="N62" i="1"/>
  <c r="N64" i="1"/>
  <c r="N66" i="1"/>
  <c r="N68" i="1"/>
  <c r="N70" i="1"/>
  <c r="N72" i="1"/>
  <c r="N74" i="1"/>
  <c r="N76" i="1"/>
  <c r="N78" i="1"/>
  <c r="N80" i="1"/>
  <c r="N82" i="1"/>
  <c r="N84" i="1"/>
  <c r="N86" i="1"/>
  <c r="N88" i="1"/>
  <c r="N90" i="1"/>
  <c r="N92" i="1"/>
  <c r="N94" i="1"/>
  <c r="B96" i="1"/>
  <c r="C96" i="1"/>
  <c r="D96" i="1"/>
  <c r="E96" i="1"/>
  <c r="F96" i="1"/>
  <c r="G96" i="1"/>
  <c r="H96" i="1"/>
  <c r="I96" i="1"/>
  <c r="J96" i="1"/>
  <c r="K96" i="1"/>
  <c r="L96" i="1"/>
  <c r="M96" i="1"/>
  <c r="N105" i="1"/>
  <c r="N107" i="1"/>
  <c r="N109" i="1"/>
  <c r="N111" i="1"/>
  <c r="N127" i="1" s="1"/>
  <c r="N113" i="1"/>
  <c r="N115" i="1"/>
  <c r="N117" i="1"/>
  <c r="N119" i="1"/>
  <c r="N121" i="1"/>
  <c r="N123" i="1"/>
  <c r="N125" i="1"/>
  <c r="B127" i="1"/>
  <c r="C127" i="1"/>
  <c r="D127" i="1"/>
  <c r="E127" i="1"/>
  <c r="F127" i="1"/>
  <c r="G127" i="1"/>
  <c r="H127" i="1"/>
  <c r="I127" i="1"/>
  <c r="J127" i="1"/>
  <c r="K127" i="1"/>
  <c r="L127" i="1"/>
  <c r="M127" i="1"/>
  <c r="N136" i="1"/>
  <c r="N138" i="1"/>
  <c r="N140" i="1"/>
  <c r="N142" i="1"/>
  <c r="N144" i="1"/>
  <c r="N146" i="1"/>
  <c r="N148" i="1"/>
  <c r="N150" i="1"/>
  <c r="N152" i="1"/>
  <c r="N154" i="1"/>
  <c r="N156" i="1"/>
  <c r="N158" i="1"/>
  <c r="N160" i="1"/>
  <c r="B162" i="1"/>
  <c r="C162" i="1"/>
  <c r="D162" i="1"/>
  <c r="E162" i="1"/>
  <c r="N162" i="1" s="1"/>
  <c r="F162" i="1"/>
  <c r="G162" i="1"/>
  <c r="H162" i="1"/>
  <c r="I162" i="1"/>
  <c r="J162" i="1"/>
  <c r="K162" i="1"/>
  <c r="L162" i="1"/>
  <c r="M162" i="1"/>
  <c r="N171" i="1"/>
  <c r="N173" i="1"/>
  <c r="N175" i="1"/>
  <c r="N193" i="1" s="1"/>
  <c r="N177" i="1"/>
  <c r="N179" i="1"/>
  <c r="N181" i="1"/>
  <c r="N183" i="1"/>
  <c r="N185" i="1"/>
  <c r="N187" i="1"/>
  <c r="N189" i="1"/>
  <c r="N191" i="1"/>
  <c r="B193" i="1"/>
  <c r="C193" i="1"/>
  <c r="D193" i="1"/>
  <c r="E193" i="1"/>
  <c r="F193" i="1"/>
  <c r="G193" i="1"/>
  <c r="H193" i="1"/>
  <c r="I193" i="1"/>
  <c r="J193" i="1"/>
  <c r="K193" i="1"/>
  <c r="L193" i="1"/>
  <c r="M193" i="1"/>
  <c r="N202" i="1"/>
  <c r="N204" i="1"/>
  <c r="N206" i="1"/>
  <c r="N208" i="1"/>
  <c r="N210" i="1"/>
  <c r="N212" i="1"/>
  <c r="N214" i="1"/>
  <c r="N216" i="1"/>
  <c r="N218" i="1"/>
  <c r="N220" i="1"/>
  <c r="B222" i="1"/>
  <c r="C222" i="1"/>
  <c r="N222" i="1" s="1"/>
  <c r="D222" i="1"/>
  <c r="E222" i="1"/>
  <c r="F222" i="1"/>
  <c r="G222" i="1"/>
  <c r="H222" i="1"/>
  <c r="I222" i="1"/>
  <c r="J222" i="1"/>
  <c r="K222" i="1"/>
  <c r="L222" i="1"/>
  <c r="M222" i="1"/>
  <c r="N17" i="6"/>
  <c r="N19" i="6"/>
  <c r="N21" i="6"/>
  <c r="N23" i="6"/>
  <c r="N25" i="6"/>
  <c r="N27" i="6"/>
  <c r="N29" i="6"/>
  <c r="N31" i="6"/>
  <c r="N33" i="6"/>
  <c r="N51" i="6" s="1"/>
  <c r="N35" i="6"/>
  <c r="N37" i="6"/>
  <c r="N39" i="6"/>
  <c r="N41" i="6"/>
  <c r="N43" i="6"/>
  <c r="N45" i="6"/>
  <c r="N47" i="6"/>
  <c r="N49" i="6"/>
  <c r="B51" i="6"/>
  <c r="C51" i="6"/>
  <c r="D51" i="6"/>
  <c r="E51" i="6"/>
  <c r="F51" i="6"/>
  <c r="G51" i="6"/>
  <c r="H51" i="6"/>
  <c r="I51" i="6"/>
  <c r="J51" i="6"/>
  <c r="K51" i="6"/>
  <c r="L51" i="6"/>
  <c r="M51" i="6"/>
  <c r="N60" i="6"/>
  <c r="N62" i="6"/>
  <c r="N64" i="6"/>
  <c r="N96" i="6" s="1"/>
  <c r="N66" i="6"/>
  <c r="N68" i="6"/>
  <c r="N70" i="6"/>
  <c r="N72" i="6"/>
  <c r="N74" i="6"/>
  <c r="N76" i="6"/>
  <c r="N78" i="6"/>
  <c r="N80" i="6"/>
  <c r="N82" i="6"/>
  <c r="N84" i="6"/>
  <c r="N86" i="6"/>
  <c r="N88" i="6"/>
  <c r="N90" i="6"/>
  <c r="N92" i="6"/>
  <c r="N94" i="6"/>
  <c r="B96" i="6"/>
  <c r="C96" i="6"/>
  <c r="D96" i="6"/>
  <c r="E96" i="6"/>
  <c r="F96" i="6"/>
  <c r="G96" i="6"/>
  <c r="H96" i="6"/>
  <c r="I96" i="6"/>
  <c r="J96" i="6"/>
  <c r="K96" i="6"/>
  <c r="L96" i="6"/>
  <c r="M96" i="6"/>
  <c r="N105" i="6"/>
  <c r="N127" i="6" s="1"/>
  <c r="N107" i="6"/>
  <c r="N109" i="6"/>
  <c r="N111" i="6"/>
  <c r="N113" i="6"/>
  <c r="N115" i="6"/>
  <c r="N117" i="6"/>
  <c r="N119" i="6"/>
  <c r="N121" i="6"/>
  <c r="N123" i="6"/>
  <c r="N125" i="6"/>
  <c r="B127" i="6"/>
  <c r="C127" i="6"/>
  <c r="D127" i="6"/>
  <c r="E127" i="6"/>
  <c r="F127" i="6"/>
  <c r="G127" i="6"/>
  <c r="H127" i="6"/>
  <c r="I127" i="6"/>
  <c r="J127" i="6"/>
  <c r="K127" i="6"/>
  <c r="L127" i="6"/>
  <c r="M127" i="6"/>
  <c r="N136" i="6"/>
  <c r="N162" i="6" s="1"/>
  <c r="N138" i="6"/>
  <c r="N140" i="6"/>
  <c r="N142" i="6"/>
  <c r="N144" i="6"/>
  <c r="N146" i="6"/>
  <c r="N148" i="6"/>
  <c r="N150" i="6"/>
  <c r="N152" i="6"/>
  <c r="N154" i="6"/>
  <c r="N156" i="6"/>
  <c r="N158" i="6"/>
  <c r="N160" i="6"/>
  <c r="B162" i="6"/>
  <c r="C162" i="6"/>
  <c r="D162" i="6"/>
  <c r="E162" i="6"/>
  <c r="F162" i="6"/>
  <c r="G162" i="6"/>
  <c r="H162" i="6"/>
  <c r="I162" i="6"/>
  <c r="J162" i="6"/>
  <c r="K162" i="6"/>
  <c r="L162" i="6"/>
  <c r="M162" i="6"/>
  <c r="N171" i="6"/>
  <c r="N173" i="6"/>
  <c r="N175" i="6"/>
  <c r="N177" i="6"/>
  <c r="N179" i="6"/>
  <c r="N181" i="6"/>
  <c r="N183" i="6"/>
  <c r="N185" i="6"/>
  <c r="N187" i="6"/>
  <c r="N189" i="6"/>
  <c r="N191" i="6"/>
  <c r="B193" i="6"/>
  <c r="C193" i="6"/>
  <c r="D193" i="6"/>
  <c r="E193" i="6"/>
  <c r="F193" i="6"/>
  <c r="G193" i="6"/>
  <c r="H193" i="6"/>
  <c r="I193" i="6"/>
  <c r="J193" i="6"/>
  <c r="K193" i="6"/>
  <c r="L193" i="6"/>
  <c r="M193" i="6"/>
  <c r="N202" i="6"/>
  <c r="N204" i="6"/>
  <c r="N212" i="6" s="1"/>
  <c r="N206" i="6"/>
  <c r="N208" i="6"/>
  <c r="N210" i="6"/>
  <c r="B212" i="6"/>
  <c r="C212" i="6"/>
  <c r="D212" i="6"/>
  <c r="E212" i="6"/>
  <c r="F212" i="6"/>
  <c r="G212" i="6"/>
  <c r="H212" i="6"/>
  <c r="I212" i="6"/>
  <c r="J212" i="6"/>
  <c r="K212" i="6"/>
  <c r="L212" i="6"/>
  <c r="M212" i="6"/>
  <c r="N221" i="6"/>
  <c r="B223" i="6"/>
  <c r="C223" i="6"/>
  <c r="D223" i="6"/>
  <c r="E223" i="6"/>
  <c r="N223" i="6" s="1"/>
  <c r="F223" i="6"/>
  <c r="G223" i="6"/>
  <c r="H223" i="6"/>
  <c r="I223" i="6"/>
  <c r="J223" i="6"/>
  <c r="K223" i="6"/>
  <c r="L223" i="6"/>
  <c r="M223" i="6"/>
  <c r="N96" i="1"/>
  <c r="B84" i="9"/>
  <c r="N84" i="9" s="1"/>
  <c r="N84" i="4"/>
  <c r="N193" i="6"/>
  <c r="N127" i="3"/>
  <c r="N119" i="9"/>
  <c r="N179" i="11"/>
  <c r="N127" i="15"/>
  <c r="N230" i="5"/>
  <c r="N217" i="14"/>
  <c r="E160" i="19"/>
  <c r="L114" i="16"/>
  <c r="N211" i="8" l="1"/>
  <c r="N27" i="13"/>
  <c r="N58" i="9"/>
  <c r="N138" i="19"/>
  <c r="N160" i="19" s="1"/>
  <c r="N57" i="8"/>
  <c r="N117" i="8"/>
  <c r="N150" i="8"/>
  <c r="N182" i="8"/>
  <c r="N28" i="8"/>
  <c r="B83" i="8"/>
  <c r="N83" i="8" s="1"/>
</calcChain>
</file>

<file path=xl/sharedStrings.xml><?xml version="1.0" encoding="utf-8"?>
<sst xmlns="http://schemas.openxmlformats.org/spreadsheetml/2006/main" count="9979" uniqueCount="419">
  <si>
    <t>1 - FERROEXPRESO PAMPEANO S.A.</t>
  </si>
  <si>
    <t>ENERO</t>
  </si>
  <si>
    <t>FEBRERO</t>
  </si>
  <si>
    <t>MARZO</t>
  </si>
  <si>
    <t>ABRIL</t>
  </si>
  <si>
    <t>MAYO</t>
  </si>
  <si>
    <t>JUNIO</t>
  </si>
  <si>
    <t>JULIO</t>
  </si>
  <si>
    <t>AGOSTO</t>
  </si>
  <si>
    <t>SEPTIEMBRE</t>
  </si>
  <si>
    <t>OCTUBRE</t>
  </si>
  <si>
    <t>NOVIEMBRE</t>
  </si>
  <si>
    <t>DICIEMBRE</t>
  </si>
  <si>
    <t>TOTAL</t>
  </si>
  <si>
    <t>Cebada</t>
  </si>
  <si>
    <t>Maíz</t>
  </si>
  <si>
    <t>Trigo</t>
  </si>
  <si>
    <t>Sorgo</t>
  </si>
  <si>
    <t>Girasol</t>
  </si>
  <si>
    <t>Soja</t>
  </si>
  <si>
    <t>Aceite de girasol</t>
  </si>
  <si>
    <t>Aceite de soja</t>
  </si>
  <si>
    <t>Aceite mezcla</t>
  </si>
  <si>
    <t>Soja (pellets)</t>
  </si>
  <si>
    <t>Girasol (pellets)</t>
  </si>
  <si>
    <t>Malta</t>
  </si>
  <si>
    <t>Harina de soja</t>
  </si>
  <si>
    <t>Úrea</t>
  </si>
  <si>
    <t>Fosfatos</t>
  </si>
  <si>
    <t>Polietileno y PVC</t>
  </si>
  <si>
    <t>Cargas generales</t>
  </si>
  <si>
    <t>2 - NUEVO CENTRAL ARGENTINO S.A.</t>
  </si>
  <si>
    <t>Aceite</t>
  </si>
  <si>
    <t>Azúcar</t>
  </si>
  <si>
    <t>Bobinas acero</t>
  </si>
  <si>
    <t>Cemento</t>
  </si>
  <si>
    <t>Autopartes</t>
  </si>
  <si>
    <t>Conten. cargados</t>
  </si>
  <si>
    <t>Conten. vacíos</t>
  </si>
  <si>
    <t>Escoria y Clinker</t>
  </si>
  <si>
    <t>Fertilizantes</t>
  </si>
  <si>
    <t>Fruta</t>
  </si>
  <si>
    <t>Combustible</t>
  </si>
  <si>
    <t>Granos</t>
  </si>
  <si>
    <t>Minerales</t>
  </si>
  <si>
    <t>Pellets y Harinas</t>
  </si>
  <si>
    <t>Piedra y arena</t>
  </si>
  <si>
    <t>Poroto</t>
  </si>
  <si>
    <t>Serpentinita</t>
  </si>
  <si>
    <t>Varios</t>
  </si>
  <si>
    <t>3 - FERROSUR ROCA S.A.</t>
  </si>
  <si>
    <t>Cal y Cemento</t>
  </si>
  <si>
    <t>Petróleo y Derivados</t>
  </si>
  <si>
    <t>Contenedores</t>
  </si>
  <si>
    <t>Coque</t>
  </si>
  <si>
    <t>Granos y oleaginosos</t>
  </si>
  <si>
    <t>Piedra</t>
  </si>
  <si>
    <t>Químicos y Petroquímicos</t>
  </si>
  <si>
    <t>Yeso</t>
  </si>
  <si>
    <t>Bebidas</t>
  </si>
  <si>
    <t>Otros</t>
  </si>
  <si>
    <t>4 - AMERICA LATINA LOGISTICA CENTRAL S.A. (EX-BUENOS AIRES AL PACIFICO - SAN MARTIN S.A.)</t>
  </si>
  <si>
    <t>Bebidas y aceites</t>
  </si>
  <si>
    <t>Carbón y comb. sólidos</t>
  </si>
  <si>
    <t>Cereales y pellets</t>
  </si>
  <si>
    <t>Petróleo y combustibles</t>
  </si>
  <si>
    <t>Rocas de Aplicación</t>
  </si>
  <si>
    <t>Material de construcción</t>
  </si>
  <si>
    <t>Fundente</t>
  </si>
  <si>
    <t>Metalúrgicos</t>
  </si>
  <si>
    <t>Vidrio</t>
  </si>
  <si>
    <t>Envases vacíos</t>
  </si>
  <si>
    <t>Conservas</t>
  </si>
  <si>
    <t>Otros (*)</t>
  </si>
  <si>
    <t>5 - AMERICA LATINA LOGISTICA  MESOPOTAMICA S.A. (EX-FERROCARRIL MESOPOTAMICO - GRAL. URQUIZA S.A.)</t>
  </si>
  <si>
    <t>Abonos y Fertilizantes</t>
  </si>
  <si>
    <t>Cemento y Cales</t>
  </si>
  <si>
    <t>Cereales y arroz</t>
  </si>
  <si>
    <t>Pasta Celulósica</t>
  </si>
  <si>
    <t>Soja (P. Libres)</t>
  </si>
  <si>
    <t>Maderas</t>
  </si>
  <si>
    <t>6 - BELGRANO CARGAS S.A.</t>
  </si>
  <si>
    <t>Granos y Subproductos</t>
  </si>
  <si>
    <t>Materiales de Construcción</t>
  </si>
  <si>
    <t>Petróleo y Combustibles Líquidos</t>
  </si>
  <si>
    <t>Piedra y Piedra Caliza</t>
  </si>
  <si>
    <t>Sal</t>
  </si>
  <si>
    <t>Productos metalúrgicos</t>
  </si>
  <si>
    <t>Porotos</t>
  </si>
  <si>
    <t>Otros Productos</t>
  </si>
  <si>
    <t>7 - PROVINCIA DE RIO NEGRO (TREN PATAGÓNICO S.A.)</t>
  </si>
  <si>
    <t>Piedra caliza</t>
  </si>
  <si>
    <t xml:space="preserve"> </t>
  </si>
  <si>
    <t>Contenedores cargados</t>
  </si>
  <si>
    <t>Contenedores vacíos</t>
  </si>
  <si>
    <t>Carbón y combustibles sólidos</t>
  </si>
  <si>
    <t>Rocas de aplicación</t>
  </si>
  <si>
    <t>Soja (Paso de los Libres)</t>
  </si>
  <si>
    <t>Sin servicios</t>
  </si>
  <si>
    <t>Diatomita</t>
  </si>
  <si>
    <t>Arrabio</t>
  </si>
  <si>
    <t>Chapa y Chatarra</t>
  </si>
  <si>
    <t>Coke</t>
  </si>
  <si>
    <t>Otros FF.CC.</t>
  </si>
  <si>
    <t>Pallets</t>
  </si>
  <si>
    <t>Químicos</t>
  </si>
  <si>
    <t>Bobinas de acero</t>
  </si>
  <si>
    <t>Soja (C. del Uruguay)</t>
  </si>
  <si>
    <t>Harina de Soja</t>
  </si>
  <si>
    <t>Fertilizantes (úrea y otros)</t>
  </si>
  <si>
    <t>Oleaginosas</t>
  </si>
  <si>
    <t>Aceites</t>
  </si>
  <si>
    <t>Subproductos</t>
  </si>
  <si>
    <t>Conten. autopartes</t>
  </si>
  <si>
    <t>Piedra Partida y Arena</t>
  </si>
  <si>
    <t>Bobinas de Acero</t>
  </si>
  <si>
    <t>4 - BUENOS AIRES AL PACIFICO - SAN MARTIN S.A.</t>
  </si>
  <si>
    <t>5 - FERROCARRIL MESOPOTAMICO - GRAL. URQUIZA S.A.</t>
  </si>
  <si>
    <t>Avena</t>
  </si>
  <si>
    <t>Polietileno</t>
  </si>
  <si>
    <t>Chapa y chatarra</t>
  </si>
  <si>
    <t>Pellets y harinas</t>
  </si>
  <si>
    <t>Escoria y clinker</t>
  </si>
  <si>
    <t>Cereales</t>
  </si>
  <si>
    <t>Piedra Partida</t>
  </si>
  <si>
    <t>Escoria</t>
  </si>
  <si>
    <t>Gas Oil</t>
  </si>
  <si>
    <t>Tubos</t>
  </si>
  <si>
    <t>Chapas de acero</t>
  </si>
  <si>
    <t>Chatarra</t>
  </si>
  <si>
    <t>Escoria y dolomita</t>
  </si>
  <si>
    <t>Fuel Oil</t>
  </si>
  <si>
    <t>Arroz</t>
  </si>
  <si>
    <t>Cerveza</t>
  </si>
  <si>
    <t>Comestibles y Bebidas</t>
  </si>
  <si>
    <t>Harina</t>
  </si>
  <si>
    <t>Ladrillos / Mat. de Constr.</t>
  </si>
  <si>
    <t>Maderas Aserradas</t>
  </si>
  <si>
    <t>Metales Procesados</t>
  </si>
  <si>
    <t>Papel / Cartón y Afines</t>
  </si>
  <si>
    <t>Prod. Químicos</t>
  </si>
  <si>
    <t>Raleo</t>
  </si>
  <si>
    <t>Vehíc./Rep./Máq./Herram.</t>
  </si>
  <si>
    <t>Vino y Bebidas envasadas</t>
  </si>
  <si>
    <t>Servicio</t>
  </si>
  <si>
    <t>Pellets</t>
  </si>
  <si>
    <t>Dolomita y otros minerales</t>
  </si>
  <si>
    <t>Bauxita</t>
  </si>
  <si>
    <t>Bentonita</t>
  </si>
  <si>
    <t>Canto Rodado</t>
  </si>
  <si>
    <t>Pasta Celul. (F. Lacroze)</t>
  </si>
  <si>
    <t>Pasta Celul. (Ibicuy)</t>
  </si>
  <si>
    <t>Polietileno, Tergopol y Afines</t>
  </si>
  <si>
    <t>Ripio</t>
  </si>
  <si>
    <t>Textiles</t>
  </si>
  <si>
    <t>Cigarrillos</t>
  </si>
  <si>
    <t>Arena</t>
  </si>
  <si>
    <t>Conten. llenos</t>
  </si>
  <si>
    <t>Dolomita</t>
  </si>
  <si>
    <t>Petróleo</t>
  </si>
  <si>
    <t>Vegetales Pelletizados</t>
  </si>
  <si>
    <t>Vino (a granel y env.)</t>
  </si>
  <si>
    <t>Caliza y Dolomita</t>
  </si>
  <si>
    <t>Piedra/Canto Rodado</t>
  </si>
  <si>
    <t>Otros Mat. de Constr.</t>
  </si>
  <si>
    <t>Petróleo Crudo</t>
  </si>
  <si>
    <t>Agua</t>
  </si>
  <si>
    <t>Fertilizante</t>
  </si>
  <si>
    <t>Polietileno y Afines</t>
  </si>
  <si>
    <t>Comestibles</t>
  </si>
  <si>
    <t>BELGRANO S.A.</t>
  </si>
  <si>
    <t>RIO NEGRO</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</si>
  <si>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</si>
  <si>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</si>
  <si>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</si>
  <si>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</si>
  <si>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</si>
  <si>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</si>
  <si>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</si>
  <si>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</si>
  <si>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</si>
  <si>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</si>
  <si>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</si>
  <si>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</si>
  <si>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BELGRANO F.A.</t>
  </si>
  <si>
    <t>(*) Desde el 16/11/99 se constituyó como concesionario la empresa Belgrano Cargas S.A.</t>
  </si>
  <si>
    <t>S/D</t>
  </si>
  <si>
    <t>FERROEXPRESO PAMPEANO S.A.</t>
  </si>
  <si>
    <t>TONELADAS TRANSPORTADAS - 2012</t>
  </si>
  <si>
    <t>NUEVO CENTRAL ARGENTINO S.A.</t>
  </si>
  <si>
    <t>FERROSUR ROCA S.A.</t>
  </si>
  <si>
    <t>AMERICA LATINA LOGISTICA CENTRAL S.A. (EX-BUENOS AIRES AL PACIFICO - SAN MARTIN S.A.)</t>
  </si>
  <si>
    <t>AMERICA LATINA LOGISTICA  MESOPOTAMICA S.A. (EX-FERROCARRIL MESOPOTAMICO - GRAL. URQUIZA S.A.)</t>
  </si>
  <si>
    <t>BELGRANO CARGAS S.A.</t>
  </si>
  <si>
    <t>PROVINCIA DE RIO NEGRO (TREN PATAGÓNICO S.A.)</t>
  </si>
  <si>
    <t>TONELADAS TRANSPORTADAS - 2011</t>
  </si>
  <si>
    <t>TONELADAS TRANSPORTADAS - 2009</t>
  </si>
  <si>
    <t>TONELADAS TRANSPORTADAS - 2010</t>
  </si>
  <si>
    <t>TONELADAS TRANSPORTADAS - 2008</t>
  </si>
  <si>
    <t>TONELADAS TRANSPORTADAS - 2007</t>
  </si>
  <si>
    <t>TONELADAS TRANSPORTADAS - 2006</t>
  </si>
  <si>
    <t>TONELADAS TRANSPORTADAS - 2005</t>
  </si>
  <si>
    <t>TONELADAS TRANSPORTADAS - 2004</t>
  </si>
  <si>
    <t>TONELADAS TRANSPORTADAS - 2003</t>
  </si>
  <si>
    <t>TONELADAS TRANSPORTADAS - 2002</t>
  </si>
  <si>
    <t>TONELADAS TRANSPORTADAS - 2001</t>
  </si>
  <si>
    <t>FERROCARRIL MESOPOTAMICO - GRAL. URQUIZA S.A.</t>
  </si>
  <si>
    <t>BUENOS AIRES AL PACIFICO - SAN MARTIN S.A.</t>
  </si>
  <si>
    <t>TONELADAS TRANSPORTADAS - 2000</t>
  </si>
  <si>
    <t>TONELADAS TRANSPORTADAS - 1999</t>
  </si>
  <si>
    <t>TONELADAS TRANSPORTADAS - 1998</t>
  </si>
  <si>
    <t>TONELADAS TRANSPORTADAS - 1997</t>
  </si>
  <si>
    <t>TONELADAS TRANSPORTADAS - 1996</t>
  </si>
  <si>
    <t>TONELADAS TRANSPORTADAS - 1995</t>
  </si>
  <si>
    <t>1 - AÑO 1992</t>
  </si>
  <si>
    <t>2 - AÑO 1993</t>
  </si>
  <si>
    <t>3 - AÑO 1994</t>
  </si>
  <si>
    <t>TONELADAS KILOMETRO - 1992/1994</t>
  </si>
  <si>
    <t>CARGA TRANSPORTADA - 1992</t>
  </si>
  <si>
    <t>CARGA TRANSPORTADA - 1993</t>
  </si>
  <si>
    <t>CARGA TRANSPORTADA - 1994</t>
  </si>
  <si>
    <t>MES</t>
  </si>
  <si>
    <t>FERROSUR     ROCA S.A.</t>
  </si>
  <si>
    <t>FERROCARRIL MESOPOTAMICO GRAL URQUIZA S.A.</t>
  </si>
  <si>
    <t>BUENOS AIRES AL PACIFICO S.A.</t>
  </si>
  <si>
    <t>6 - BELGRANO S.A.</t>
  </si>
  <si>
    <t>Vehíc. / Rep. / Máq. / Herramientasntas</t>
  </si>
  <si>
    <t>Electrón. / Eléctric. / Electrodom.</t>
  </si>
  <si>
    <t>Vehíc. / Rep. / Máq. / Herram.</t>
  </si>
  <si>
    <t>TONELADAS TRANSPORTADAS - 2013</t>
  </si>
  <si>
    <t xml:space="preserve">4 - BELGRANO CARGAS Y LOGÍSTICA S.A. - Línea San Martín </t>
  </si>
  <si>
    <t>5 - BELGRANO CARGAS Y LOGÍSTICA S.A. - Línea Urquiza</t>
  </si>
  <si>
    <t>6 - BELGRANO CARGAS Y LOGÍSTICA S.A. - Línea Belgrano</t>
  </si>
  <si>
    <t>TONELADAS TRANSPORTADAS - 2014</t>
  </si>
  <si>
    <t>UAN</t>
  </si>
  <si>
    <t>TONELADAS TRANSPORTADAS - 2015</t>
  </si>
  <si>
    <t>FERROSUR ROCA S.A. - CARGAS TRANSPORTADAS (EN TONELADAS) - AÑO 2015</t>
  </si>
  <si>
    <t>RUBROS Y SUBRUBROS</t>
  </si>
  <si>
    <t>ENE</t>
  </si>
  <si>
    <t>FEB</t>
  </si>
  <si>
    <t>MAR</t>
  </si>
  <si>
    <t>ABR</t>
  </si>
  <si>
    <t>MAY</t>
  </si>
  <si>
    <t>JUN</t>
  </si>
  <si>
    <t>JUL</t>
  </si>
  <si>
    <t>AGO</t>
  </si>
  <si>
    <t>SEP</t>
  </si>
  <si>
    <t>OCT</t>
  </si>
  <si>
    <t>NOV</t>
  </si>
  <si>
    <t>DIC</t>
  </si>
  <si>
    <t>TOTALES</t>
  </si>
  <si>
    <t>ABONOS Y FERTILIZANTES</t>
  </si>
  <si>
    <t>ÚREA</t>
  </si>
  <si>
    <t>FOSFATO MONOAMÓNICO</t>
  </si>
  <si>
    <t>FOSFATO DIAMÓNICO</t>
  </si>
  <si>
    <t>OTROS</t>
  </si>
  <si>
    <t>ACEITES</t>
  </si>
  <si>
    <t>ACEITE DE GIRASOL</t>
  </si>
  <si>
    <t>ACEITE DE SOJA</t>
  </si>
  <si>
    <t>ACEITE DE MAÍZ</t>
  </si>
  <si>
    <t>ACEITE DE MANÍ</t>
  </si>
  <si>
    <t>ACEITE MEZCLA</t>
  </si>
  <si>
    <t>OTROS ACEITES</t>
  </si>
  <si>
    <t>COMBUSTIBLES</t>
  </si>
  <si>
    <t>CARBÓN</t>
  </si>
  <si>
    <t>COQUE</t>
  </si>
  <si>
    <t>OTROS COMBUSTIBLES SÓLIDOS</t>
  </si>
  <si>
    <t>PETRÓLEO Y COMBUSTIBLES LÍQUIDOS</t>
  </si>
  <si>
    <t>CONTENEDORES</t>
  </si>
  <si>
    <t>CARGADOS</t>
  </si>
  <si>
    <t>VACÍOS</t>
  </si>
  <si>
    <t>GRANOS</t>
  </si>
  <si>
    <t>ARROZ</t>
  </si>
  <si>
    <t>AVENA</t>
  </si>
  <si>
    <t>CEBADA</t>
  </si>
  <si>
    <t>MAÍZ</t>
  </si>
  <si>
    <t>MANÍ</t>
  </si>
  <si>
    <t>TRIGO</t>
  </si>
  <si>
    <t>SORGO</t>
  </si>
  <si>
    <t>GIRASOL</t>
  </si>
  <si>
    <t>SOJA</t>
  </si>
  <si>
    <t>OTROS CEREALES</t>
  </si>
  <si>
    <t>POROTOS</t>
  </si>
  <si>
    <t>MADERAS</t>
  </si>
  <si>
    <t>MANUFACTURAS</t>
  </si>
  <si>
    <t>CAÑOS Y TUBOS</t>
  </si>
  <si>
    <t>BOBINAS DE ACERO</t>
  </si>
  <si>
    <t>AUTOPARTES</t>
  </si>
  <si>
    <t>ESCORIA Y RESIDUOS SIDERÚRGICOS</t>
  </si>
  <si>
    <t>OTROS PRODUCTOS SIDERÚRGICOS</t>
  </si>
  <si>
    <t>FUNDENTE</t>
  </si>
  <si>
    <t>VIDRIO</t>
  </si>
  <si>
    <t>ENVASES VACÍOS</t>
  </si>
  <si>
    <t>PASTA CELULOSA</t>
  </si>
  <si>
    <t>OTRAS MANUFACTURAS</t>
  </si>
  <si>
    <t>MATERIAL DE VÍA</t>
  </si>
  <si>
    <t>PIEDRA BALASTO</t>
  </si>
  <si>
    <t>PIEDRA ESCORIA</t>
  </si>
  <si>
    <t>RIELES</t>
  </si>
  <si>
    <t>DURMIENTES DE MADERA</t>
  </si>
  <si>
    <t>DURMIENTES METÁLICOS</t>
  </si>
  <si>
    <t>DURMIENTES DE HORMIGÓN</t>
  </si>
  <si>
    <t>OTROS MATERIALES DE VÍA</t>
  </si>
  <si>
    <t>MINERALES Y MATERIALES DE CONSTRUCCIÓN</t>
  </si>
  <si>
    <t>ARENA</t>
  </si>
  <si>
    <t>CAL</t>
  </si>
  <si>
    <t>CEMENTO EN BOLSA</t>
  </si>
  <si>
    <t>CEMENTO A GRANEL</t>
  </si>
  <si>
    <t>CLINKER</t>
  </si>
  <si>
    <t>YESO</t>
  </si>
  <si>
    <t>PIEDRA GRANÍTICA</t>
  </si>
  <si>
    <t>PIEDRA CALIZA</t>
  </si>
  <si>
    <t>ROCAS DE APLICACIÓN</t>
  </si>
  <si>
    <t>SERPENTINA</t>
  </si>
  <si>
    <t>BARITINA</t>
  </si>
  <si>
    <t>FRANC SAND</t>
  </si>
  <si>
    <t>AGENTE DE SOSTÉN PARA EXPLOTACIÓN PETROLERA</t>
  </si>
  <si>
    <t>OTROS PRODUCTOS PARA LA CONSTRUCCIÓN</t>
  </si>
  <si>
    <t>OTROS MINERALES</t>
  </si>
  <si>
    <t>OTROS PRODUCTOS ALIMENTICIOS</t>
  </si>
  <si>
    <t>AZÚCAR</t>
  </si>
  <si>
    <t>BEBIDAS</t>
  </si>
  <si>
    <t>CONSERVAS</t>
  </si>
  <si>
    <t>LÁCTEOS</t>
  </si>
  <si>
    <t>VINO</t>
  </si>
  <si>
    <t>OTROS PRODUCTOS AGRÍCOLAS</t>
  </si>
  <si>
    <t>FORRAJES</t>
  </si>
  <si>
    <t>FRUTA</t>
  </si>
  <si>
    <t>DERIVADOS DE LA INDUSTRIA CÍTRICA</t>
  </si>
  <si>
    <t>SUBPRODUCTOS AGRAGRIOS</t>
  </si>
  <si>
    <t>PELLET DE SOJA</t>
  </si>
  <si>
    <t>PELLET  DE GIRASOL</t>
  </si>
  <si>
    <t>PELLET DE CÁSCARA DE GIRASOL</t>
  </si>
  <si>
    <t>PELLET DE MANÍ</t>
  </si>
  <si>
    <t>OTRAS HARINAS</t>
  </si>
  <si>
    <t>HARINA DE SOJA</t>
  </si>
  <si>
    <t>QUÍMICOS Y PETROQUÍMICOS</t>
  </si>
  <si>
    <t>POLIETILENO Y PVC</t>
  </si>
  <si>
    <t>SODA CÁUSTICA</t>
  </si>
  <si>
    <t>CARGAS GENERALES</t>
  </si>
  <si>
    <t>FERROEXPRESO PAMPEANO S.A.C. - CARGAS TRANSPORTADAS (EN TONELADAS) - AÑO 2015</t>
  </si>
  <si>
    <t>NUEVO CENTRAL ARGENTINO S.A. - CARGAS TRANSPORTADAS (EN TONELADAS) - AÑO 2015</t>
  </si>
  <si>
    <t>TRENES ARGENTINOS CARGAS Y LOGÍSTICA S.A.- LÍNEA SAN MARTÍN  - CARGAS TRANSPORTADAS (EN TONELADAS) - AÑO 2015</t>
  </si>
  <si>
    <t>TRENES ARGENTINOS CARGAS Y LOGÍSTICA S.A.- LÍNEA URQUIZA  - CARGAS TRANSPORTADAS (EN TONELADAS) - AÑO 2015</t>
  </si>
  <si>
    <t>TRENES ARGENTINOS CARGAS Y LOGÍSTICA S.A.- LÍNEA BELGRANO  - CARGAS TRANSPORTADAS (EN TONELADAS) - AÑO 2015</t>
  </si>
  <si>
    <t>TONELADAS TRANSPORTADAS - 2016</t>
  </si>
  <si>
    <t>FERROEXPRESO PAMPEANO S.A.C. - CARGAS TRANSPORTADAS (EN TONELADAS) - AÑO 2016</t>
  </si>
  <si>
    <t>TONELADAS TRANSPORTADAS - 2017</t>
  </si>
  <si>
    <t>FERROEXPRESO PAMPEANO S.A.C. - CARGAS TRANSPORTADAS (EN TONELADAS) - AÑO 2017</t>
  </si>
  <si>
    <t>NUEVO CENTRAL ARGENTINO S.A. - CARGAS TRANSPORTADAS (EN TONELADAS) - AÑO 2017</t>
  </si>
  <si>
    <t>FERROSUR ROCA S.A. - CARGAS TRANSPORTADAS (EN TONELADAS) - AÑO 2017</t>
  </si>
  <si>
    <t>TRENES ARGENTINOS CARGAS Y LOGÍSTICA S.A.- LÍNEA SAN MARTÍN  - CARGAS TRANSPORTADAS (EN TONELADAS) - AÑO 2017</t>
  </si>
  <si>
    <t>TRENES ARGENTINOS CARGAS Y LOGÍSTICA S.A.- LÍNEA URQUIZA  - CARGAS TRANSPORTADAS (EN TONELADAS) - AÑO 2017</t>
  </si>
  <si>
    <t>TRENES ARGENTINOS CARGAS Y LOGÍSTICA S.A.- LÍNEA BELGRANO  - CARGAS TRANSPORTADAS (EN TONELADAS) - AÑO 2017</t>
  </si>
  <si>
    <t>NUEVO CENTRAL ARGENTINO S.A. - CARGAS TRANSPORTADAS (EN TONELADAS) - AÑO 2016</t>
  </si>
  <si>
    <t>FERROSUR ROCA S.A. - CARGAS TRANSPORTADAS (EN TONELADAS) - AÑO 2016</t>
  </si>
  <si>
    <t>TRENES ARGENTINOS CARGAS Y LOGÍSTICA S.A.- LÍNEA SAN MARTÍN  - CARGAS TRANSPORTADAS (EN TONELADAS) - AÑO 2016</t>
  </si>
  <si>
    <t>TRENES ARGENTINOS CARGAS Y LOGÍSTICA S.A.- LÍNEA URQUIZA  - CARGAS TRANSPORTADAS (EN TONELADAS) - AÑO 2016</t>
  </si>
  <si>
    <t>TRENES ARGENTINOS CARGAS Y LOGÍSTICA S.A.- LÍNEA BELGRANO  - CARGAS TRANSPORTADAS (EN TONELADAS) - AÑO 2016</t>
  </si>
  <si>
    <t>TRENES ARGENTINOS CARGAS Y LOGÍSTICA S.A.- LÍNEA BELGRANO  - CARGAS TRANSPORTADAS (EN TONELADAS) - AÑO 2018</t>
  </si>
  <si>
    <t>TRENES ARGENTINOS CARGAS Y LOGÍSTICA S.A.- LÍNEA URQUIZA  - CARGAS TRANSPORTADAS (EN TONELADAS) - AÑO 2018</t>
  </si>
  <si>
    <t>TRENES ARGENTINOS CARGAS Y LOGÍSTICA S.A.- LÍNEA SAN MARTÍN  - CARGAS TRANSPORTADAS (EN TONELADAS) - AÑO 2018</t>
  </si>
  <si>
    <t>FERROSUR ROCA S.A. - CARGAS TRANSPORTADAS (EN TONELADAS) - AÑO 2018</t>
  </si>
  <si>
    <t>NUEVO CENTRAL ARGENTINO S.A. - CARGAS TRANSPORTADAS (EN TONELADAS) - AÑO 2018</t>
  </si>
  <si>
    <t>FERROEXPRESO PAMPEANO S.A.C. - CARGAS TRANSPORTADAS (EN TONELADAS) - AÑO 2018</t>
  </si>
  <si>
    <t>TONELADAS TRANSPORTADAS - 2018</t>
  </si>
  <si>
    <t>FERROEXPRESO PAMPEANO S.A.C. - CARGAS TRANSPORTADAS - AÑO 2013</t>
  </si>
  <si>
    <t>SUBPRODUCTOS AGRARIOS</t>
  </si>
  <si>
    <t>NUEVO CENTRAL ARGENTINO S.A. - CARGAS TRANSPORTADAS - AÑO 2013</t>
  </si>
  <si>
    <t>FERROSUR ROCA S.A. - CARGAS TRANSPORTADAS - AÑO 2013</t>
  </si>
  <si>
    <t>TRENES ARGENTINOS CARGAS Y LOGÍSTICA S.A.- LÍNEA BELGRANO  - CARGAS TRANSPORTADAS - AÑO 2013</t>
  </si>
  <si>
    <t>TRENES ARGENTINOS CARGAS Y LOGÍSTICA S.A.- LÍNEA URQUIZA  - CARGAS TRANSPORTADAS - AÑO 2013</t>
  </si>
  <si>
    <t>TRENES ARGENTINOS CARGAS Y LOGÍSTICA S.A.- LÍNEA SAN MARTÍN  - CARGAS TRANSPORTADAS - AÑO 2013</t>
  </si>
  <si>
    <t>1 - FERROEXPRESO PAMPEANO</t>
  </si>
  <si>
    <t>FERROSUR ROCA S.A. - CARGAS TRANSPORTADAS - AÑO 2014</t>
  </si>
  <si>
    <t>1 - FERROSUR ROCA S.A.</t>
  </si>
  <si>
    <t>3 - NUEVO CENTRAL ARGENTINO S.A.</t>
  </si>
  <si>
    <t>2 - FERROEXPRESO PAMPEANO</t>
  </si>
  <si>
    <t>FERROEXPRESO PAMPEANO S.A.C. - CARGAS TRANSPORTADAS - AÑO 2014</t>
  </si>
  <si>
    <t>NUEVO CENTRAL ARGENTINO S.A. - CARGAS TRANSPORTADAS - AÑO 2014</t>
  </si>
  <si>
    <t>TRENES ARGENTINOS CARGAS Y LOGÍSTICA S.A.- LÍNEA BELGRANO  - CARGAS TRANSPORTADAS - AÑO 2014</t>
  </si>
  <si>
    <t>4 - BELGRANO CARGAS Y LOGÍSTICA S.A. - Línea Belgrano</t>
  </si>
  <si>
    <t>TRENES ARGENTINOS CARGAS Y LOGÍSTICA S.A.- LÍNEA URQUIZA  - CARGAS TRANSPORTADAS - AÑO 2014</t>
  </si>
  <si>
    <t>TRENES ARGENTINOS CARGAS Y LOGÍSTICA S.A.- LÍNEA SAN MARTÍN  - CARGAS TRANSPORTADAS - AÑO 2014</t>
  </si>
  <si>
    <t>TONELADAS TRANSPORTADAS - 2019</t>
  </si>
  <si>
    <t>FERROEXPRESO PAMPEANO S.A.C. - CARGAS TRANSPORTADAS (EN TONELADAS) - AÑO 2019</t>
  </si>
  <si>
    <t>NUEVO CENTRAL ARGENTINO S.A. - CARGAS TRANSPORTADAS (EN TONELADAS) - AÑO 2019</t>
  </si>
  <si>
    <t>FERROSUR ROCA S.A. - CARGAS TRANSPORTADAS (EN TONELADAS) - AÑO 2019</t>
  </si>
  <si>
    <t>TRENES ARGENTINOS CARGAS Y LOGÍSTICA S.A.- LÍNEA SAN MARTÍN  - CARGAS TRANSPORTADAS (EN TONELADAS) - AÑO 2019</t>
  </si>
  <si>
    <t>TRENES ARGENTINOS CARGAS Y LOGÍSTICA S.A.- LÍNEA URQUIZA  - CARGAS TRANSPORTADAS (EN TONELADAS) - AÑO 2019</t>
  </si>
  <si>
    <t>TRENES ARGENTINOS CARGAS Y LOGÍSTICA S.A.- LÍNEA BELGRANO  - CARGAS TRANSPORTADAS (EN TONELADAS) - AÑO 2019</t>
  </si>
  <si>
    <t>Estadísticas del Transporte Ferroviario de Cargas</t>
  </si>
  <si>
    <t>Datos de Toneladas Transportadas</t>
  </si>
  <si>
    <t>Refleja el peso de la mercancía transportada en cada operación de transporte. Se considera el peso, en el cual se incluye, además del peso de la mercancía transportada, el peso de los embalajes.  En la modalidad de operación de transporte normal se consideran las toneladas transportadas entre los puntos de carga y descarga.</t>
  </si>
  <si>
    <t>Toneladas Transportadas:</t>
  </si>
  <si>
    <t>Datos Disponibles</t>
  </si>
  <si>
    <t>1992-1994</t>
  </si>
  <si>
    <t>Las cuadros son de elaboración propia a partir de los datos aportados por los operadores.</t>
  </si>
  <si>
    <t>Comisión Nacional de Regulación del Transporte</t>
  </si>
  <si>
    <t>Gerencia de Fiscalización de Gestión Ferroviaria</t>
  </si>
  <si>
    <t>Subgerencia de Fiscalización de Gestión de Servicios de Larga Distancia</t>
  </si>
  <si>
    <t>s/d</t>
  </si>
  <si>
    <t>7,- TREN PATAGONICO S.A.</t>
  </si>
  <si>
    <t>TONELADAS TRANSPORTADAS - 2020</t>
  </si>
  <si>
    <t>FERROEXPRESO PAMPEANO S.A.C. - CARGAS TRANSPORTADAS (EN TONELADAS) - AÑO 2020</t>
  </si>
  <si>
    <t>NUEVO CENTRAL ARGENTINO S.A. - CARGAS TRANSPORTADAS (EN TONELADAS) - AÑO 2020</t>
  </si>
  <si>
    <t>FERROSUR ROCA S.A. - CARGAS TRANSPORTADAS (EN TONELADAS) - AÑO 2020</t>
  </si>
  <si>
    <t>TRENES ARGENTINOS CARGAS Y LOGÍSTICA S.A.- LÍNEA SAN MARTÍN  - CARGAS TRANSPORTADAS (EN TONELADAS) - AÑO 2020</t>
  </si>
  <si>
    <t>TRENES ARGENTINOS CARGAS Y LOGÍSTICA S.A.- LÍNEA URQUIZA  - CARGAS TRANSPORTADAS (EN TONELADAS) - AÑO 2020</t>
  </si>
  <si>
    <t>TRENES ARGENTINOS CARGAS Y LOGÍSTICA S.A.- LÍNEA BELGRANO  - CARGAS TRANSPORTADAS (EN TONELADAS) - AÑO 2020</t>
  </si>
  <si>
    <t>Ultima actualización*: 31/01/2022</t>
  </si>
  <si>
    <t>*A la fecha se podrian haber actualizado datos de años anteriores al 2021.</t>
  </si>
  <si>
    <t>TONELADAS TRANSPORTADAS - 2021</t>
  </si>
  <si>
    <t>FERROEXPRESO PAMPEANO S.A.C. - CARGAS TRANSPORTADAS (EN TONELADAS) - AÑO 2021</t>
  </si>
  <si>
    <t>NUEVO CENTRAL ARGENTINO S.A. - CARGAS TRANSPORTADAS (EN TONELADAS) - AÑO 2021</t>
  </si>
  <si>
    <t>FERROSUR ROCA S.A. - CARGAS TRANSPORTADAS (EN TONELADAS) - AÑO 2021</t>
  </si>
  <si>
    <t>TRENES ARGENTINOS CARGAS Y LOGÍSTICA S.A.- LÍNEA SAN MARTÍN  - CARGAS TRANSPORTADAS (EN TONELADAS) - AÑO 2021</t>
  </si>
  <si>
    <t>TRENES ARGENTINOS CARGAS Y LOGÍSTICA S.A.- LÍNEA URQUIZA  - CARGAS TRANSPORTADAS (EN TONELADAS) - AÑO 2021</t>
  </si>
  <si>
    <t>TRENES ARGENTINOS CARGAS Y LOGÍSTICA S.A.- LÍNEA BELGRANO  - CARGAS TRANSPORTADAS (EN TONELADAS) - AÑO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</si>
</sst>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quot;$&quot;\ * #,##0.00_ ;_ &quot;$&quot;\ * \-#,##0.00_ ;_ &quot;$&quot;\ * &quot;-&quot;??_ ;_ @_ "/>
  </numFmts>
  <fonts count="26"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b/>
      <i/>
      <u/>
      <sz val="10"/>
      <name val="Arial"/>
      <family val="2"/>
    </font>
    <font>
      <b/>
      <u/>
      <sz val="10"/>
      <name val="Arial"/>
      <family val="2"/>
    </font>
    <font>
      <sz val="8"/>
      <name val="Arial"/>
      <family val="2"/>
    </font>
    <font>
      <b/>
      <sz val="8"/>
      <name val="Arial"/>
      <family val="2"/>
    </font>
    <font>
      <u/>
      <sz val="10"/>
      <color indexed="12"/>
      <name val="Arial"/>
      <family val="2"/>
    </font>
    <font>
      <b/>
      <u/>
      <sz val="8"/>
      <name val="Arial"/>
      <family val="2"/>
    </font>
    <font>
      <u/>
      <sz val="10"/>
      <color indexed="12"/>
      <name val="Arial"/>
      <family val="2"/>
    </font>
    <font>
      <b/>
      <sz val="8"/>
      <color indexed="8"/>
      <name val="Courier"/>
      <family val="3"/>
    </font>
    <font>
      <b/>
      <sz val="8"/>
      <color indexed="8"/>
      <name val="Arial"/>
      <family val="2"/>
    </font>
    <font>
      <sz val="8"/>
      <color indexed="8"/>
      <name val="Arial"/>
      <family val="2"/>
    </font>
    <font>
      <u/>
      <sz val="8"/>
      <color indexed="12"/>
      <name val="Arial"/>
      <family val="2"/>
    </font>
    <font>
      <u/>
      <sz val="8"/>
      <color indexed="12"/>
      <name val="Arial"/>
      <family val="2"/>
    </font>
    <font>
      <b/>
      <i/>
      <u/>
      <sz val="8"/>
      <name val="Arial"/>
      <family val="2"/>
    </font>
    <font>
      <i/>
      <sz val="8"/>
      <name val="Arial"/>
      <family val="2"/>
    </font>
    <font>
      <b/>
      <u/>
      <sz val="12"/>
      <name val="Arial"/>
      <family val="2"/>
    </font>
    <font>
      <sz val="11"/>
      <name val="Calibri"/>
      <family val="2"/>
    </font>
    <font>
      <sz val="14"/>
      <name val="Arial"/>
      <family val="2"/>
    </font>
    <font>
      <sz val="18"/>
      <name val="Arial"/>
      <family val="2"/>
    </font>
    <font>
      <b/>
      <sz val="12"/>
      <name val="Arial"/>
      <family val="2"/>
    </font>
    <font>
      <b/>
      <sz val="14"/>
      <name val="Arial"/>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3" tint="0.59999389629810485"/>
        <bgColor indexed="64"/>
      </patternFill>
    </fill>
    <fill>
      <patternFill patternType="solid">
        <fgColor theme="0" tint="-4.9989318521683403E-2"/>
        <bgColor indexed="64"/>
      </patternFill>
    </fill>
  </fills>
  <borders count="36">
    <border>
      <left/>
      <right/>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10" fillId="0" borderId="0" applyNumberFormat="0" applyFill="0" applyBorder="0" applyAlignment="0" applyProtection="0">
      <alignment vertical="top"/>
      <protection locked="0"/>
    </xf>
    <xf numFmtId="44" fontId="1" fillId="0" borderId="0" applyFont="0" applyFill="0" applyBorder="0" applyAlignment="0" applyProtection="0"/>
    <xf numFmtId="3" fontId="1" fillId="0" borderId="0">
      <alignment vertical="center"/>
    </xf>
  </cellStyleXfs>
  <cellXfs count="218">
    <xf numFmtId="0" fontId="0" fillId="0" borderId="0" xfId="0"/>
    <xf numFmtId="0" fontId="2" fillId="0" borderId="0" xfId="0" applyFont="1" applyProtection="1">
      <protection locked="0"/>
    </xf>
    <xf numFmtId="0" fontId="2" fillId="0" borderId="0" xfId="0" applyFont="1"/>
    <xf numFmtId="0" fontId="3" fillId="0" borderId="0" xfId="0" applyFont="1"/>
    <xf numFmtId="0" fontId="2" fillId="0" borderId="0" xfId="0" applyFont="1" applyFill="1"/>
    <xf numFmtId="3" fontId="2" fillId="0" borderId="0" xfId="0" applyNumberFormat="1" applyFont="1"/>
    <xf numFmtId="0" fontId="2" fillId="0" borderId="0" xfId="0" applyFont="1" applyFill="1" applyBorder="1"/>
    <xf numFmtId="3" fontId="2" fillId="0" borderId="0" xfId="0" applyNumberFormat="1" applyFont="1" applyBorder="1"/>
    <xf numFmtId="0" fontId="2" fillId="0" borderId="0" xfId="0" applyFont="1" applyBorder="1"/>
    <xf numFmtId="0" fontId="2" fillId="0" borderId="0" xfId="0" applyFont="1" applyAlignment="1">
      <alignment horizontal="center" vertical="center"/>
    </xf>
    <xf numFmtId="0" fontId="5" fillId="0" borderId="0" xfId="0" applyFont="1"/>
    <xf numFmtId="0" fontId="8" fillId="0" borderId="0" xfId="0" applyFont="1" applyFill="1" applyBorder="1"/>
    <xf numFmtId="0" fontId="9" fillId="0" borderId="0" xfId="0" applyFont="1" applyFill="1" applyBorder="1"/>
    <xf numFmtId="0" fontId="5" fillId="0" borderId="0" xfId="0" applyFont="1" applyFill="1" applyBorder="1"/>
    <xf numFmtId="0" fontId="4" fillId="0" borderId="0" xfId="0" applyFont="1" applyFill="1" applyBorder="1"/>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8" fillId="0" borderId="0" xfId="0" applyFont="1"/>
    <xf numFmtId="0" fontId="9" fillId="0" borderId="0" xfId="0" applyFont="1"/>
    <xf numFmtId="0" fontId="4" fillId="0" borderId="0" xfId="0" applyFont="1"/>
    <xf numFmtId="3" fontId="9" fillId="0" borderId="0" xfId="0" applyNumberFormat="1" applyFont="1" applyBorder="1"/>
    <xf numFmtId="3" fontId="5" fillId="0" borderId="0" xfId="0" applyNumberFormat="1" applyFont="1"/>
    <xf numFmtId="0" fontId="11" fillId="0" borderId="0" xfId="0" applyFont="1" applyAlignment="1">
      <alignment horizontal="center"/>
    </xf>
    <xf numFmtId="0" fontId="12" fillId="0" borderId="0" xfId="1" applyFont="1" applyFill="1" applyBorder="1" applyAlignment="1" applyProtection="1">
      <alignment vertical="center"/>
    </xf>
    <xf numFmtId="0" fontId="13" fillId="0" borderId="0" xfId="0" applyFont="1" applyFill="1" applyBorder="1"/>
    <xf numFmtId="0" fontId="14" fillId="2" borderId="1" xfId="0" applyFont="1" applyFill="1" applyBorder="1" applyAlignment="1" applyProtection="1"/>
    <xf numFmtId="37" fontId="15" fillId="0" borderId="2" xfId="0" applyNumberFormat="1" applyFont="1" applyFill="1" applyBorder="1" applyAlignment="1" applyProtection="1">
      <alignment horizontal="center"/>
    </xf>
    <xf numFmtId="0" fontId="14" fillId="2" borderId="3" xfId="0" applyFont="1" applyFill="1" applyBorder="1" applyAlignment="1" applyProtection="1"/>
    <xf numFmtId="37" fontId="15" fillId="0" borderId="4" xfId="0" applyNumberFormat="1" applyFont="1" applyFill="1" applyBorder="1" applyAlignment="1" applyProtection="1">
      <alignment horizontal="center"/>
    </xf>
    <xf numFmtId="0" fontId="14" fillId="2" borderId="5" xfId="0" applyFont="1" applyFill="1" applyBorder="1" applyAlignment="1" applyProtection="1"/>
    <xf numFmtId="37" fontId="15" fillId="0" borderId="6" xfId="0" applyNumberFormat="1" applyFont="1" applyFill="1" applyBorder="1" applyAlignment="1" applyProtection="1">
      <alignment horizontal="center"/>
    </xf>
    <xf numFmtId="0" fontId="11" fillId="0" borderId="0" xfId="0" applyFont="1" applyFill="1" applyBorder="1" applyAlignment="1">
      <alignment vertical="center"/>
    </xf>
    <xf numFmtId="0" fontId="17" fillId="0" borderId="0" xfId="1" applyFont="1" applyFill="1" applyBorder="1" applyAlignment="1" applyProtection="1">
      <alignment vertical="center"/>
    </xf>
    <xf numFmtId="0" fontId="17" fillId="0" borderId="0" xfId="1" applyFont="1" applyFill="1" applyBorder="1" applyAlignment="1" applyProtection="1">
      <alignment horizontal="center" vertical="center"/>
    </xf>
    <xf numFmtId="0" fontId="18" fillId="0" borderId="0" xfId="0" applyFont="1" applyFill="1" applyBorder="1" applyAlignment="1">
      <alignment vertical="center"/>
    </xf>
    <xf numFmtId="0" fontId="14" fillId="0" borderId="0" xfId="0" applyFont="1" applyFill="1" applyBorder="1"/>
    <xf numFmtId="0" fontId="16" fillId="0" borderId="0" xfId="1" applyFont="1" applyFill="1" applyBorder="1" applyAlignment="1" applyProtection="1">
      <alignment horizontal="left" vertical="center"/>
    </xf>
    <xf numFmtId="3" fontId="9" fillId="0" borderId="0" xfId="3" applyFont="1">
      <alignment vertical="center"/>
    </xf>
    <xf numFmtId="3" fontId="2" fillId="0" borderId="0" xfId="3" applyFont="1" applyAlignment="1">
      <alignment horizontal="center" vertical="center"/>
    </xf>
    <xf numFmtId="3" fontId="2" fillId="0" borderId="0" xfId="3" applyFont="1" applyFill="1" applyAlignment="1">
      <alignment horizontal="center" vertical="center"/>
    </xf>
    <xf numFmtId="3" fontId="9" fillId="0" borderId="0" xfId="3" applyFont="1" applyAlignment="1">
      <alignment horizontal="center" vertical="center"/>
    </xf>
    <xf numFmtId="3" fontId="2" fillId="0" borderId="0" xfId="3" applyFont="1">
      <alignment vertical="center"/>
    </xf>
    <xf numFmtId="3" fontId="2" fillId="0" borderId="0" xfId="3" applyNumberFormat="1" applyFont="1" applyAlignment="1">
      <alignment horizontal="center" vertical="center"/>
    </xf>
    <xf numFmtId="3" fontId="9" fillId="0" borderId="0" xfId="3" applyNumberFormat="1" applyFont="1" applyAlignment="1">
      <alignment horizontal="center" vertical="center"/>
    </xf>
    <xf numFmtId="0" fontId="9" fillId="0" borderId="0" xfId="0" applyFont="1" applyFill="1"/>
    <xf numFmtId="3" fontId="9" fillId="0" borderId="0" xfId="0" applyNumberFormat="1" applyFont="1"/>
    <xf numFmtId="0" fontId="19" fillId="0" borderId="0" xfId="0" applyFont="1" applyAlignment="1">
      <alignment horizontal="justify" vertical="center" wrapText="1"/>
    </xf>
    <xf numFmtId="0" fontId="5" fillId="0" borderId="0" xfId="0" applyFont="1" applyAlignment="1">
      <alignment horizontal="center" vertical="center"/>
    </xf>
    <xf numFmtId="0" fontId="17" fillId="0" borderId="7" xfId="1" applyFont="1" applyFill="1" applyBorder="1" applyAlignment="1" applyProtection="1">
      <alignment vertical="center"/>
    </xf>
    <xf numFmtId="0" fontId="0" fillId="0" borderId="7" xfId="0" applyBorder="1"/>
    <xf numFmtId="0" fontId="5" fillId="0" borderId="0" xfId="0" applyFont="1" applyProtection="1">
      <protection locked="0"/>
    </xf>
    <xf numFmtId="0" fontId="16" fillId="0" borderId="7" xfId="1" applyFont="1" applyFill="1" applyBorder="1" applyAlignment="1" applyProtection="1">
      <alignment vertical="center"/>
    </xf>
    <xf numFmtId="0" fontId="16" fillId="0" borderId="0" xfId="1" applyFont="1" applyFill="1" applyBorder="1" applyAlignment="1" applyProtection="1">
      <alignment vertical="center"/>
    </xf>
    <xf numFmtId="0" fontId="12" fillId="0" borderId="7" xfId="1" applyFont="1" applyFill="1" applyBorder="1" applyAlignment="1" applyProtection="1">
      <alignment vertical="center"/>
    </xf>
    <xf numFmtId="0" fontId="16" fillId="0" borderId="8" xfId="1" applyFont="1" applyBorder="1" applyAlignment="1" applyProtection="1">
      <alignment vertical="center"/>
    </xf>
    <xf numFmtId="37" fontId="14" fillId="0" borderId="9" xfId="0" applyNumberFormat="1" applyFont="1" applyFill="1" applyBorder="1" applyAlignment="1" applyProtection="1">
      <alignment horizontal="center"/>
    </xf>
    <xf numFmtId="37" fontId="14" fillId="0" borderId="10" xfId="0" applyNumberFormat="1" applyFont="1" applyFill="1" applyBorder="1" applyAlignment="1" applyProtection="1">
      <alignment horizontal="center"/>
    </xf>
    <xf numFmtId="37" fontId="14" fillId="0" borderId="11" xfId="0" applyNumberFormat="1" applyFont="1" applyFill="1" applyBorder="1" applyAlignment="1" applyProtection="1">
      <alignment horizontal="center"/>
    </xf>
    <xf numFmtId="3" fontId="8" fillId="0" borderId="13" xfId="2" applyNumberFormat="1" applyFont="1" applyFill="1" applyBorder="1" applyAlignment="1">
      <alignment horizontal="center" vertical="center" wrapText="1"/>
    </xf>
    <xf numFmtId="3" fontId="9" fillId="0" borderId="13" xfId="0" applyNumberFormat="1" applyFont="1" applyFill="1" applyBorder="1" applyAlignment="1">
      <alignment horizontal="right" vertical="center" wrapText="1"/>
    </xf>
    <xf numFmtId="3" fontId="8" fillId="0" borderId="14" xfId="0" applyNumberFormat="1" applyFont="1" applyBorder="1" applyAlignment="1">
      <alignment horizontal="right" vertical="center" wrapText="1"/>
    </xf>
    <xf numFmtId="3" fontId="8" fillId="0" borderId="15" xfId="0" applyNumberFormat="1" applyFont="1" applyFill="1" applyBorder="1" applyAlignment="1">
      <alignment horizontal="right" vertical="center" wrapText="1"/>
    </xf>
    <xf numFmtId="3" fontId="8" fillId="0" borderId="15" xfId="0" applyNumberFormat="1" applyFont="1" applyBorder="1" applyAlignment="1">
      <alignment horizontal="right" vertical="center" wrapText="1"/>
    </xf>
    <xf numFmtId="0" fontId="9" fillId="0" borderId="13" xfId="0" applyFont="1" applyBorder="1" applyAlignment="1">
      <alignment horizontal="center" vertical="center" wrapText="1"/>
    </xf>
    <xf numFmtId="3" fontId="9" fillId="0" borderId="13" xfId="0" applyNumberFormat="1" applyFont="1" applyBorder="1" applyAlignment="1">
      <alignment horizontal="right" vertical="center" wrapText="1"/>
    </xf>
    <xf numFmtId="3" fontId="9" fillId="4" borderId="13" xfId="0" applyNumberFormat="1" applyFont="1" applyFill="1" applyBorder="1"/>
    <xf numFmtId="3" fontId="8" fillId="0" borderId="16" xfId="0" applyNumberFormat="1" applyFont="1" applyFill="1" applyBorder="1" applyAlignment="1">
      <alignment horizontal="right" vertical="center" wrapText="1"/>
    </xf>
    <xf numFmtId="3" fontId="8" fillId="0" borderId="17" xfId="0" applyNumberFormat="1" applyFont="1" applyBorder="1" applyAlignment="1">
      <alignment horizontal="right" vertical="center" wrapText="1"/>
    </xf>
    <xf numFmtId="3" fontId="8" fillId="0" borderId="18" xfId="0" applyNumberFormat="1" applyFont="1" applyBorder="1" applyAlignment="1">
      <alignment horizontal="right" vertical="center" wrapText="1"/>
    </xf>
    <xf numFmtId="3" fontId="8" fillId="0" borderId="19"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0" borderId="13" xfId="0" applyFont="1" applyFill="1" applyBorder="1" applyAlignment="1">
      <alignment horizontal="center" vertical="center" wrapText="1"/>
    </xf>
    <xf numFmtId="0" fontId="19" fillId="4" borderId="14" xfId="0" applyFont="1" applyFill="1" applyBorder="1" applyAlignment="1">
      <alignment horizontal="right" vertical="center" wrapText="1"/>
    </xf>
    <xf numFmtId="0" fontId="19" fillId="4" borderId="17" xfId="0" applyFont="1" applyFill="1" applyBorder="1" applyAlignment="1">
      <alignment horizontal="right" vertical="center" wrapText="1"/>
    </xf>
    <xf numFmtId="0" fontId="19" fillId="4" borderId="21" xfId="0" applyFont="1" applyFill="1" applyBorder="1" applyAlignment="1">
      <alignment horizontal="right" vertical="center" wrapText="1"/>
    </xf>
    <xf numFmtId="0" fontId="19" fillId="0" borderId="14" xfId="0" applyFont="1" applyBorder="1" applyAlignment="1">
      <alignment horizontal="right" vertical="center" wrapText="1"/>
    </xf>
    <xf numFmtId="0" fontId="19" fillId="0" borderId="17" xfId="0" applyFont="1" applyBorder="1" applyAlignment="1">
      <alignment horizontal="right" vertical="center" wrapText="1"/>
    </xf>
    <xf numFmtId="0" fontId="5" fillId="0" borderId="0" xfId="0" applyFont="1" applyFill="1" applyBorder="1" applyAlignment="1">
      <alignment wrapText="1"/>
    </xf>
    <xf numFmtId="0" fontId="16" fillId="0" borderId="0" xfId="1" applyFont="1" applyFill="1" applyBorder="1" applyAlignment="1" applyProtection="1">
      <alignment horizontal="left" vertical="center" wrapText="1"/>
    </xf>
    <xf numFmtId="0" fontId="2" fillId="0" borderId="0" xfId="0" applyFont="1" applyAlignment="1">
      <alignment wrapText="1"/>
    </xf>
    <xf numFmtId="0" fontId="10" fillId="0" borderId="0" xfId="1" applyAlignment="1" applyProtection="1">
      <alignment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3" fontId="9" fillId="0" borderId="22"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3" fontId="9" fillId="0" borderId="22" xfId="0" applyNumberFormat="1" applyFont="1" applyBorder="1" applyAlignment="1">
      <alignment horizontal="right" vertical="center" wrapText="1"/>
    </xf>
    <xf numFmtId="3" fontId="9" fillId="4" borderId="22" xfId="0" applyNumberFormat="1" applyFont="1" applyFill="1" applyBorder="1"/>
    <xf numFmtId="3" fontId="8" fillId="0" borderId="23" xfId="0" applyNumberFormat="1" applyFont="1" applyBorder="1" applyAlignment="1">
      <alignment horizontal="right" vertical="center" wrapText="1"/>
    </xf>
    <xf numFmtId="3" fontId="8" fillId="0" borderId="24" xfId="0" applyNumberFormat="1" applyFont="1" applyBorder="1" applyAlignment="1">
      <alignment horizontal="right" vertical="center" wrapText="1"/>
    </xf>
    <xf numFmtId="3" fontId="9" fillId="5" borderId="22"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16" fillId="0" borderId="25" xfId="1" applyFont="1" applyFill="1" applyBorder="1" applyAlignment="1" applyProtection="1">
      <alignment vertical="center"/>
    </xf>
    <xf numFmtId="0" fontId="16" fillId="0" borderId="26" xfId="1" applyFont="1" applyFill="1" applyBorder="1" applyAlignment="1" applyProtection="1">
      <alignment vertical="center"/>
    </xf>
    <xf numFmtId="0" fontId="16" fillId="0" borderId="27" xfId="1" applyFont="1" applyFill="1" applyBorder="1" applyAlignment="1" applyProtection="1">
      <alignment vertical="center"/>
    </xf>
    <xf numFmtId="0" fontId="5" fillId="0" borderId="0" xfId="0" applyFont="1" applyFill="1" applyBorder="1" applyAlignment="1"/>
    <xf numFmtId="0" fontId="16" fillId="0" borderId="8" xfId="1" applyFont="1" applyFill="1" applyBorder="1" applyAlignment="1" applyProtection="1">
      <alignment vertical="center"/>
    </xf>
    <xf numFmtId="3" fontId="9" fillId="0" borderId="12" xfId="0" applyNumberFormat="1" applyFont="1" applyBorder="1" applyAlignment="1">
      <alignment horizontal="center" vertical="center"/>
    </xf>
    <xf numFmtId="0" fontId="7" fillId="0" borderId="0"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3" fontId="3" fillId="0" borderId="13" xfId="0" applyNumberFormat="1" applyFont="1" applyFill="1" applyBorder="1" applyAlignment="1">
      <alignment horizontal="right" vertical="center" wrapText="1"/>
    </xf>
    <xf numFmtId="3" fontId="2" fillId="0" borderId="14" xfId="0" applyNumberFormat="1" applyFont="1" applyBorder="1" applyAlignment="1">
      <alignment horizontal="right" vertical="center" wrapText="1"/>
    </xf>
    <xf numFmtId="3" fontId="2" fillId="0" borderId="15" xfId="0" applyNumberFormat="1" applyFont="1" applyFill="1" applyBorder="1" applyAlignment="1">
      <alignment horizontal="right" vertical="center" wrapText="1"/>
    </xf>
    <xf numFmtId="3" fontId="2" fillId="0" borderId="15" xfId="0" applyNumberFormat="1" applyFont="1" applyBorder="1" applyAlignment="1">
      <alignment horizontal="right" vertical="center" wrapText="1"/>
    </xf>
    <xf numFmtId="0" fontId="3" fillId="0" borderId="13" xfId="0" applyFont="1" applyBorder="1" applyAlignment="1">
      <alignment horizontal="center" vertical="center" wrapText="1"/>
    </xf>
    <xf numFmtId="3" fontId="3" fillId="0" borderId="13" xfId="0" applyNumberFormat="1" applyFont="1" applyBorder="1" applyAlignment="1">
      <alignment horizontal="right" vertical="center" wrapText="1"/>
    </xf>
    <xf numFmtId="3" fontId="3" fillId="4" borderId="13" xfId="0" applyNumberFormat="1" applyFont="1" applyFill="1" applyBorder="1"/>
    <xf numFmtId="3" fontId="2" fillId="0" borderId="16" xfId="0" applyNumberFormat="1" applyFont="1" applyFill="1" applyBorder="1" applyAlignment="1">
      <alignment horizontal="right" vertical="center" wrapText="1"/>
    </xf>
    <xf numFmtId="3" fontId="2" fillId="0" borderId="17" xfId="0" applyNumberFormat="1" applyFont="1" applyBorder="1" applyAlignment="1">
      <alignment horizontal="right" vertical="center" wrapText="1"/>
    </xf>
    <xf numFmtId="0" fontId="19" fillId="0" borderId="18" xfId="0"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19" xfId="0" applyNumberFormat="1" applyFont="1" applyFill="1" applyBorder="1" applyAlignment="1">
      <alignment horizontal="right" vertical="center" wrapText="1"/>
    </xf>
    <xf numFmtId="0" fontId="3" fillId="5" borderId="35" xfId="0" applyFont="1" applyFill="1" applyBorder="1" applyAlignment="1">
      <alignment horizontal="center" vertical="center"/>
    </xf>
    <xf numFmtId="3" fontId="3" fillId="5" borderId="13" xfId="0" applyNumberFormat="1" applyFont="1" applyFill="1" applyBorder="1" applyAlignment="1">
      <alignment horizontal="right" vertical="center"/>
    </xf>
    <xf numFmtId="0" fontId="0" fillId="0" borderId="0" xfId="0"/>
    <xf numFmtId="3" fontId="2" fillId="0" borderId="14" xfId="0" applyNumberFormat="1" applyFont="1" applyFill="1" applyBorder="1" applyAlignment="1">
      <alignment horizontal="right" vertical="center" wrapText="1"/>
    </xf>
    <xf numFmtId="3" fontId="3" fillId="0" borderId="13" xfId="0" applyNumberFormat="1" applyFont="1" applyFill="1" applyBorder="1"/>
    <xf numFmtId="3" fontId="2" fillId="0" borderId="17" xfId="0" applyNumberFormat="1" applyFont="1" applyFill="1" applyBorder="1" applyAlignment="1">
      <alignment horizontal="right" vertical="center" wrapText="1"/>
    </xf>
    <xf numFmtId="3" fontId="3" fillId="5" borderId="13" xfId="0" applyNumberFormat="1" applyFont="1" applyFill="1" applyBorder="1" applyAlignment="1">
      <alignment horizontal="center" vertical="center"/>
    </xf>
    <xf numFmtId="0" fontId="10" fillId="0" borderId="0" xfId="1" applyAlignment="1" applyProtection="1">
      <alignment horizont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0" fillId="0" borderId="0" xfId="0" applyBorder="1"/>
    <xf numFmtId="3" fontId="9" fillId="6" borderId="13" xfId="0" applyNumberFormat="1" applyFont="1" applyFill="1" applyBorder="1" applyAlignment="1">
      <alignment horizontal="right" vertical="center" wrapText="1"/>
    </xf>
    <xf numFmtId="3" fontId="8" fillId="6" borderId="15" xfId="0" applyNumberFormat="1" applyFont="1" applyFill="1" applyBorder="1" applyAlignment="1">
      <alignment horizontal="right" vertical="center" wrapText="1"/>
    </xf>
    <xf numFmtId="3" fontId="9" fillId="6" borderId="13" xfId="0" applyNumberFormat="1" applyFont="1" applyFill="1" applyBorder="1"/>
    <xf numFmtId="3" fontId="8" fillId="6" borderId="16" xfId="0" applyNumberFormat="1" applyFont="1" applyFill="1" applyBorder="1" applyAlignment="1">
      <alignment horizontal="right" vertical="center" wrapText="1"/>
    </xf>
    <xf numFmtId="3" fontId="8" fillId="6" borderId="14" xfId="0" applyNumberFormat="1" applyFont="1" applyFill="1" applyBorder="1" applyAlignment="1">
      <alignment horizontal="right" vertical="center" wrapText="1"/>
    </xf>
    <xf numFmtId="3" fontId="8" fillId="6" borderId="19" xfId="0" applyNumberFormat="1" applyFont="1" applyFill="1" applyBorder="1" applyAlignment="1">
      <alignment horizontal="right" vertical="center" wrapText="1"/>
    </xf>
    <xf numFmtId="0" fontId="1" fillId="0" borderId="0" xfId="0" applyFont="1"/>
    <xf numFmtId="0" fontId="10" fillId="0" borderId="0" xfId="1" applyAlignment="1" applyProtection="1"/>
    <xf numFmtId="0" fontId="24" fillId="0" borderId="0" xfId="0" applyFont="1"/>
    <xf numFmtId="0" fontId="25" fillId="0" borderId="0" xfId="0" applyFont="1"/>
    <xf numFmtId="0" fontId="10" fillId="0" borderId="0" xfId="1" applyAlignment="1" applyProtection="1">
      <alignment horizontal="right"/>
    </xf>
    <xf numFmtId="3" fontId="9" fillId="0" borderId="12"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2" fillId="0" borderId="13" xfId="2" applyNumberFormat="1" applyFont="1" applyFill="1" applyBorder="1" applyAlignment="1">
      <alignment horizontal="center" vertical="center" wrapText="1"/>
    </xf>
    <xf numFmtId="3" fontId="3" fillId="5" borderId="35" xfId="0" applyNumberFormat="1" applyFont="1" applyFill="1" applyBorder="1" applyAlignment="1">
      <alignment horizontal="center" vertical="center"/>
    </xf>
    <xf numFmtId="3" fontId="2" fillId="0" borderId="16"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0" fontId="3" fillId="5" borderId="13" xfId="0" applyFont="1" applyFill="1" applyBorder="1" applyAlignment="1">
      <alignment horizontal="center" vertical="center"/>
    </xf>
    <xf numFmtId="3" fontId="3" fillId="0" borderId="13" xfId="0" applyNumberFormat="1" applyFont="1" applyBorder="1"/>
    <xf numFmtId="0" fontId="0" fillId="0" borderId="0" xfId="0" applyFill="1" applyBorder="1"/>
    <xf numFmtId="0" fontId="21" fillId="0" borderId="0" xfId="0" applyFont="1" applyAlignment="1">
      <alignment horizontal="left" wrapText="1"/>
    </xf>
    <xf numFmtId="0" fontId="23" fillId="0" borderId="0" xfId="0" applyFont="1" applyAlignment="1">
      <alignment horizontal="center"/>
    </xf>
    <xf numFmtId="0" fontId="22" fillId="0" borderId="0" xfId="0" applyFont="1" applyAlignment="1">
      <alignment horizontal="center"/>
    </xf>
    <xf numFmtId="0" fontId="7" fillId="0" borderId="0" xfId="0" applyFont="1" applyAlignment="1">
      <alignment horizontal="center" vertical="center"/>
    </xf>
    <xf numFmtId="0" fontId="7" fillId="0" borderId="0" xfId="0" applyFont="1" applyBorder="1" applyAlignment="1">
      <alignment horizontal="center" vertical="center"/>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37" fontId="14" fillId="3" borderId="12" xfId="0" applyNumberFormat="1" applyFont="1" applyFill="1" applyBorder="1" applyAlignment="1" applyProtection="1">
      <alignment horizontal="center" vertical="center"/>
    </xf>
    <xf numFmtId="37" fontId="14" fillId="3" borderId="18" xfId="0" applyNumberFormat="1" applyFont="1" applyFill="1" applyBorder="1" applyAlignment="1" applyProtection="1">
      <alignment horizontal="center" vertical="center"/>
    </xf>
    <xf numFmtId="0" fontId="9"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3" borderId="12"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3" fontId="9" fillId="3" borderId="12" xfId="0" applyNumberFormat="1" applyFont="1" applyFill="1" applyBorder="1" applyAlignment="1">
      <alignment horizontal="center" vertical="center"/>
    </xf>
    <xf numFmtId="3" fontId="9" fillId="3" borderId="18" xfId="0" applyNumberFormat="1" applyFont="1" applyFill="1" applyBorder="1" applyAlignment="1">
      <alignment horizontal="center" vertical="center"/>
    </xf>
    <xf numFmtId="0" fontId="9" fillId="2" borderId="12" xfId="0" applyFont="1" applyFill="1" applyBorder="1" applyAlignment="1">
      <alignment horizontal="center" vertical="center"/>
    </xf>
    <xf numFmtId="0" fontId="9" fillId="2" borderId="1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8" xfId="0" applyFont="1" applyFill="1" applyBorder="1" applyAlignment="1">
      <alignment horizontal="center" vertical="center"/>
    </xf>
    <xf numFmtId="0" fontId="7" fillId="0" borderId="0" xfId="0" applyFont="1" applyFill="1" applyBorder="1" applyAlignment="1">
      <alignment horizontal="center" vertic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6" fillId="0" borderId="0"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8" xfId="0" applyFont="1" applyFill="1" applyBorder="1" applyAlignment="1">
      <alignment horizontal="center" vertical="center"/>
    </xf>
    <xf numFmtId="0" fontId="3" fillId="2" borderId="12" xfId="0" applyFont="1" applyFill="1" applyBorder="1" applyAlignment="1">
      <alignment horizontal="center" vertical="justify"/>
    </xf>
    <xf numFmtId="0" fontId="3" fillId="2" borderId="18" xfId="0" applyFont="1" applyFill="1" applyBorder="1" applyAlignment="1">
      <alignment horizontal="center" vertical="justify"/>
    </xf>
    <xf numFmtId="3" fontId="2" fillId="0" borderId="12" xfId="0" applyNumberFormat="1" applyFont="1" applyBorder="1" applyAlignment="1">
      <alignment horizontal="center" vertical="center"/>
    </xf>
    <xf numFmtId="3" fontId="2" fillId="0" borderId="18"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9" fillId="0" borderId="18" xfId="0" applyNumberFormat="1" applyFont="1" applyBorder="1" applyAlignment="1">
      <alignment horizontal="center" vertical="center"/>
    </xf>
    <xf numFmtId="0" fontId="8" fillId="0" borderId="0" xfId="0" quotePrefix="1" applyFont="1" applyAlignment="1">
      <alignment horizontal="left" vertical="center" wrapText="1"/>
    </xf>
    <xf numFmtId="0" fontId="2" fillId="0" borderId="18" xfId="0" applyFont="1" applyBorder="1"/>
    <xf numFmtId="0" fontId="9" fillId="3" borderId="12" xfId="0" applyFont="1" applyFill="1" applyBorder="1" applyAlignment="1">
      <alignment horizontal="center" vertical="center"/>
    </xf>
    <xf numFmtId="0" fontId="9" fillId="3" borderId="18" xfId="0" applyFont="1" applyFill="1" applyBorder="1" applyAlignment="1">
      <alignment horizontal="center" vertical="center"/>
    </xf>
    <xf numFmtId="0" fontId="2" fillId="0" borderId="18" xfId="0" applyFont="1" applyBorder="1" applyAlignment="1">
      <alignment vertical="justify"/>
    </xf>
    <xf numFmtId="0" fontId="3" fillId="2" borderId="17" xfId="0" applyFont="1" applyFill="1" applyBorder="1" applyAlignment="1">
      <alignment horizontal="center" vertical="center"/>
    </xf>
    <xf numFmtId="0" fontId="3" fillId="2" borderId="17" xfId="0" applyFont="1" applyFill="1" applyBorder="1" applyAlignment="1">
      <alignment horizontal="center" vertical="justify"/>
    </xf>
    <xf numFmtId="0" fontId="20" fillId="4" borderId="0" xfId="0" applyFont="1" applyFill="1" applyAlignment="1">
      <alignment horizontal="center" vertical="center" wrapText="1"/>
    </xf>
    <xf numFmtId="0" fontId="20" fillId="4" borderId="34" xfId="0" applyFont="1" applyFill="1" applyBorder="1" applyAlignment="1">
      <alignment horizontal="center" vertical="center" wrapText="1"/>
    </xf>
  </cellXfs>
  <cellStyles count="4">
    <cellStyle name="Hipervínculo" xfId="1" builtinId="8"/>
    <cellStyle name="Moneda" xfId="2" builtinId="4"/>
    <cellStyle name="Normal" xfId="0" builtinId="0"/>
    <cellStyle name="Normal_Tn - 2008"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2018'!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171450</xdr:colOff>
      <xdr:row>113</xdr:row>
      <xdr:rowOff>0</xdr:rowOff>
    </xdr:from>
    <xdr:to>
      <xdr:col>13</xdr:col>
      <xdr:colOff>990600</xdr:colOff>
      <xdr:row>114</xdr:row>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ing/2014/main" xmlns="" id="{00000000-0008-0000-1900-000003000000}"/>
            </a:ext>
          </a:extLst>
        </xdr:cNvPr>
        <xdr:cNvSpPr>
          <a:spLocks noChangeArrowheads="1" noChangeShapeType="1" noTextEdit="1"/>
        </xdr:cNvSpPr>
      </xdr:nvSpPr>
      <xdr:spPr bwMode="auto">
        <a:xfrm>
          <a:off x="15525750" y="46110525"/>
          <a:ext cx="819150" cy="447675"/>
        </a:xfrm>
        <a:prstGeom prst="rect">
          <a:avLst/>
        </a:prstGeom>
      </xdr:spPr>
      <xdr:txBody>
        <a:bodyPr wrap="none" fromWordArt="1">
          <a:prstTxWarp prst="textCanUp">
            <a:avLst>
              <a:gd name="adj" fmla="val 85713"/>
            </a:avLst>
          </a:prstTxWarp>
        </a:bodyPr>
        <a:lstStyle/>
        <a:p>
          <a:pPr algn="ctr" rtl="0">
            <a:buNone/>
          </a:pPr>
          <a:r>
            <a:rPr lang="es-ES" sz="2800" kern="10" spc="0" normalizeH="1">
              <a:ln w="12700">
                <a:solidFill>
                  <a:srgbClr xmlns:mc="http://schemas.openxmlformats.org/markup-compatibility/2006" xmlns:a14="http://schemas.microsoft.com/office/drawing/2010/main" val="33CCCC" mc:Ignorable="a14" a14:legacySpreadsheetColorIndex="49"/>
                </a:solidFill>
                <a:round/>
                <a:headEnd/>
                <a:tailEnd/>
              </a:ln>
              <a:solidFill>
                <a:srgbClr xmlns:mc="http://schemas.openxmlformats.org/markup-compatibility/2006" xmlns:a14="http://schemas.microsoft.com/office/drawing/2010/main" val="008080" mc:Ignorable="a14" a14:legacySpreadsheetColorIndex="21"/>
              </a:solidFill>
              <a:effectLst>
                <a:outerShdw dist="35921" dir="2700000" sy="50000" rotWithShape="0">
                  <a:srgbClr val="875B0D">
                    <a:alpha val="70000"/>
                  </a:srgbClr>
                </a:outerShdw>
              </a:effectLst>
              <a:latin typeface="Algerian"/>
            </a:rPr>
            <a:t>Volver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0"/>
  <sheetViews>
    <sheetView showGridLines="0" showRowColHeaders="0" tabSelected="1" view="pageLayout" topLeftCell="A8" zoomScaleNormal="100" zoomScaleSheetLayoutView="100" workbookViewId="0">
      <selection activeCell="A36" sqref="A36"/>
    </sheetView>
  </sheetViews>
  <sheetFormatPr baseColWidth="10" defaultRowHeight="12.75" x14ac:dyDescent="0.2"/>
  <sheetData>
    <row r="3" spans="2:9" ht="23.25" x14ac:dyDescent="0.35">
      <c r="B3" s="173" t="s">
        <v>391</v>
      </c>
      <c r="C3" s="173"/>
      <c r="D3" s="173"/>
      <c r="E3" s="173"/>
      <c r="F3" s="173"/>
      <c r="G3" s="173"/>
      <c r="H3" s="173"/>
      <c r="I3" s="173"/>
    </row>
    <row r="4" spans="2:9" ht="18" x14ac:dyDescent="0.25">
      <c r="B4" s="174" t="s">
        <v>392</v>
      </c>
      <c r="C4" s="174"/>
      <c r="D4" s="174"/>
      <c r="E4" s="174"/>
      <c r="F4" s="174"/>
      <c r="G4" s="174"/>
      <c r="H4" s="174"/>
      <c r="I4" s="174"/>
    </row>
    <row r="6" spans="2:9" x14ac:dyDescent="0.2">
      <c r="B6" s="21" t="s">
        <v>394</v>
      </c>
    </row>
    <row r="7" spans="2:9" ht="15" customHeight="1" x14ac:dyDescent="0.2">
      <c r="B7" s="172" t="s">
        <v>393</v>
      </c>
      <c r="C7" s="172"/>
      <c r="D7" s="172"/>
      <c r="E7" s="172"/>
      <c r="F7" s="172"/>
      <c r="G7" s="172"/>
      <c r="H7" s="172"/>
      <c r="I7" s="172"/>
    </row>
    <row r="8" spans="2:9" x14ac:dyDescent="0.2">
      <c r="B8" s="172"/>
      <c r="C8" s="172"/>
      <c r="D8" s="172"/>
      <c r="E8" s="172"/>
      <c r="F8" s="172"/>
      <c r="G8" s="172"/>
      <c r="H8" s="172"/>
      <c r="I8" s="172"/>
    </row>
    <row r="9" spans="2:9" x14ac:dyDescent="0.2">
      <c r="B9" s="172"/>
      <c r="C9" s="172"/>
      <c r="D9" s="172"/>
      <c r="E9" s="172"/>
      <c r="F9" s="172"/>
      <c r="G9" s="172"/>
      <c r="H9" s="172"/>
      <c r="I9" s="172"/>
    </row>
    <row r="10" spans="2:9" x14ac:dyDescent="0.2">
      <c r="B10" s="172"/>
      <c r="C10" s="172"/>
      <c r="D10" s="172"/>
      <c r="E10" s="172"/>
      <c r="F10" s="172"/>
      <c r="G10" s="172"/>
      <c r="H10" s="172"/>
      <c r="I10" s="172"/>
    </row>
    <row r="11" spans="2:9" x14ac:dyDescent="0.2">
      <c r="B11" s="172"/>
      <c r="C11" s="172"/>
      <c r="D11" s="172"/>
      <c r="E11" s="172"/>
      <c r="F11" s="172"/>
      <c r="G11" s="172"/>
      <c r="H11" s="172"/>
      <c r="I11" s="172"/>
    </row>
    <row r="13" spans="2:9" x14ac:dyDescent="0.2">
      <c r="B13" s="21" t="s">
        <v>395</v>
      </c>
    </row>
    <row r="15" spans="2:9" x14ac:dyDescent="0.2">
      <c r="B15" s="162" t="s">
        <v>396</v>
      </c>
      <c r="C15" s="159">
        <v>2001</v>
      </c>
      <c r="D15" s="159">
        <v>2008</v>
      </c>
      <c r="E15" s="159">
        <v>2015</v>
      </c>
    </row>
    <row r="16" spans="2:9" x14ac:dyDescent="0.2">
      <c r="B16" s="159">
        <v>1995</v>
      </c>
      <c r="C16" s="159">
        <v>2002</v>
      </c>
      <c r="D16" s="159">
        <v>2009</v>
      </c>
      <c r="E16" s="159">
        <v>2016</v>
      </c>
    </row>
    <row r="17" spans="2:5" x14ac:dyDescent="0.2">
      <c r="B17" s="159">
        <v>1996</v>
      </c>
      <c r="C17" s="159">
        <v>2003</v>
      </c>
      <c r="D17" s="159">
        <v>2010</v>
      </c>
      <c r="E17" s="159">
        <v>2017</v>
      </c>
    </row>
    <row r="18" spans="2:5" x14ac:dyDescent="0.2">
      <c r="B18" s="159">
        <v>1997</v>
      </c>
      <c r="C18" s="159">
        <v>2004</v>
      </c>
      <c r="D18" s="159">
        <v>2011</v>
      </c>
      <c r="E18" s="159">
        <v>2018</v>
      </c>
    </row>
    <row r="19" spans="2:5" x14ac:dyDescent="0.2">
      <c r="B19" s="159">
        <v>1998</v>
      </c>
      <c r="C19" s="159">
        <v>2005</v>
      </c>
      <c r="D19" s="159">
        <v>2012</v>
      </c>
      <c r="E19" s="159">
        <v>2019</v>
      </c>
    </row>
    <row r="20" spans="2:5" x14ac:dyDescent="0.2">
      <c r="B20" s="159">
        <v>1999</v>
      </c>
      <c r="C20" s="159">
        <v>2006</v>
      </c>
      <c r="D20" s="159">
        <v>2013</v>
      </c>
      <c r="E20" s="159">
        <v>2020</v>
      </c>
    </row>
    <row r="21" spans="2:5" x14ac:dyDescent="0.2">
      <c r="B21" s="159">
        <v>2000</v>
      </c>
      <c r="C21" s="159">
        <v>2007</v>
      </c>
      <c r="D21" s="159">
        <v>2014</v>
      </c>
      <c r="E21" s="159">
        <v>2021</v>
      </c>
    </row>
    <row r="23" spans="2:5" x14ac:dyDescent="0.2">
      <c r="B23" s="158" t="s">
        <v>410</v>
      </c>
    </row>
    <row r="24" spans="2:5" x14ac:dyDescent="0.2">
      <c r="B24" t="s">
        <v>397</v>
      </c>
    </row>
    <row r="27" spans="2:5" ht="18" x14ac:dyDescent="0.25">
      <c r="B27" s="161" t="s">
        <v>398</v>
      </c>
      <c r="C27" s="161"/>
      <c r="D27" s="161"/>
      <c r="E27" s="161"/>
    </row>
    <row r="28" spans="2:5" ht="15.75" x14ac:dyDescent="0.25">
      <c r="B28" s="160" t="s">
        <v>399</v>
      </c>
    </row>
    <row r="29" spans="2:5" x14ac:dyDescent="0.2">
      <c r="B29" s="21" t="s">
        <v>400</v>
      </c>
    </row>
    <row r="30" spans="2:5" x14ac:dyDescent="0.2">
      <c r="B30" s="2" t="s">
        <v>411</v>
      </c>
    </row>
  </sheetData>
  <mergeCells count="3">
    <mergeCell ref="B7:I11"/>
    <mergeCell ref="B3:I3"/>
    <mergeCell ref="B4:I4"/>
  </mergeCells>
  <hyperlinks>
    <hyperlink ref="B16" location="'1995'!A1" display="'1995'!A1"/>
    <hyperlink ref="B17" location="'1996'!A1" display="'1996'!A1"/>
    <hyperlink ref="B18" location="'1997'!A1" display="'1997'!A1"/>
    <hyperlink ref="B19" location="'1998'!A1" display="'1998'!A1"/>
    <hyperlink ref="B20" location="'1999'!A1" display="'1999'!A1"/>
    <hyperlink ref="B21" location="'2000'!A1" display="'2000'!A1"/>
    <hyperlink ref="C15" location="'2001'!A1" display="'2001'!A1"/>
    <hyperlink ref="C16" location="'2002'!A1" display="'2002'!A1"/>
    <hyperlink ref="C17" location="'2003'!A1" display="'2003'!A1"/>
    <hyperlink ref="C18" location="'2004'!A1" display="'2004'!A1"/>
    <hyperlink ref="C19" location="'2005'!A1" display="'2005'!A1"/>
    <hyperlink ref="C20" location="'2006'!A1" display="'2006'!A1"/>
    <hyperlink ref="C21" location="'2007'!A1" display="'2007'!A1"/>
    <hyperlink ref="D15" location="'2008'!A1" display="'2008'!A1"/>
    <hyperlink ref="D16" location="'2009'!A1" display="'2009'!A1"/>
    <hyperlink ref="D17" location="'2010'!A1" display="'2010'!A1"/>
    <hyperlink ref="D18" location="'2011'!A1" display="'2011'!A1"/>
    <hyperlink ref="D19" location="'2012'!A1" display="'2012'!A1"/>
    <hyperlink ref="D20" location="'2013'!A1" display="'2013'!A1"/>
    <hyperlink ref="D21" location="'2014'!A1" display="'2014'!A1"/>
    <hyperlink ref="E15" location="'2015'!A1" display="'2015'!A1"/>
    <hyperlink ref="E16" location="'2016'!A1" display="'2016'!A1"/>
    <hyperlink ref="E17" location="'2017'!A1" display="'2017'!A1"/>
    <hyperlink ref="E18" location="'2018'!A1" display="'2018'!A1"/>
    <hyperlink ref="E19" location="'2019'!A1" display="'2019'!A1"/>
    <hyperlink ref="B15" location="'1992-1994'!A1" display="1992-1994"/>
    <hyperlink ref="E20" location="'2020'!A1" display="'2020'!A1"/>
    <hyperlink ref="E21" location="'2021'!A1" display="'2021'!A1"/>
  </hyperlinks>
  <pageMargins left="0.7" right="0.7" top="0.75" bottom="0.75" header="0.3" footer="0.3"/>
  <pageSetup paperSize="9" orientation="landscape" r:id="rId1"/>
  <headerFooter>
    <oddHeader>&amp;L&amp;G</oddHeader>
    <oddFooter>&amp;R&amp;8Para una mejor visualización habilite la edición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44"/>
  <sheetViews>
    <sheetView showGridLines="0" showRowColHeaders="0" showRuler="0" view="pageLayout" topLeftCell="G240" zoomScaleNormal="100" workbookViewId="0">
      <selection activeCell="A230" sqref="A230"/>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196" t="s">
        <v>204</v>
      </c>
      <c r="B2" s="196"/>
      <c r="C2" s="196"/>
      <c r="D2" s="196"/>
      <c r="E2" s="196"/>
      <c r="F2" s="196"/>
      <c r="G2" s="196"/>
      <c r="H2" s="196"/>
      <c r="I2" s="196"/>
      <c r="J2" s="196"/>
      <c r="K2" s="196"/>
      <c r="L2" s="196"/>
      <c r="M2" s="196"/>
      <c r="N2" s="196"/>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197" t="s">
        <v>0</v>
      </c>
      <c r="B4" s="198"/>
      <c r="C4" s="198"/>
      <c r="D4" s="198"/>
      <c r="E4" s="198"/>
      <c r="F4" s="53"/>
      <c r="G4" s="54"/>
      <c r="H4" s="15"/>
      <c r="I4" s="15"/>
      <c r="J4" s="15"/>
      <c r="K4" s="15"/>
      <c r="L4" s="15"/>
      <c r="M4" s="15"/>
      <c r="N4" s="16"/>
    </row>
    <row r="5" spans="1:15" s="10" customFormat="1" ht="24.95" customHeight="1" thickTop="1" thickBot="1" x14ac:dyDescent="0.25">
      <c r="A5" s="197" t="s">
        <v>31</v>
      </c>
      <c r="B5" s="198"/>
      <c r="C5" s="198"/>
      <c r="D5" s="198"/>
      <c r="E5" s="198"/>
      <c r="F5" s="53"/>
      <c r="G5" s="54"/>
      <c r="H5" s="15"/>
      <c r="I5" s="15"/>
      <c r="J5" s="15"/>
      <c r="K5" s="15"/>
      <c r="L5" s="15"/>
      <c r="M5" s="15"/>
      <c r="N5" s="16"/>
    </row>
    <row r="6" spans="1:15" s="10" customFormat="1" ht="24.95" customHeight="1" thickTop="1" thickBot="1" x14ac:dyDescent="0.25">
      <c r="A6" s="197" t="s">
        <v>50</v>
      </c>
      <c r="B6" s="198"/>
      <c r="C6" s="198"/>
      <c r="D6" s="198"/>
      <c r="E6" s="198"/>
      <c r="F6" s="53"/>
      <c r="G6" s="54"/>
      <c r="H6" s="15"/>
      <c r="I6" s="15"/>
      <c r="J6" s="15"/>
      <c r="K6" s="15"/>
      <c r="L6" s="15"/>
      <c r="M6" s="15"/>
      <c r="N6" s="16"/>
      <c r="O6" s="52"/>
    </row>
    <row r="7" spans="1:15" s="10" customFormat="1" ht="24.95" customHeight="1" thickTop="1" thickBot="1" x14ac:dyDescent="0.25">
      <c r="A7" s="197" t="s">
        <v>61</v>
      </c>
      <c r="B7" s="198"/>
      <c r="C7" s="198"/>
      <c r="D7" s="198"/>
      <c r="E7" s="198"/>
      <c r="F7" s="53"/>
      <c r="G7" s="54"/>
      <c r="H7" s="15"/>
      <c r="I7" s="15"/>
      <c r="J7" s="15"/>
      <c r="K7" s="15"/>
      <c r="L7" s="15"/>
      <c r="M7" s="15"/>
      <c r="N7" s="16"/>
    </row>
    <row r="8" spans="1:15" s="10" customFormat="1" ht="24.95" customHeight="1" thickTop="1" thickBot="1" x14ac:dyDescent="0.25">
      <c r="A8" s="197" t="s">
        <v>74</v>
      </c>
      <c r="B8" s="198"/>
      <c r="C8" s="198"/>
      <c r="D8" s="198"/>
      <c r="E8" s="198"/>
      <c r="F8" s="53"/>
      <c r="G8" s="54"/>
      <c r="H8" s="15"/>
      <c r="I8" s="15"/>
      <c r="J8" s="15"/>
      <c r="K8" s="15"/>
      <c r="L8" s="15"/>
      <c r="M8" s="15"/>
      <c r="N8" s="16"/>
    </row>
    <row r="9" spans="1:15" s="10" customFormat="1" ht="24.95" customHeight="1" thickTop="1" thickBot="1" x14ac:dyDescent="0.25">
      <c r="A9" s="197" t="s">
        <v>81</v>
      </c>
      <c r="B9" s="198"/>
      <c r="C9" s="198"/>
      <c r="D9" s="198"/>
      <c r="E9" s="198"/>
      <c r="F9" s="53"/>
      <c r="G9" s="54"/>
      <c r="H9" s="15"/>
      <c r="I9" s="15"/>
      <c r="J9" s="15"/>
      <c r="K9" s="15"/>
      <c r="L9" s="15"/>
      <c r="M9" s="15"/>
      <c r="N9" s="16"/>
      <c r="O9" s="21"/>
    </row>
    <row r="10" spans="1:15" s="10" customFormat="1" ht="24.95" customHeight="1" thickTop="1" thickBot="1" x14ac:dyDescent="0.25">
      <c r="A10" s="197" t="s">
        <v>90</v>
      </c>
      <c r="B10" s="198"/>
      <c r="C10" s="198"/>
      <c r="D10" s="198"/>
      <c r="E10" s="198"/>
      <c r="F10" s="53"/>
      <c r="G10" s="54"/>
      <c r="H10" s="15"/>
      <c r="I10" s="15"/>
      <c r="J10" s="15"/>
      <c r="K10" s="15"/>
      <c r="L10" s="15"/>
      <c r="M10" s="15"/>
      <c r="N10" s="16"/>
    </row>
    <row r="11" spans="1:15" ht="12.75" customHeight="1" thickTop="1" x14ac:dyDescent="0.2">
      <c r="O11" s="5"/>
    </row>
    <row r="12" spans="1:15" ht="12.75" customHeight="1" x14ac:dyDescent="0.2">
      <c r="O12" s="5"/>
    </row>
    <row r="13" spans="1:15" s="10" customFormat="1" ht="24.95" customHeight="1" x14ac:dyDescent="0.2">
      <c r="A13" s="200" t="s">
        <v>187</v>
      </c>
      <c r="B13" s="200"/>
      <c r="C13" s="200"/>
      <c r="D13" s="200"/>
      <c r="E13" s="200"/>
      <c r="F13" s="200"/>
      <c r="G13" s="200"/>
      <c r="H13" s="200"/>
      <c r="I13" s="200"/>
      <c r="J13" s="200"/>
      <c r="K13" s="200"/>
      <c r="L13" s="200"/>
      <c r="M13" s="200"/>
      <c r="N13" s="200"/>
      <c r="O13" s="23"/>
    </row>
    <row r="14" spans="1:15" ht="12.75" customHeight="1" thickBot="1" x14ac:dyDescent="0.25">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c r="O15" s="5"/>
    </row>
    <row r="16" spans="1:15" ht="12.75" customHeight="1" thickBot="1" x14ac:dyDescent="0.25">
      <c r="A16" s="195"/>
      <c r="B16" s="195"/>
      <c r="C16" s="195"/>
      <c r="D16" s="195"/>
      <c r="E16" s="195"/>
      <c r="F16" s="195"/>
      <c r="G16" s="195"/>
      <c r="H16" s="195"/>
      <c r="I16" s="195"/>
      <c r="J16" s="195"/>
      <c r="K16" s="195"/>
      <c r="L16" s="195"/>
      <c r="M16" s="195"/>
      <c r="N16" s="193"/>
      <c r="O16" s="5"/>
    </row>
    <row r="17" spans="1:15" ht="12.75" customHeight="1" x14ac:dyDescent="0.2">
      <c r="A17" s="194" t="s">
        <v>32</v>
      </c>
      <c r="B17" s="205">
        <v>6544</v>
      </c>
      <c r="C17" s="205">
        <v>2737</v>
      </c>
      <c r="D17" s="205">
        <v>15001</v>
      </c>
      <c r="E17" s="205">
        <v>29316</v>
      </c>
      <c r="F17" s="205">
        <v>21334</v>
      </c>
      <c r="G17" s="205">
        <v>20382</v>
      </c>
      <c r="H17" s="205">
        <v>14559</v>
      </c>
      <c r="I17" s="205">
        <v>19386</v>
      </c>
      <c r="J17" s="205">
        <v>20343</v>
      </c>
      <c r="K17" s="205">
        <v>15944</v>
      </c>
      <c r="L17" s="205">
        <v>10714</v>
      </c>
      <c r="M17" s="205">
        <v>1181</v>
      </c>
      <c r="N17" s="207">
        <f t="shared" ref="N17:N49" si="0">SUM(B17:M17)</f>
        <v>177441</v>
      </c>
      <c r="O17" s="5"/>
    </row>
    <row r="18" spans="1:15" ht="12.75" customHeight="1" thickBot="1" x14ac:dyDescent="0.25">
      <c r="A18" s="195"/>
      <c r="B18" s="206"/>
      <c r="C18" s="206"/>
      <c r="D18" s="206"/>
      <c r="E18" s="206"/>
      <c r="F18" s="206"/>
      <c r="G18" s="206"/>
      <c r="H18" s="206"/>
      <c r="I18" s="206"/>
      <c r="J18" s="206"/>
      <c r="K18" s="206"/>
      <c r="L18" s="206"/>
      <c r="M18" s="206"/>
      <c r="N18" s="208"/>
      <c r="O18" s="5"/>
    </row>
    <row r="19" spans="1:15" ht="12.75" customHeight="1" x14ac:dyDescent="0.2">
      <c r="A19" s="194" t="s">
        <v>118</v>
      </c>
      <c r="B19" s="205"/>
      <c r="C19" s="205"/>
      <c r="D19" s="205"/>
      <c r="E19" s="205"/>
      <c r="F19" s="205"/>
      <c r="G19" s="205"/>
      <c r="H19" s="205"/>
      <c r="I19" s="205"/>
      <c r="J19" s="205"/>
      <c r="K19" s="205"/>
      <c r="L19" s="205"/>
      <c r="M19" s="205"/>
      <c r="N19" s="207">
        <f t="shared" si="0"/>
        <v>0</v>
      </c>
      <c r="O19" s="5"/>
    </row>
    <row r="20" spans="1:15" ht="12.75" customHeight="1" thickBot="1" x14ac:dyDescent="0.25">
      <c r="A20" s="195"/>
      <c r="B20" s="206"/>
      <c r="C20" s="206"/>
      <c r="D20" s="206"/>
      <c r="E20" s="206"/>
      <c r="F20" s="206"/>
      <c r="G20" s="206"/>
      <c r="H20" s="206"/>
      <c r="I20" s="206"/>
      <c r="J20" s="206"/>
      <c r="K20" s="206"/>
      <c r="L20" s="206"/>
      <c r="M20" s="206"/>
      <c r="N20" s="208"/>
      <c r="O20" s="5"/>
    </row>
    <row r="21" spans="1:15" ht="12.75" customHeight="1" x14ac:dyDescent="0.2">
      <c r="A21" s="194" t="s">
        <v>106</v>
      </c>
      <c r="B21" s="205"/>
      <c r="C21" s="205"/>
      <c r="D21" s="205"/>
      <c r="E21" s="205"/>
      <c r="F21" s="205"/>
      <c r="G21" s="205"/>
      <c r="H21" s="205"/>
      <c r="I21" s="205"/>
      <c r="J21" s="205"/>
      <c r="K21" s="205"/>
      <c r="L21" s="205"/>
      <c r="M21" s="205"/>
      <c r="N21" s="207">
        <f t="shared" si="0"/>
        <v>0</v>
      </c>
      <c r="O21" s="5"/>
    </row>
    <row r="22" spans="1:15" ht="12.75" customHeight="1" thickBot="1" x14ac:dyDescent="0.25">
      <c r="A22" s="195"/>
      <c r="B22" s="206"/>
      <c r="C22" s="206"/>
      <c r="D22" s="206"/>
      <c r="E22" s="206"/>
      <c r="F22" s="206"/>
      <c r="G22" s="206"/>
      <c r="H22" s="206"/>
      <c r="I22" s="206"/>
      <c r="J22" s="206"/>
      <c r="K22" s="206"/>
      <c r="L22" s="206"/>
      <c r="M22" s="206"/>
      <c r="N22" s="208"/>
      <c r="O22" s="5"/>
    </row>
    <row r="23" spans="1:15" ht="12.75" customHeight="1" x14ac:dyDescent="0.2">
      <c r="A23" s="194" t="s">
        <v>14</v>
      </c>
      <c r="B23" s="205">
        <v>2159</v>
      </c>
      <c r="C23" s="205">
        <v>1220</v>
      </c>
      <c r="D23" s="205">
        <v>3771</v>
      </c>
      <c r="E23" s="205">
        <v>7942</v>
      </c>
      <c r="F23" s="205">
        <v>182</v>
      </c>
      <c r="G23" s="205">
        <v>4665</v>
      </c>
      <c r="H23" s="205">
        <v>4321</v>
      </c>
      <c r="I23" s="205">
        <v>5650</v>
      </c>
      <c r="J23" s="205"/>
      <c r="K23" s="205">
        <v>11145</v>
      </c>
      <c r="L23" s="205">
        <v>1348</v>
      </c>
      <c r="M23" s="205">
        <v>13758</v>
      </c>
      <c r="N23" s="207">
        <f t="shared" si="0"/>
        <v>56161</v>
      </c>
      <c r="O23" s="5"/>
    </row>
    <row r="24" spans="1:15" ht="12.75" customHeight="1" thickBot="1" x14ac:dyDescent="0.25">
      <c r="A24" s="195"/>
      <c r="B24" s="206"/>
      <c r="C24" s="206"/>
      <c r="D24" s="206"/>
      <c r="E24" s="206"/>
      <c r="F24" s="206"/>
      <c r="G24" s="206"/>
      <c r="H24" s="206"/>
      <c r="I24" s="206"/>
      <c r="J24" s="206"/>
      <c r="K24" s="206"/>
      <c r="L24" s="206"/>
      <c r="M24" s="206"/>
      <c r="N24" s="208"/>
      <c r="O24" s="5"/>
    </row>
    <row r="25" spans="1:15" ht="12.75" customHeight="1" x14ac:dyDescent="0.2">
      <c r="A25" s="194" t="s">
        <v>38</v>
      </c>
      <c r="B25" s="205"/>
      <c r="C25" s="205"/>
      <c r="D25" s="205"/>
      <c r="E25" s="205"/>
      <c r="F25" s="205"/>
      <c r="G25" s="205"/>
      <c r="H25" s="205"/>
      <c r="I25" s="205"/>
      <c r="J25" s="205"/>
      <c r="K25" s="205"/>
      <c r="L25" s="205"/>
      <c r="M25" s="205"/>
      <c r="N25" s="207">
        <f t="shared" si="0"/>
        <v>0</v>
      </c>
      <c r="O25" s="5"/>
    </row>
    <row r="26" spans="1:15" ht="12.75" customHeight="1" thickBot="1" x14ac:dyDescent="0.25">
      <c r="A26" s="195"/>
      <c r="B26" s="206"/>
      <c r="C26" s="206"/>
      <c r="D26" s="206"/>
      <c r="E26" s="206"/>
      <c r="F26" s="206"/>
      <c r="G26" s="206"/>
      <c r="H26" s="206"/>
      <c r="I26" s="206"/>
      <c r="J26" s="206"/>
      <c r="K26" s="206"/>
      <c r="L26" s="206"/>
      <c r="M26" s="206"/>
      <c r="N26" s="208"/>
      <c r="O26" s="5"/>
    </row>
    <row r="27" spans="1:15" ht="12.75" customHeight="1" x14ac:dyDescent="0.2">
      <c r="A27" s="194" t="s">
        <v>40</v>
      </c>
      <c r="B27" s="205"/>
      <c r="C27" s="205">
        <v>3444</v>
      </c>
      <c r="D27" s="205">
        <v>2698</v>
      </c>
      <c r="E27" s="205">
        <v>3447</v>
      </c>
      <c r="F27" s="205">
        <v>8108</v>
      </c>
      <c r="G27" s="205">
        <v>14549</v>
      </c>
      <c r="H27" s="205">
        <v>10548</v>
      </c>
      <c r="I27" s="205">
        <v>9613</v>
      </c>
      <c r="J27" s="205">
        <v>35878</v>
      </c>
      <c r="K27" s="205">
        <v>18743</v>
      </c>
      <c r="L27" s="205">
        <v>7336</v>
      </c>
      <c r="M27" s="205">
        <v>10162</v>
      </c>
      <c r="N27" s="207">
        <f t="shared" si="0"/>
        <v>124526</v>
      </c>
      <c r="O27" s="5"/>
    </row>
    <row r="28" spans="1:15" ht="12.75" customHeight="1" thickBot="1" x14ac:dyDescent="0.25">
      <c r="A28" s="195"/>
      <c r="B28" s="206"/>
      <c r="C28" s="206"/>
      <c r="D28" s="206"/>
      <c r="E28" s="206"/>
      <c r="F28" s="206"/>
      <c r="G28" s="206"/>
      <c r="H28" s="206"/>
      <c r="I28" s="206"/>
      <c r="J28" s="206"/>
      <c r="K28" s="206"/>
      <c r="L28" s="206"/>
      <c r="M28" s="206"/>
      <c r="N28" s="208"/>
      <c r="O28" s="5"/>
    </row>
    <row r="29" spans="1:15" ht="12.75" customHeight="1" x14ac:dyDescent="0.2">
      <c r="A29" s="194" t="s">
        <v>18</v>
      </c>
      <c r="B29" s="205">
        <v>2276</v>
      </c>
      <c r="C29" s="205">
        <v>1227</v>
      </c>
      <c r="D29" s="205">
        <v>50395</v>
      </c>
      <c r="E29" s="205">
        <v>33003</v>
      </c>
      <c r="F29" s="205">
        <v>47173</v>
      </c>
      <c r="G29" s="205">
        <v>44721</v>
      </c>
      <c r="H29" s="205">
        <v>30599</v>
      </c>
      <c r="I29" s="205">
        <v>18391</v>
      </c>
      <c r="J29" s="205">
        <v>34039</v>
      </c>
      <c r="K29" s="205">
        <v>19323</v>
      </c>
      <c r="L29" s="205">
        <v>37800</v>
      </c>
      <c r="M29" s="205">
        <v>10070</v>
      </c>
      <c r="N29" s="207">
        <f t="shared" si="0"/>
        <v>329017</v>
      </c>
      <c r="O29" s="5"/>
    </row>
    <row r="30" spans="1:15" ht="12.75" customHeight="1" thickBot="1" x14ac:dyDescent="0.25">
      <c r="A30" s="195"/>
      <c r="B30" s="206"/>
      <c r="C30" s="206"/>
      <c r="D30" s="206"/>
      <c r="E30" s="206"/>
      <c r="F30" s="206"/>
      <c r="G30" s="206"/>
      <c r="H30" s="206"/>
      <c r="I30" s="206"/>
      <c r="J30" s="206"/>
      <c r="K30" s="206"/>
      <c r="L30" s="206"/>
      <c r="M30" s="206"/>
      <c r="N30" s="208"/>
      <c r="O30" s="5"/>
    </row>
    <row r="31" spans="1:15" ht="12.75" customHeight="1" x14ac:dyDescent="0.2">
      <c r="A31" s="194" t="s">
        <v>24</v>
      </c>
      <c r="B31" s="205">
        <v>9863</v>
      </c>
      <c r="C31" s="205">
        <v>4744</v>
      </c>
      <c r="D31" s="205">
        <v>29633</v>
      </c>
      <c r="E31" s="205">
        <v>25171</v>
      </c>
      <c r="F31" s="205">
        <v>22061</v>
      </c>
      <c r="G31" s="205">
        <v>25784</v>
      </c>
      <c r="H31" s="205">
        <v>10277</v>
      </c>
      <c r="I31" s="205">
        <v>5569</v>
      </c>
      <c r="J31" s="205">
        <v>12033</v>
      </c>
      <c r="K31" s="205">
        <v>18883</v>
      </c>
      <c r="L31" s="205"/>
      <c r="M31" s="205">
        <v>4485</v>
      </c>
      <c r="N31" s="207">
        <f t="shared" si="0"/>
        <v>168503</v>
      </c>
      <c r="O31" s="5"/>
    </row>
    <row r="32" spans="1:15" ht="12.75" customHeight="1" thickBot="1" x14ac:dyDescent="0.25">
      <c r="A32" s="195"/>
      <c r="B32" s="206"/>
      <c r="C32" s="206"/>
      <c r="D32" s="206"/>
      <c r="E32" s="206"/>
      <c r="F32" s="206"/>
      <c r="G32" s="206"/>
      <c r="H32" s="206"/>
      <c r="I32" s="206"/>
      <c r="J32" s="206"/>
      <c r="K32" s="206"/>
      <c r="L32" s="206"/>
      <c r="M32" s="206"/>
      <c r="N32" s="208"/>
      <c r="O32" s="5"/>
    </row>
    <row r="33" spans="1:15" ht="12.75" customHeight="1" x14ac:dyDescent="0.2">
      <c r="A33" s="194" t="s">
        <v>26</v>
      </c>
      <c r="B33" s="205"/>
      <c r="C33" s="205"/>
      <c r="D33" s="205"/>
      <c r="E33" s="205"/>
      <c r="F33" s="205"/>
      <c r="G33" s="205"/>
      <c r="H33" s="205"/>
      <c r="I33" s="205"/>
      <c r="J33" s="205"/>
      <c r="K33" s="205"/>
      <c r="L33" s="205"/>
      <c r="M33" s="205"/>
      <c r="N33" s="207">
        <f t="shared" si="0"/>
        <v>0</v>
      </c>
      <c r="O33" s="5"/>
    </row>
    <row r="34" spans="1:15" ht="12.75" customHeight="1" thickBot="1" x14ac:dyDescent="0.25">
      <c r="A34" s="195"/>
      <c r="B34" s="206"/>
      <c r="C34" s="206"/>
      <c r="D34" s="206"/>
      <c r="E34" s="206"/>
      <c r="F34" s="206"/>
      <c r="G34" s="206"/>
      <c r="H34" s="206"/>
      <c r="I34" s="206"/>
      <c r="J34" s="206"/>
      <c r="K34" s="206"/>
      <c r="L34" s="206"/>
      <c r="M34" s="206"/>
      <c r="N34" s="208"/>
      <c r="O34" s="5"/>
    </row>
    <row r="35" spans="1:15" ht="12.75" customHeight="1" x14ac:dyDescent="0.2">
      <c r="A35" s="194" t="s">
        <v>15</v>
      </c>
      <c r="B35" s="205">
        <v>25940</v>
      </c>
      <c r="C35" s="205">
        <v>15664</v>
      </c>
      <c r="D35" s="205">
        <v>33151</v>
      </c>
      <c r="E35" s="205">
        <v>28633</v>
      </c>
      <c r="F35" s="205">
        <v>45532</v>
      </c>
      <c r="G35" s="205">
        <v>38055</v>
      </c>
      <c r="H35" s="205">
        <v>18186</v>
      </c>
      <c r="I35" s="205">
        <v>13755</v>
      </c>
      <c r="J35" s="205">
        <v>14421</v>
      </c>
      <c r="K35" s="205">
        <v>23028</v>
      </c>
      <c r="L35" s="205">
        <v>41007</v>
      </c>
      <c r="M35" s="205">
        <v>56236</v>
      </c>
      <c r="N35" s="207">
        <f t="shared" si="0"/>
        <v>353608</v>
      </c>
      <c r="O35" s="5"/>
    </row>
    <row r="36" spans="1:15" ht="12.75" customHeight="1" thickBot="1" x14ac:dyDescent="0.25">
      <c r="A36" s="195"/>
      <c r="B36" s="206"/>
      <c r="C36" s="206"/>
      <c r="D36" s="206"/>
      <c r="E36" s="206"/>
      <c r="F36" s="206"/>
      <c r="G36" s="206"/>
      <c r="H36" s="206"/>
      <c r="I36" s="206"/>
      <c r="J36" s="206"/>
      <c r="K36" s="206"/>
      <c r="L36" s="206"/>
      <c r="M36" s="206"/>
      <c r="N36" s="208"/>
      <c r="O36" s="5"/>
    </row>
    <row r="37" spans="1:15" ht="12.75" customHeight="1" x14ac:dyDescent="0.2">
      <c r="A37" s="194" t="s">
        <v>25</v>
      </c>
      <c r="B37" s="205">
        <v>15358</v>
      </c>
      <c r="C37" s="205">
        <v>9179</v>
      </c>
      <c r="D37" s="205">
        <v>5621</v>
      </c>
      <c r="E37" s="205">
        <v>6822</v>
      </c>
      <c r="F37" s="205">
        <v>8132</v>
      </c>
      <c r="G37" s="205">
        <v>6912</v>
      </c>
      <c r="H37" s="205">
        <v>22306</v>
      </c>
      <c r="I37" s="205">
        <v>11110</v>
      </c>
      <c r="J37" s="205">
        <v>17804</v>
      </c>
      <c r="K37" s="205">
        <v>20428</v>
      </c>
      <c r="L37" s="205">
        <v>22988</v>
      </c>
      <c r="M37" s="205">
        <v>23950</v>
      </c>
      <c r="N37" s="207">
        <f t="shared" si="0"/>
        <v>170610</v>
      </c>
    </row>
    <row r="38" spans="1:15" ht="12.75" customHeight="1" thickBot="1" x14ac:dyDescent="0.25">
      <c r="A38" s="195"/>
      <c r="B38" s="206"/>
      <c r="C38" s="206"/>
      <c r="D38" s="206"/>
      <c r="E38" s="206"/>
      <c r="F38" s="206"/>
      <c r="G38" s="206"/>
      <c r="H38" s="206"/>
      <c r="I38" s="206"/>
      <c r="J38" s="206"/>
      <c r="K38" s="206"/>
      <c r="L38" s="206"/>
      <c r="M38" s="206"/>
      <c r="N38" s="208"/>
    </row>
    <row r="39" spans="1:15" ht="12.75" customHeight="1" x14ac:dyDescent="0.2">
      <c r="A39" s="194" t="s">
        <v>29</v>
      </c>
      <c r="B39" s="205"/>
      <c r="C39" s="205"/>
      <c r="D39" s="205"/>
      <c r="E39" s="205"/>
      <c r="F39" s="205"/>
      <c r="G39" s="205"/>
      <c r="H39" s="205"/>
      <c r="I39" s="205"/>
      <c r="J39" s="205"/>
      <c r="K39" s="205"/>
      <c r="L39" s="205"/>
      <c r="M39" s="205"/>
      <c r="N39" s="207">
        <f t="shared" si="0"/>
        <v>0</v>
      </c>
    </row>
    <row r="40" spans="1:15" ht="12.75" customHeight="1" thickBot="1" x14ac:dyDescent="0.25">
      <c r="A40" s="195"/>
      <c r="B40" s="206"/>
      <c r="C40" s="206"/>
      <c r="D40" s="206"/>
      <c r="E40" s="206"/>
      <c r="F40" s="206"/>
      <c r="G40" s="206"/>
      <c r="H40" s="206"/>
      <c r="I40" s="206"/>
      <c r="J40" s="206"/>
      <c r="K40" s="206"/>
      <c r="L40" s="206"/>
      <c r="M40" s="206"/>
      <c r="N40" s="208"/>
    </row>
    <row r="41" spans="1:15" ht="12.75" customHeight="1" x14ac:dyDescent="0.2">
      <c r="A41" s="194" t="s">
        <v>19</v>
      </c>
      <c r="B41" s="205">
        <v>1144</v>
      </c>
      <c r="C41" s="205">
        <v>5682</v>
      </c>
      <c r="D41" s="205">
        <v>1482</v>
      </c>
      <c r="E41" s="205">
        <v>26449</v>
      </c>
      <c r="F41" s="205">
        <v>90378</v>
      </c>
      <c r="G41" s="205">
        <v>35294</v>
      </c>
      <c r="H41" s="205">
        <v>39066</v>
      </c>
      <c r="I41" s="205">
        <v>11615</v>
      </c>
      <c r="J41" s="205">
        <v>22385</v>
      </c>
      <c r="K41" s="205">
        <v>41530</v>
      </c>
      <c r="L41" s="205">
        <v>37379</v>
      </c>
      <c r="M41" s="205">
        <v>8909</v>
      </c>
      <c r="N41" s="207">
        <f t="shared" si="0"/>
        <v>321313</v>
      </c>
    </row>
    <row r="42" spans="1:15" ht="12.75" customHeight="1" thickBot="1" x14ac:dyDescent="0.25">
      <c r="A42" s="195"/>
      <c r="B42" s="206"/>
      <c r="C42" s="206"/>
      <c r="D42" s="206"/>
      <c r="E42" s="206"/>
      <c r="F42" s="206"/>
      <c r="G42" s="206"/>
      <c r="H42" s="206"/>
      <c r="I42" s="206"/>
      <c r="J42" s="206"/>
      <c r="K42" s="206"/>
      <c r="L42" s="206"/>
      <c r="M42" s="206"/>
      <c r="N42" s="208"/>
    </row>
    <row r="43" spans="1:15" ht="12.75" customHeight="1" x14ac:dyDescent="0.2">
      <c r="A43" s="194" t="s">
        <v>23</v>
      </c>
      <c r="B43" s="205">
        <v>14611</v>
      </c>
      <c r="C43" s="205">
        <v>5326</v>
      </c>
      <c r="D43" s="205"/>
      <c r="E43" s="205">
        <v>6930</v>
      </c>
      <c r="F43" s="205">
        <v>31646</v>
      </c>
      <c r="G43" s="205">
        <v>30995</v>
      </c>
      <c r="H43" s="205">
        <v>62394</v>
      </c>
      <c r="I43" s="205">
        <v>38172</v>
      </c>
      <c r="J43" s="205">
        <v>30338</v>
      </c>
      <c r="K43" s="205">
        <v>24907</v>
      </c>
      <c r="L43" s="205">
        <v>36094</v>
      </c>
      <c r="M43" s="205">
        <v>13254</v>
      </c>
      <c r="N43" s="207">
        <f t="shared" si="0"/>
        <v>294667</v>
      </c>
    </row>
    <row r="44" spans="1:15" ht="12.75" customHeight="1" thickBot="1" x14ac:dyDescent="0.25">
      <c r="A44" s="195"/>
      <c r="B44" s="206"/>
      <c r="C44" s="206"/>
      <c r="D44" s="206"/>
      <c r="E44" s="206"/>
      <c r="F44" s="206"/>
      <c r="G44" s="206"/>
      <c r="H44" s="206"/>
      <c r="I44" s="206"/>
      <c r="J44" s="206"/>
      <c r="K44" s="206"/>
      <c r="L44" s="206"/>
      <c r="M44" s="206"/>
      <c r="N44" s="208"/>
    </row>
    <row r="45" spans="1:15" ht="12.75" customHeight="1" x14ac:dyDescent="0.2">
      <c r="A45" s="194" t="s">
        <v>17</v>
      </c>
      <c r="B45" s="205"/>
      <c r="C45" s="205"/>
      <c r="D45" s="205"/>
      <c r="E45" s="205"/>
      <c r="F45" s="205"/>
      <c r="G45" s="205"/>
      <c r="H45" s="205">
        <v>795</v>
      </c>
      <c r="I45" s="205"/>
      <c r="J45" s="205"/>
      <c r="K45" s="205"/>
      <c r="L45" s="205"/>
      <c r="M45" s="205"/>
      <c r="N45" s="207">
        <f t="shared" si="0"/>
        <v>795</v>
      </c>
    </row>
    <row r="46" spans="1:15" ht="12.75" customHeight="1" thickBot="1" x14ac:dyDescent="0.25">
      <c r="A46" s="195"/>
      <c r="B46" s="206"/>
      <c r="C46" s="206"/>
      <c r="D46" s="206"/>
      <c r="E46" s="206"/>
      <c r="F46" s="206"/>
      <c r="G46" s="206"/>
      <c r="H46" s="206"/>
      <c r="I46" s="206"/>
      <c r="J46" s="206"/>
      <c r="K46" s="206"/>
      <c r="L46" s="206"/>
      <c r="M46" s="206"/>
      <c r="N46" s="208"/>
    </row>
    <row r="47" spans="1:15" ht="12.75" customHeight="1" x14ac:dyDescent="0.2">
      <c r="A47" s="194" t="s">
        <v>16</v>
      </c>
      <c r="B47" s="205">
        <v>69873</v>
      </c>
      <c r="C47" s="205">
        <v>67938</v>
      </c>
      <c r="D47" s="205">
        <v>27773</v>
      </c>
      <c r="E47" s="205">
        <v>51600</v>
      </c>
      <c r="F47" s="205">
        <v>51940</v>
      </c>
      <c r="G47" s="205">
        <v>51729</v>
      </c>
      <c r="H47" s="205">
        <v>12721</v>
      </c>
      <c r="I47" s="205">
        <v>21412</v>
      </c>
      <c r="J47" s="205">
        <v>11020</v>
      </c>
      <c r="K47" s="205">
        <v>8204</v>
      </c>
      <c r="L47" s="205">
        <v>6370</v>
      </c>
      <c r="M47" s="205">
        <v>50210</v>
      </c>
      <c r="N47" s="207">
        <f t="shared" si="0"/>
        <v>430790</v>
      </c>
    </row>
    <row r="48" spans="1:15"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60</v>
      </c>
      <c r="B49" s="205">
        <v>53</v>
      </c>
      <c r="C49" s="205"/>
      <c r="D49" s="205"/>
      <c r="E49" s="205">
        <v>253</v>
      </c>
      <c r="F49" s="205"/>
      <c r="G49" s="205">
        <v>82</v>
      </c>
      <c r="H49" s="205">
        <v>123</v>
      </c>
      <c r="I49" s="205">
        <v>41</v>
      </c>
      <c r="J49" s="205"/>
      <c r="K49" s="205"/>
      <c r="L49" s="205"/>
      <c r="M49" s="205"/>
      <c r="N49" s="207">
        <f t="shared" si="0"/>
        <v>552</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f t="shared" ref="B51:M51" si="1">SUM(B17:B49)</f>
        <v>147821</v>
      </c>
      <c r="C51" s="190">
        <f t="shared" si="1"/>
        <v>117161</v>
      </c>
      <c r="D51" s="190">
        <f t="shared" si="1"/>
        <v>169525</v>
      </c>
      <c r="E51" s="190">
        <f t="shared" si="1"/>
        <v>219566</v>
      </c>
      <c r="F51" s="190">
        <f t="shared" si="1"/>
        <v>326486</v>
      </c>
      <c r="G51" s="190">
        <f t="shared" si="1"/>
        <v>273168</v>
      </c>
      <c r="H51" s="190">
        <f t="shared" si="1"/>
        <v>225895</v>
      </c>
      <c r="I51" s="190">
        <f t="shared" si="1"/>
        <v>154714</v>
      </c>
      <c r="J51" s="190">
        <f t="shared" si="1"/>
        <v>198261</v>
      </c>
      <c r="K51" s="190">
        <f t="shared" si="1"/>
        <v>202135</v>
      </c>
      <c r="L51" s="190">
        <f t="shared" si="1"/>
        <v>201036</v>
      </c>
      <c r="M51" s="190">
        <f t="shared" si="1"/>
        <v>192215</v>
      </c>
      <c r="N51" s="190">
        <f>SUM(B51:M51)</f>
        <v>2427983</v>
      </c>
    </row>
    <row r="52" spans="1:14" ht="12.75" customHeight="1" thickBot="1" x14ac:dyDescent="0.25">
      <c r="A52" s="202"/>
      <c r="B52" s="191"/>
      <c r="C52" s="191"/>
      <c r="D52" s="191"/>
      <c r="E52" s="191"/>
      <c r="F52" s="191"/>
      <c r="G52" s="191"/>
      <c r="H52" s="191"/>
      <c r="I52" s="191"/>
      <c r="J52" s="191"/>
      <c r="K52" s="191"/>
      <c r="L52" s="191"/>
      <c r="M52" s="191"/>
      <c r="N52" s="19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194" t="s">
        <v>32</v>
      </c>
      <c r="B60" s="205">
        <v>33567</v>
      </c>
      <c r="C60" s="205">
        <v>22003</v>
      </c>
      <c r="D60" s="205">
        <v>30887</v>
      </c>
      <c r="E60" s="205">
        <v>32901</v>
      </c>
      <c r="F60" s="205">
        <v>55224</v>
      </c>
      <c r="G60" s="205">
        <v>36975</v>
      </c>
      <c r="H60" s="205">
        <v>43280</v>
      </c>
      <c r="I60" s="205">
        <v>39698</v>
      </c>
      <c r="J60" s="205">
        <v>33858</v>
      </c>
      <c r="K60" s="205">
        <v>34025</v>
      </c>
      <c r="L60" s="205">
        <v>29998</v>
      </c>
      <c r="M60" s="205">
        <v>42803</v>
      </c>
      <c r="N60" s="207">
        <f>SUM(B60:M60)</f>
        <v>435219</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100</v>
      </c>
      <c r="B62" s="205"/>
      <c r="C62" s="205"/>
      <c r="D62" s="205"/>
      <c r="E62" s="205"/>
      <c r="F62" s="205"/>
      <c r="G62" s="205"/>
      <c r="H62" s="205"/>
      <c r="I62" s="205"/>
      <c r="J62" s="205"/>
      <c r="K62" s="205"/>
      <c r="L62" s="205"/>
      <c r="M62" s="205"/>
      <c r="N62" s="207">
        <f>SUM(B62:M62)</f>
        <v>0</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33</v>
      </c>
      <c r="B64" s="205"/>
      <c r="C64" s="205"/>
      <c r="D64" s="205"/>
      <c r="E64" s="205">
        <v>3560</v>
      </c>
      <c r="F64" s="205">
        <v>7425</v>
      </c>
      <c r="G64" s="205">
        <v>18495</v>
      </c>
      <c r="H64" s="205">
        <v>39795</v>
      </c>
      <c r="I64" s="205">
        <v>42570</v>
      </c>
      <c r="J64" s="205">
        <v>15585</v>
      </c>
      <c r="K64" s="205">
        <v>13326</v>
      </c>
      <c r="L64" s="205">
        <v>4501</v>
      </c>
      <c r="M64" s="205">
        <v>4537</v>
      </c>
      <c r="N64" s="207">
        <f>SUM(B64:M64)</f>
        <v>149794</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34</v>
      </c>
      <c r="B66" s="205">
        <v>992</v>
      </c>
      <c r="C66" s="205">
        <v>4285</v>
      </c>
      <c r="D66" s="205">
        <v>3244</v>
      </c>
      <c r="E66" s="205">
        <v>3532</v>
      </c>
      <c r="F66" s="205">
        <v>13444</v>
      </c>
      <c r="G66" s="205">
        <v>10952</v>
      </c>
      <c r="H66" s="205">
        <v>15684</v>
      </c>
      <c r="I66" s="205">
        <v>15434</v>
      </c>
      <c r="J66" s="205">
        <v>21897</v>
      </c>
      <c r="K66" s="205">
        <v>33104</v>
      </c>
      <c r="L66" s="205">
        <v>33835</v>
      </c>
      <c r="M66" s="205">
        <v>23681</v>
      </c>
      <c r="N66" s="207">
        <f>SUM(B66:M66)</f>
        <v>180084</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35</v>
      </c>
      <c r="B68" s="205"/>
      <c r="C68" s="205"/>
      <c r="D68" s="205">
        <v>288</v>
      </c>
      <c r="E68" s="205">
        <v>2076</v>
      </c>
      <c r="F68" s="205">
        <v>6033</v>
      </c>
      <c r="G68" s="205">
        <v>4942</v>
      </c>
      <c r="H68" s="205">
        <v>4612</v>
      </c>
      <c r="I68" s="205">
        <v>4586</v>
      </c>
      <c r="J68" s="205">
        <v>5590</v>
      </c>
      <c r="K68" s="205">
        <v>3859</v>
      </c>
      <c r="L68" s="205">
        <v>3693</v>
      </c>
      <c r="M68" s="205">
        <v>3099</v>
      </c>
      <c r="N68" s="207">
        <f>SUM(B68:M68)</f>
        <v>38778</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101</v>
      </c>
      <c r="B70" s="205"/>
      <c r="C70" s="205"/>
      <c r="D70" s="205"/>
      <c r="E70" s="205"/>
      <c r="F70" s="205"/>
      <c r="G70" s="205"/>
      <c r="H70" s="205"/>
      <c r="I70" s="205"/>
      <c r="J70" s="205"/>
      <c r="K70" s="205"/>
      <c r="L70" s="205"/>
      <c r="M70" s="205"/>
      <c r="N70" s="207">
        <f>SUM(B70:M70)</f>
        <v>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102</v>
      </c>
      <c r="B72" s="205"/>
      <c r="C72" s="205"/>
      <c r="D72" s="205"/>
      <c r="E72" s="205"/>
      <c r="F72" s="205"/>
      <c r="G72" s="205"/>
      <c r="H72" s="205"/>
      <c r="I72" s="205"/>
      <c r="J72" s="205"/>
      <c r="K72" s="205"/>
      <c r="L72" s="205"/>
      <c r="M72" s="205"/>
      <c r="N72" s="207">
        <f>SUM(B72:M72)</f>
        <v>0</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113</v>
      </c>
      <c r="B74" s="205">
        <v>271</v>
      </c>
      <c r="C74" s="205">
        <v>1013</v>
      </c>
      <c r="D74" s="205">
        <v>1274</v>
      </c>
      <c r="E74" s="205">
        <v>2308</v>
      </c>
      <c r="F74" s="205">
        <v>2024</v>
      </c>
      <c r="G74" s="205">
        <v>2260</v>
      </c>
      <c r="H74" s="205">
        <v>2307</v>
      </c>
      <c r="I74" s="205">
        <v>1356</v>
      </c>
      <c r="J74" s="205">
        <v>1395</v>
      </c>
      <c r="K74" s="205">
        <v>1496</v>
      </c>
      <c r="L74" s="205">
        <v>1503</v>
      </c>
      <c r="M74" s="205">
        <v>1327</v>
      </c>
      <c r="N74" s="207">
        <f>SUM(B74:M74)</f>
        <v>18534</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37</v>
      </c>
      <c r="B76" s="205">
        <v>23234</v>
      </c>
      <c r="C76" s="205">
        <v>16666</v>
      </c>
      <c r="D76" s="205">
        <v>14179</v>
      </c>
      <c r="E76" s="205">
        <v>11900</v>
      </c>
      <c r="F76" s="205">
        <v>24038</v>
      </c>
      <c r="G76" s="205">
        <v>29616</v>
      </c>
      <c r="H76" s="205">
        <v>37429</v>
      </c>
      <c r="I76" s="205">
        <v>37537</v>
      </c>
      <c r="J76" s="205">
        <v>37115</v>
      </c>
      <c r="K76" s="205">
        <v>34809</v>
      </c>
      <c r="L76" s="205">
        <v>34529</v>
      </c>
      <c r="M76" s="205">
        <v>26866</v>
      </c>
      <c r="N76" s="207">
        <f>SUM(B76:M76)</f>
        <v>327918</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38</v>
      </c>
      <c r="B78" s="205">
        <v>2624</v>
      </c>
      <c r="C78" s="205">
        <v>2632</v>
      </c>
      <c r="D78" s="205">
        <v>2392</v>
      </c>
      <c r="E78" s="205">
        <v>2479</v>
      </c>
      <c r="F78" s="205">
        <v>4415</v>
      </c>
      <c r="G78" s="205">
        <v>4598</v>
      </c>
      <c r="H78" s="205">
        <v>5402</v>
      </c>
      <c r="I78" s="205">
        <v>5618</v>
      </c>
      <c r="J78" s="205">
        <v>7181</v>
      </c>
      <c r="K78" s="205">
        <v>5789</v>
      </c>
      <c r="L78" s="205">
        <v>6496</v>
      </c>
      <c r="M78" s="205">
        <v>4490</v>
      </c>
      <c r="N78" s="207">
        <f>SUM(B78:M78)</f>
        <v>54116</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39</v>
      </c>
      <c r="B80" s="205">
        <v>19383</v>
      </c>
      <c r="C80" s="205">
        <v>19826</v>
      </c>
      <c r="D80" s="205">
        <v>22123</v>
      </c>
      <c r="E80" s="205">
        <v>29732</v>
      </c>
      <c r="F80" s="205">
        <v>34786</v>
      </c>
      <c r="G80" s="205">
        <v>34615</v>
      </c>
      <c r="H80" s="205">
        <v>64913</v>
      </c>
      <c r="I80" s="205">
        <v>43146</v>
      </c>
      <c r="J80" s="205">
        <v>45265</v>
      </c>
      <c r="K80" s="205">
        <v>51892</v>
      </c>
      <c r="L80" s="205">
        <v>39791</v>
      </c>
      <c r="M80" s="205">
        <v>40653</v>
      </c>
      <c r="N80" s="207">
        <f>SUM(B80:M80)</f>
        <v>446125</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40</v>
      </c>
      <c r="B82" s="205"/>
      <c r="C82" s="205"/>
      <c r="D82" s="205"/>
      <c r="E82" s="205">
        <v>1451</v>
      </c>
      <c r="F82" s="205"/>
      <c r="G82" s="205"/>
      <c r="H82" s="205"/>
      <c r="I82" s="205"/>
      <c r="J82" s="205">
        <v>2153</v>
      </c>
      <c r="K82" s="205">
        <v>1986</v>
      </c>
      <c r="L82" s="205">
        <v>1463</v>
      </c>
      <c r="M82" s="205">
        <v>1510</v>
      </c>
      <c r="N82" s="207">
        <f>SUM(B82:M82)</f>
        <v>8563</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41</v>
      </c>
      <c r="B84" s="205"/>
      <c r="C84" s="205"/>
      <c r="D84" s="205">
        <v>1045</v>
      </c>
      <c r="E84" s="205">
        <v>4510</v>
      </c>
      <c r="F84" s="205">
        <v>20515</v>
      </c>
      <c r="G84" s="205">
        <v>18728</v>
      </c>
      <c r="H84" s="205">
        <v>18700</v>
      </c>
      <c r="I84" s="205">
        <v>14410</v>
      </c>
      <c r="J84" s="205">
        <v>578</v>
      </c>
      <c r="K84" s="205"/>
      <c r="L84" s="205"/>
      <c r="M84" s="205"/>
      <c r="N84" s="207">
        <f>SUM(B84:M84)</f>
        <v>78486</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42</v>
      </c>
      <c r="B86" s="205"/>
      <c r="C86" s="205"/>
      <c r="D86" s="205"/>
      <c r="E86" s="205"/>
      <c r="F86" s="205"/>
      <c r="G86" s="205"/>
      <c r="H86" s="205"/>
      <c r="I86" s="205">
        <v>4725</v>
      </c>
      <c r="J86" s="205">
        <v>2396</v>
      </c>
      <c r="K86" s="205"/>
      <c r="L86" s="205">
        <v>2410</v>
      </c>
      <c r="M86" s="205">
        <v>3591</v>
      </c>
      <c r="N86" s="207">
        <f>SUM(B86:M86)</f>
        <v>13122</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43</v>
      </c>
      <c r="B88" s="205">
        <v>74175</v>
      </c>
      <c r="C88" s="205">
        <v>69048</v>
      </c>
      <c r="D88" s="205">
        <v>146742</v>
      </c>
      <c r="E88" s="205">
        <v>195347</v>
      </c>
      <c r="F88" s="205">
        <v>211956</v>
      </c>
      <c r="G88" s="205">
        <v>209147</v>
      </c>
      <c r="H88" s="205">
        <v>174094</v>
      </c>
      <c r="I88" s="205">
        <v>160386</v>
      </c>
      <c r="J88" s="205">
        <v>151369</v>
      </c>
      <c r="K88" s="205">
        <v>147285</v>
      </c>
      <c r="L88" s="205">
        <v>160036</v>
      </c>
      <c r="M88" s="205">
        <v>91682</v>
      </c>
      <c r="N88" s="207">
        <f>SUM(B88:M88)</f>
        <v>1791267</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44</v>
      </c>
      <c r="B90" s="205">
        <v>71627</v>
      </c>
      <c r="C90" s="205">
        <v>64011</v>
      </c>
      <c r="D90" s="205">
        <v>66162</v>
      </c>
      <c r="E90" s="205">
        <v>61487</v>
      </c>
      <c r="F90" s="205">
        <v>67132</v>
      </c>
      <c r="G90" s="205">
        <v>70097</v>
      </c>
      <c r="H90" s="205">
        <v>60361</v>
      </c>
      <c r="I90" s="205">
        <v>56024</v>
      </c>
      <c r="J90" s="205">
        <v>65053</v>
      </c>
      <c r="K90" s="205">
        <v>69551</v>
      </c>
      <c r="L90" s="205">
        <v>74683</v>
      </c>
      <c r="M90" s="205">
        <v>73992</v>
      </c>
      <c r="N90" s="207">
        <f>SUM(B90:M90)</f>
        <v>800180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103</v>
      </c>
      <c r="B92" s="205"/>
      <c r="C92" s="205"/>
      <c r="D92" s="205"/>
      <c r="E92" s="205"/>
      <c r="F92" s="205"/>
      <c r="G92" s="205"/>
      <c r="H92" s="205"/>
      <c r="I92" s="205"/>
      <c r="J92" s="205"/>
      <c r="K92" s="205"/>
      <c r="L92" s="205"/>
      <c r="M92" s="205"/>
      <c r="N92" s="207">
        <f>SUM(B92:M92)</f>
        <v>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104</v>
      </c>
      <c r="B94" s="205"/>
      <c r="C94" s="205"/>
      <c r="D94" s="205"/>
      <c r="E94" s="205"/>
      <c r="F94" s="205"/>
      <c r="G94" s="205"/>
      <c r="H94" s="205"/>
      <c r="I94" s="205"/>
      <c r="J94" s="205"/>
      <c r="K94" s="205"/>
      <c r="L94" s="205"/>
      <c r="M94" s="205"/>
      <c r="N94" s="207">
        <f>SUM(B94:M94)</f>
        <v>0</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45</v>
      </c>
      <c r="B96" s="205">
        <v>214384</v>
      </c>
      <c r="C96" s="205">
        <v>167965</v>
      </c>
      <c r="D96" s="205">
        <v>149683</v>
      </c>
      <c r="E96" s="205">
        <v>187803</v>
      </c>
      <c r="F96" s="205">
        <v>256300</v>
      </c>
      <c r="G96" s="205">
        <v>235734</v>
      </c>
      <c r="H96" s="205">
        <v>261763</v>
      </c>
      <c r="I96" s="205">
        <v>225772</v>
      </c>
      <c r="J96" s="205">
        <v>250767</v>
      </c>
      <c r="K96" s="205">
        <v>263593</v>
      </c>
      <c r="L96" s="205">
        <v>173985</v>
      </c>
      <c r="M96" s="205">
        <v>207965</v>
      </c>
      <c r="N96" s="207">
        <f>SUM(B96:M96)</f>
        <v>2595714</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46</v>
      </c>
      <c r="B98" s="205">
        <v>6166</v>
      </c>
      <c r="C98" s="205">
        <v>11556</v>
      </c>
      <c r="D98" s="205">
        <v>20002</v>
      </c>
      <c r="E98" s="205">
        <v>12069</v>
      </c>
      <c r="F98" s="205">
        <v>36094</v>
      </c>
      <c r="G98" s="205">
        <v>31180</v>
      </c>
      <c r="H98" s="205">
        <v>11933</v>
      </c>
      <c r="I98" s="205">
        <v>12749</v>
      </c>
      <c r="J98" s="205">
        <v>17741</v>
      </c>
      <c r="K98" s="205">
        <v>17778</v>
      </c>
      <c r="L98" s="205">
        <v>23725</v>
      </c>
      <c r="M98" s="205">
        <v>16416</v>
      </c>
      <c r="N98" s="207">
        <f>SUM(B98:M98)</f>
        <v>217409</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47</v>
      </c>
      <c r="B100" s="205"/>
      <c r="C100" s="205"/>
      <c r="D100" s="205"/>
      <c r="E100" s="205"/>
      <c r="F100" s="205"/>
      <c r="G100" s="205"/>
      <c r="H100" s="205"/>
      <c r="I100" s="205"/>
      <c r="J100" s="205"/>
      <c r="K100" s="205"/>
      <c r="L100" s="205"/>
      <c r="M100" s="205"/>
      <c r="N100" s="207">
        <f>SUM(B100:M100)</f>
        <v>0</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48</v>
      </c>
      <c r="B102" s="205">
        <v>4689</v>
      </c>
      <c r="C102" s="205">
        <v>4627</v>
      </c>
      <c r="D102" s="205">
        <v>1519</v>
      </c>
      <c r="E102" s="205">
        <v>2983</v>
      </c>
      <c r="F102" s="205">
        <v>5780</v>
      </c>
      <c r="G102" s="205">
        <v>8709</v>
      </c>
      <c r="H102" s="205">
        <v>10036</v>
      </c>
      <c r="I102" s="205">
        <v>11266</v>
      </c>
      <c r="J102" s="205">
        <v>10520</v>
      </c>
      <c r="K102" s="205">
        <v>8964</v>
      </c>
      <c r="L102" s="205">
        <v>12001</v>
      </c>
      <c r="M102" s="205">
        <v>7621</v>
      </c>
      <c r="N102" s="207">
        <f>SUM(B102:M102)</f>
        <v>88715</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194" t="s">
        <v>49</v>
      </c>
      <c r="B104" s="205">
        <v>337</v>
      </c>
      <c r="C104" s="205">
        <v>1515</v>
      </c>
      <c r="D104" s="205">
        <v>105</v>
      </c>
      <c r="E104" s="205">
        <v>1319</v>
      </c>
      <c r="F104" s="205">
        <v>2746</v>
      </c>
      <c r="G104" s="205">
        <v>342</v>
      </c>
      <c r="H104" s="205">
        <v>3146</v>
      </c>
      <c r="I104" s="205">
        <v>687</v>
      </c>
      <c r="J104" s="205">
        <v>3188</v>
      </c>
      <c r="K104" s="205">
        <v>7206</v>
      </c>
      <c r="L104" s="205">
        <v>7169</v>
      </c>
      <c r="M104" s="205">
        <v>5118</v>
      </c>
      <c r="N104" s="207">
        <f>SUM(B104:M104)</f>
        <v>32878</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201" t="s">
        <v>13</v>
      </c>
      <c r="B106" s="190">
        <f t="shared" ref="B106:M106" si="2">SUM(B60:B104)</f>
        <v>451449</v>
      </c>
      <c r="C106" s="190">
        <f t="shared" si="2"/>
        <v>385147</v>
      </c>
      <c r="D106" s="190">
        <f t="shared" si="2"/>
        <v>459645</v>
      </c>
      <c r="E106" s="190">
        <f t="shared" si="2"/>
        <v>555457</v>
      </c>
      <c r="F106" s="190">
        <f t="shared" si="2"/>
        <v>747912</v>
      </c>
      <c r="G106" s="190">
        <f t="shared" si="2"/>
        <v>716390</v>
      </c>
      <c r="H106" s="190">
        <f t="shared" si="2"/>
        <v>753455</v>
      </c>
      <c r="I106" s="190">
        <f t="shared" si="2"/>
        <v>675964</v>
      </c>
      <c r="J106" s="190">
        <f t="shared" si="2"/>
        <v>671651</v>
      </c>
      <c r="K106" s="190">
        <f t="shared" si="2"/>
        <v>694663</v>
      </c>
      <c r="L106" s="190">
        <f t="shared" si="2"/>
        <v>609818</v>
      </c>
      <c r="M106" s="190">
        <f t="shared" si="2"/>
        <v>555351</v>
      </c>
      <c r="N106" s="190">
        <f>SUM(B106:M106)</f>
        <v>7276902</v>
      </c>
    </row>
    <row r="107" spans="1:14" ht="12.75" customHeight="1" thickBot="1" x14ac:dyDescent="0.25">
      <c r="A107" s="202"/>
      <c r="B107" s="191"/>
      <c r="C107" s="191"/>
      <c r="D107" s="191"/>
      <c r="E107" s="191"/>
      <c r="F107" s="191"/>
      <c r="G107" s="191"/>
      <c r="H107" s="191"/>
      <c r="I107" s="191"/>
      <c r="J107" s="191"/>
      <c r="K107" s="191"/>
      <c r="L107" s="191"/>
      <c r="M107" s="191"/>
      <c r="N107" s="191"/>
    </row>
    <row r="111" spans="1:14" s="10" customFormat="1" ht="24.95" customHeight="1" x14ac:dyDescent="0.2">
      <c r="A111" s="200" t="s">
        <v>190</v>
      </c>
      <c r="B111" s="200"/>
      <c r="C111" s="200"/>
      <c r="D111" s="200"/>
      <c r="E111" s="200"/>
      <c r="F111" s="200"/>
      <c r="G111" s="200"/>
      <c r="H111" s="200"/>
      <c r="I111" s="200"/>
      <c r="J111" s="200"/>
      <c r="K111" s="200"/>
      <c r="L111" s="200"/>
      <c r="M111" s="200"/>
      <c r="N111" s="200"/>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192" t="s">
        <v>13</v>
      </c>
    </row>
    <row r="114" spans="1:14" ht="12.75" customHeight="1" thickBot="1" x14ac:dyDescent="0.25">
      <c r="A114" s="195"/>
      <c r="B114" s="195"/>
      <c r="C114" s="195"/>
      <c r="D114" s="195"/>
      <c r="E114" s="195"/>
      <c r="F114" s="195"/>
      <c r="G114" s="195"/>
      <c r="H114" s="195"/>
      <c r="I114" s="195"/>
      <c r="J114" s="195"/>
      <c r="K114" s="195"/>
      <c r="L114" s="195"/>
      <c r="M114" s="195"/>
      <c r="N114" s="193"/>
    </row>
    <row r="115" spans="1:14" ht="12.75" customHeight="1" x14ac:dyDescent="0.2">
      <c r="A115" s="194" t="s">
        <v>51</v>
      </c>
      <c r="B115" s="205">
        <v>47300</v>
      </c>
      <c r="C115" s="205">
        <v>47200</v>
      </c>
      <c r="D115" s="205">
        <v>46900</v>
      </c>
      <c r="E115" s="205">
        <v>49600</v>
      </c>
      <c r="F115" s="205">
        <v>57820</v>
      </c>
      <c r="G115" s="205">
        <v>53000</v>
      </c>
      <c r="H115" s="205">
        <v>57800</v>
      </c>
      <c r="I115" s="205">
        <v>67600</v>
      </c>
      <c r="J115" s="205">
        <v>61700</v>
      </c>
      <c r="K115" s="205">
        <v>55900</v>
      </c>
      <c r="L115" s="205">
        <v>57500</v>
      </c>
      <c r="M115" s="205">
        <v>54600</v>
      </c>
      <c r="N115" s="207">
        <f>SUM(B115:M115)</f>
        <v>656920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52</v>
      </c>
      <c r="B117" s="205">
        <v>6500</v>
      </c>
      <c r="C117" s="205">
        <v>7700</v>
      </c>
      <c r="D117" s="205">
        <v>4470</v>
      </c>
      <c r="E117" s="205">
        <v>1200</v>
      </c>
      <c r="F117" s="205">
        <v>200</v>
      </c>
      <c r="G117" s="205">
        <v>1100</v>
      </c>
      <c r="H117" s="205">
        <v>800</v>
      </c>
      <c r="I117" s="205">
        <v>600</v>
      </c>
      <c r="J117" s="205">
        <v>100</v>
      </c>
      <c r="K117" s="205">
        <v>900</v>
      </c>
      <c r="L117" s="205">
        <v>500</v>
      </c>
      <c r="M117" s="205">
        <v>500</v>
      </c>
      <c r="N117" s="207">
        <f t="shared" ref="N117:N131" si="3">SUM(B117:M117)</f>
        <v>24570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53</v>
      </c>
      <c r="B119" s="205">
        <v>3700</v>
      </c>
      <c r="C119" s="205">
        <v>8000</v>
      </c>
      <c r="D119" s="205">
        <v>1800</v>
      </c>
      <c r="E119" s="205">
        <v>3200</v>
      </c>
      <c r="F119" s="205">
        <v>4500</v>
      </c>
      <c r="G119" s="205">
        <v>7100</v>
      </c>
      <c r="H119" s="205">
        <v>10800</v>
      </c>
      <c r="I119" s="205">
        <v>12100</v>
      </c>
      <c r="J119" s="205">
        <v>6300</v>
      </c>
      <c r="K119" s="205">
        <v>9400</v>
      </c>
      <c r="L119" s="205">
        <v>11900</v>
      </c>
      <c r="M119" s="205">
        <v>6900</v>
      </c>
      <c r="N119" s="207">
        <f t="shared" si="3"/>
        <v>85700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54</v>
      </c>
      <c r="B121" s="205"/>
      <c r="C121" s="205"/>
      <c r="D121" s="205"/>
      <c r="E121" s="205"/>
      <c r="F121" s="205"/>
      <c r="G121" s="205"/>
      <c r="H121" s="205"/>
      <c r="I121" s="205">
        <v>9280</v>
      </c>
      <c r="J121" s="205">
        <v>8720</v>
      </c>
      <c r="K121" s="205">
        <v>7980</v>
      </c>
      <c r="L121" s="205">
        <v>10390</v>
      </c>
      <c r="M121" s="205">
        <v>10530</v>
      </c>
      <c r="N121" s="207">
        <f t="shared" si="3"/>
        <v>46900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39</v>
      </c>
      <c r="B123" s="205">
        <v>5500</v>
      </c>
      <c r="C123" s="205">
        <v>6100</v>
      </c>
      <c r="D123" s="205">
        <v>6000</v>
      </c>
      <c r="E123" s="205">
        <v>6000</v>
      </c>
      <c r="F123" s="205">
        <v>5700</v>
      </c>
      <c r="G123" s="205">
        <v>4000</v>
      </c>
      <c r="H123" s="205">
        <v>5500</v>
      </c>
      <c r="I123" s="205">
        <v>7900</v>
      </c>
      <c r="J123" s="205">
        <v>14300</v>
      </c>
      <c r="K123" s="205">
        <v>7000</v>
      </c>
      <c r="L123" s="205">
        <v>7800</v>
      </c>
      <c r="M123" s="205">
        <v>9300</v>
      </c>
      <c r="N123" s="207">
        <f t="shared" si="3"/>
        <v>85100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43</v>
      </c>
      <c r="B125" s="205">
        <v>30800</v>
      </c>
      <c r="C125" s="205">
        <v>7700</v>
      </c>
      <c r="D125" s="205">
        <v>16000</v>
      </c>
      <c r="E125" s="205">
        <v>20300</v>
      </c>
      <c r="F125" s="205">
        <v>31200</v>
      </c>
      <c r="G125" s="205">
        <v>22000</v>
      </c>
      <c r="H125" s="205">
        <v>16700</v>
      </c>
      <c r="I125" s="205">
        <v>11500</v>
      </c>
      <c r="J125" s="205">
        <v>23100</v>
      </c>
      <c r="K125" s="205">
        <v>5100</v>
      </c>
      <c r="L125" s="205">
        <v>7200</v>
      </c>
      <c r="M125" s="205">
        <v>11700</v>
      </c>
      <c r="N125" s="207">
        <f t="shared" si="3"/>
        <v>203300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56</v>
      </c>
      <c r="B127" s="205">
        <v>49900</v>
      </c>
      <c r="C127" s="205">
        <v>44700</v>
      </c>
      <c r="D127" s="205">
        <v>53500</v>
      </c>
      <c r="E127" s="205">
        <v>59600</v>
      </c>
      <c r="F127" s="205">
        <v>76600</v>
      </c>
      <c r="G127" s="205">
        <v>79900</v>
      </c>
      <c r="H127" s="205">
        <v>91400</v>
      </c>
      <c r="I127" s="205">
        <v>101500</v>
      </c>
      <c r="J127" s="205">
        <v>126600</v>
      </c>
      <c r="K127" s="205">
        <v>144000</v>
      </c>
      <c r="L127" s="205">
        <v>145900</v>
      </c>
      <c r="M127" s="205">
        <v>137700</v>
      </c>
      <c r="N127" s="207">
        <f t="shared" si="3"/>
        <v>1111300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105</v>
      </c>
      <c r="B129" s="205">
        <v>37100</v>
      </c>
      <c r="C129" s="205">
        <v>44500</v>
      </c>
      <c r="D129" s="205">
        <v>48000</v>
      </c>
      <c r="E129" s="205">
        <v>43600</v>
      </c>
      <c r="F129" s="205">
        <v>38200</v>
      </c>
      <c r="G129" s="205">
        <v>39200</v>
      </c>
      <c r="H129" s="205">
        <v>46000</v>
      </c>
      <c r="I129" s="205">
        <v>37100</v>
      </c>
      <c r="J129" s="205">
        <v>36600</v>
      </c>
      <c r="K129" s="205">
        <v>27300</v>
      </c>
      <c r="L129" s="205">
        <v>38900</v>
      </c>
      <c r="M129" s="205">
        <v>33300</v>
      </c>
      <c r="N129" s="207">
        <f t="shared" si="3"/>
        <v>469800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58</v>
      </c>
      <c r="B131" s="205">
        <v>5300</v>
      </c>
      <c r="C131" s="205">
        <v>6700</v>
      </c>
      <c r="D131" s="205">
        <v>8700</v>
      </c>
      <c r="E131" s="205">
        <v>6200</v>
      </c>
      <c r="F131" s="205">
        <v>7400</v>
      </c>
      <c r="G131" s="205">
        <v>9700</v>
      </c>
      <c r="H131" s="205">
        <v>9700</v>
      </c>
      <c r="I131" s="205">
        <v>8500</v>
      </c>
      <c r="J131" s="205">
        <v>9300</v>
      </c>
      <c r="K131" s="205">
        <v>13500</v>
      </c>
      <c r="L131" s="205">
        <v>12900</v>
      </c>
      <c r="M131" s="205">
        <v>10500</v>
      </c>
      <c r="N131" s="207">
        <f t="shared" si="3"/>
        <v>108400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115</v>
      </c>
      <c r="B133" s="205"/>
      <c r="C133" s="205"/>
      <c r="D133" s="205"/>
      <c r="E133" s="205"/>
      <c r="F133" s="205"/>
      <c r="G133" s="205"/>
      <c r="H133" s="205"/>
      <c r="I133" s="205">
        <v>13580</v>
      </c>
      <c r="J133" s="205">
        <v>19910</v>
      </c>
      <c r="K133" s="205">
        <v>28990</v>
      </c>
      <c r="L133" s="205">
        <v>26510</v>
      </c>
      <c r="M133" s="205">
        <v>31091</v>
      </c>
      <c r="N133" s="207">
        <f>SUM(B133:M133)</f>
        <v>120081</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86</v>
      </c>
      <c r="B135" s="205"/>
      <c r="C135" s="205"/>
      <c r="D135" s="205"/>
      <c r="E135" s="205"/>
      <c r="F135" s="205"/>
      <c r="G135" s="205"/>
      <c r="H135" s="205"/>
      <c r="I135" s="205">
        <v>10140</v>
      </c>
      <c r="J135" s="205">
        <v>6440</v>
      </c>
      <c r="K135" s="205">
        <v>11880</v>
      </c>
      <c r="L135" s="205">
        <v>10650</v>
      </c>
      <c r="M135" s="205">
        <v>7570</v>
      </c>
      <c r="N135" s="207">
        <f>SUM(B135:M135)</f>
        <v>46680</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194" t="s">
        <v>60</v>
      </c>
      <c r="B137" s="205">
        <v>15300</v>
      </c>
      <c r="C137" s="205">
        <v>16600</v>
      </c>
      <c r="D137" s="205">
        <v>22500</v>
      </c>
      <c r="E137" s="205">
        <v>30400</v>
      </c>
      <c r="F137" s="205">
        <v>27900</v>
      </c>
      <c r="G137" s="205">
        <v>38400</v>
      </c>
      <c r="H137" s="205">
        <v>49600</v>
      </c>
      <c r="I137" s="205">
        <v>14320</v>
      </c>
      <c r="J137" s="205">
        <v>16130</v>
      </c>
      <c r="K137" s="205">
        <v>22200</v>
      </c>
      <c r="L137" s="205">
        <v>18550</v>
      </c>
      <c r="M137" s="205">
        <v>20310</v>
      </c>
      <c r="N137" s="207">
        <f>SUM(B137:M137)</f>
        <v>292210</v>
      </c>
    </row>
    <row r="138" spans="1:14" ht="12.75" customHeight="1" thickBot="1" x14ac:dyDescent="0.25">
      <c r="A138" s="195"/>
      <c r="B138" s="206"/>
      <c r="C138" s="206"/>
      <c r="D138" s="206"/>
      <c r="E138" s="206"/>
      <c r="F138" s="206"/>
      <c r="G138" s="206"/>
      <c r="H138" s="206"/>
      <c r="I138" s="206"/>
      <c r="J138" s="206"/>
      <c r="K138" s="206"/>
      <c r="L138" s="206"/>
      <c r="M138" s="206"/>
      <c r="N138" s="208"/>
    </row>
    <row r="139" spans="1:14" ht="12.75" customHeight="1" x14ac:dyDescent="0.2">
      <c r="A139" s="201" t="s">
        <v>13</v>
      </c>
      <c r="B139" s="190">
        <f t="shared" ref="B139:M139" si="4">SUM(B115:B137)</f>
        <v>201400</v>
      </c>
      <c r="C139" s="190">
        <f t="shared" si="4"/>
        <v>189200</v>
      </c>
      <c r="D139" s="190">
        <f t="shared" si="4"/>
        <v>207870</v>
      </c>
      <c r="E139" s="190">
        <f t="shared" si="4"/>
        <v>220100</v>
      </c>
      <c r="F139" s="190">
        <f t="shared" si="4"/>
        <v>249520</v>
      </c>
      <c r="G139" s="190">
        <f t="shared" si="4"/>
        <v>254400</v>
      </c>
      <c r="H139" s="190">
        <f t="shared" si="4"/>
        <v>288300</v>
      </c>
      <c r="I139" s="190">
        <f t="shared" si="4"/>
        <v>294120</v>
      </c>
      <c r="J139" s="190">
        <f>SUM(J115:J137)</f>
        <v>329200</v>
      </c>
      <c r="K139" s="190">
        <f t="shared" si="4"/>
        <v>334150</v>
      </c>
      <c r="L139" s="190">
        <f t="shared" si="4"/>
        <v>348700</v>
      </c>
      <c r="M139" s="190">
        <f t="shared" si="4"/>
        <v>334001</v>
      </c>
      <c r="N139" s="190">
        <f>SUM(N115:N138)</f>
        <v>3250961</v>
      </c>
    </row>
    <row r="140" spans="1:14" ht="12.75" customHeight="1" thickBot="1" x14ac:dyDescent="0.25">
      <c r="A140" s="202"/>
      <c r="B140" s="191"/>
      <c r="C140" s="191"/>
      <c r="D140" s="191"/>
      <c r="E140" s="191"/>
      <c r="F140" s="191"/>
      <c r="G140" s="191"/>
      <c r="H140" s="191"/>
      <c r="I140" s="191"/>
      <c r="J140" s="191"/>
      <c r="K140" s="191"/>
      <c r="L140" s="191"/>
      <c r="M140" s="191"/>
      <c r="N140" s="191"/>
    </row>
    <row r="144" spans="1:14" s="10" customFormat="1" ht="24.95" customHeight="1" x14ac:dyDescent="0.2">
      <c r="A144" s="200" t="s">
        <v>191</v>
      </c>
      <c r="B144" s="200"/>
      <c r="C144" s="200"/>
      <c r="D144" s="200"/>
      <c r="E144" s="200"/>
      <c r="F144" s="200"/>
      <c r="G144" s="200"/>
      <c r="H144" s="200"/>
      <c r="I144" s="200"/>
      <c r="J144" s="200"/>
      <c r="K144" s="200"/>
      <c r="L144" s="200"/>
      <c r="M144" s="200"/>
      <c r="N144" s="200"/>
    </row>
    <row r="145" spans="1:14" ht="12.75" customHeight="1" thickBot="1" x14ac:dyDescent="0.25">
      <c r="A145" s="20"/>
      <c r="F145" s="4"/>
    </row>
    <row r="146" spans="1:14" ht="12.75" customHeight="1" x14ac:dyDescent="0.2">
      <c r="A146" s="194"/>
      <c r="B146" s="194" t="s">
        <v>1</v>
      </c>
      <c r="C146" s="194" t="s">
        <v>2</v>
      </c>
      <c r="D146" s="194" t="s">
        <v>3</v>
      </c>
      <c r="E146" s="194" t="s">
        <v>4</v>
      </c>
      <c r="F146" s="194" t="s">
        <v>5</v>
      </c>
      <c r="G146" s="194" t="s">
        <v>6</v>
      </c>
      <c r="H146" s="194" t="s">
        <v>7</v>
      </c>
      <c r="I146" s="194" t="s">
        <v>8</v>
      </c>
      <c r="J146" s="194" t="s">
        <v>9</v>
      </c>
      <c r="K146" s="194" t="s">
        <v>10</v>
      </c>
      <c r="L146" s="194" t="s">
        <v>11</v>
      </c>
      <c r="M146" s="194" t="s">
        <v>12</v>
      </c>
      <c r="N146" s="192" t="s">
        <v>13</v>
      </c>
    </row>
    <row r="147" spans="1:14" ht="12.75" customHeight="1" thickBot="1" x14ac:dyDescent="0.25">
      <c r="A147" s="195"/>
      <c r="B147" s="195"/>
      <c r="C147" s="195"/>
      <c r="D147" s="195"/>
      <c r="E147" s="195"/>
      <c r="F147" s="195"/>
      <c r="G147" s="195"/>
      <c r="H147" s="195"/>
      <c r="I147" s="195"/>
      <c r="J147" s="195"/>
      <c r="K147" s="195"/>
      <c r="L147" s="195"/>
      <c r="M147" s="195"/>
      <c r="N147" s="193"/>
    </row>
    <row r="148" spans="1:14" ht="12.75" customHeight="1" x14ac:dyDescent="0.2">
      <c r="A148" s="194" t="s">
        <v>62</v>
      </c>
      <c r="B148" s="205">
        <v>15343</v>
      </c>
      <c r="C148" s="205">
        <v>20483</v>
      </c>
      <c r="D148" s="205">
        <v>39285</v>
      </c>
      <c r="E148" s="205">
        <v>46366</v>
      </c>
      <c r="F148" s="205">
        <v>41466</v>
      </c>
      <c r="G148" s="205">
        <v>34116</v>
      </c>
      <c r="H148" s="205">
        <v>38774</v>
      </c>
      <c r="I148" s="205">
        <v>32515</v>
      </c>
      <c r="J148" s="205">
        <v>35728</v>
      </c>
      <c r="K148" s="205">
        <v>40410</v>
      </c>
      <c r="L148" s="205">
        <v>35621</v>
      </c>
      <c r="M148" s="205">
        <v>42038</v>
      </c>
      <c r="N148" s="207">
        <f t="shared" ref="N148:N166" si="5">SUM(B148:M148)</f>
        <v>422145</v>
      </c>
    </row>
    <row r="149" spans="1:14" ht="12.75" customHeight="1" thickBot="1" x14ac:dyDescent="0.25">
      <c r="A149" s="195"/>
      <c r="B149" s="206"/>
      <c r="C149" s="206"/>
      <c r="D149" s="206"/>
      <c r="E149" s="206"/>
      <c r="F149" s="206"/>
      <c r="G149" s="206"/>
      <c r="H149" s="206"/>
      <c r="I149" s="206"/>
      <c r="J149" s="206"/>
      <c r="K149" s="206"/>
      <c r="L149" s="206"/>
      <c r="M149" s="206"/>
      <c r="N149" s="208"/>
    </row>
    <row r="150" spans="1:14" ht="12.75" customHeight="1" x14ac:dyDescent="0.2">
      <c r="A150" s="203" t="s">
        <v>63</v>
      </c>
      <c r="B150" s="205">
        <v>41761</v>
      </c>
      <c r="C150" s="205">
        <v>34971</v>
      </c>
      <c r="D150" s="205">
        <v>35274</v>
      </c>
      <c r="E150" s="205">
        <v>28750</v>
      </c>
      <c r="F150" s="205">
        <v>31054</v>
      </c>
      <c r="G150" s="205">
        <v>27548</v>
      </c>
      <c r="H150" s="205">
        <v>41527</v>
      </c>
      <c r="I150" s="205">
        <v>37455</v>
      </c>
      <c r="J150" s="205">
        <v>33265</v>
      </c>
      <c r="K150" s="205">
        <v>32356</v>
      </c>
      <c r="L150" s="205">
        <v>27368</v>
      </c>
      <c r="M150" s="205">
        <v>34771</v>
      </c>
      <c r="N150" s="207">
        <f t="shared" si="5"/>
        <v>406100</v>
      </c>
    </row>
    <row r="151" spans="1:14" ht="12.75" customHeight="1" thickBot="1" x14ac:dyDescent="0.25">
      <c r="A151" s="204"/>
      <c r="B151" s="206"/>
      <c r="C151" s="206"/>
      <c r="D151" s="206"/>
      <c r="E151" s="206"/>
      <c r="F151" s="206"/>
      <c r="G151" s="206"/>
      <c r="H151" s="206"/>
      <c r="I151" s="206"/>
      <c r="J151" s="206"/>
      <c r="K151" s="206"/>
      <c r="L151" s="206"/>
      <c r="M151" s="206"/>
      <c r="N151" s="208"/>
    </row>
    <row r="152" spans="1:14" ht="12.75" customHeight="1" x14ac:dyDescent="0.2">
      <c r="A152" s="194" t="s">
        <v>64</v>
      </c>
      <c r="B152" s="205">
        <v>51617</v>
      </c>
      <c r="C152" s="205">
        <v>25229</v>
      </c>
      <c r="D152" s="205">
        <v>106204</v>
      </c>
      <c r="E152" s="205">
        <v>111764</v>
      </c>
      <c r="F152" s="205">
        <v>134637</v>
      </c>
      <c r="G152" s="205">
        <v>76286</v>
      </c>
      <c r="H152" s="205">
        <v>87183</v>
      </c>
      <c r="I152" s="205">
        <v>97582</v>
      </c>
      <c r="J152" s="205">
        <v>84093</v>
      </c>
      <c r="K152" s="205">
        <v>60739</v>
      </c>
      <c r="L152" s="205">
        <v>84708</v>
      </c>
      <c r="M152" s="205">
        <v>70412</v>
      </c>
      <c r="N152" s="207">
        <f t="shared" si="5"/>
        <v>990454</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203" t="s">
        <v>65</v>
      </c>
      <c r="B154" s="205"/>
      <c r="C154" s="205"/>
      <c r="D154" s="205"/>
      <c r="E154" s="205"/>
      <c r="F154" s="205"/>
      <c r="G154" s="205"/>
      <c r="H154" s="205"/>
      <c r="I154" s="205"/>
      <c r="J154" s="205"/>
      <c r="K154" s="205"/>
      <c r="L154" s="205"/>
      <c r="M154" s="205"/>
      <c r="N154" s="207">
        <f t="shared" si="5"/>
        <v>0</v>
      </c>
    </row>
    <row r="155" spans="1:14" ht="12.75" customHeight="1" thickBot="1" x14ac:dyDescent="0.25">
      <c r="A155" s="204"/>
      <c r="B155" s="206"/>
      <c r="C155" s="206"/>
      <c r="D155" s="206"/>
      <c r="E155" s="206"/>
      <c r="F155" s="206"/>
      <c r="G155" s="206"/>
      <c r="H155" s="206"/>
      <c r="I155" s="206"/>
      <c r="J155" s="206"/>
      <c r="K155" s="206"/>
      <c r="L155" s="206"/>
      <c r="M155" s="206"/>
      <c r="N155" s="208"/>
    </row>
    <row r="156" spans="1:14" ht="12.75" customHeight="1" x14ac:dyDescent="0.2">
      <c r="A156" s="194" t="s">
        <v>66</v>
      </c>
      <c r="B156" s="205">
        <v>29935</v>
      </c>
      <c r="C156" s="205">
        <v>34851</v>
      </c>
      <c r="D156" s="205">
        <v>42090</v>
      </c>
      <c r="E156" s="205">
        <v>38066</v>
      </c>
      <c r="F156" s="205">
        <v>27715</v>
      </c>
      <c r="G156" s="205">
        <v>31360</v>
      </c>
      <c r="H156" s="205">
        <v>22648</v>
      </c>
      <c r="I156" s="205">
        <v>2681</v>
      </c>
      <c r="J156" s="205">
        <v>21078</v>
      </c>
      <c r="K156" s="205">
        <v>21493</v>
      </c>
      <c r="L156" s="205">
        <v>21525</v>
      </c>
      <c r="M156" s="205">
        <v>27855</v>
      </c>
      <c r="N156" s="207">
        <f t="shared" si="5"/>
        <v>321297</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53</v>
      </c>
      <c r="B158" s="205">
        <v>7054</v>
      </c>
      <c r="C158" s="205">
        <v>4815</v>
      </c>
      <c r="D158" s="205">
        <v>6328</v>
      </c>
      <c r="E158" s="205">
        <v>5474</v>
      </c>
      <c r="F158" s="205">
        <v>6679</v>
      </c>
      <c r="G158" s="205">
        <v>7668</v>
      </c>
      <c r="H158" s="205">
        <v>8640</v>
      </c>
      <c r="I158" s="205">
        <v>7665</v>
      </c>
      <c r="J158" s="205">
        <v>8763</v>
      </c>
      <c r="K158" s="205">
        <v>16490</v>
      </c>
      <c r="L158" s="205">
        <v>13679</v>
      </c>
      <c r="M158" s="205">
        <v>8318</v>
      </c>
      <c r="N158" s="207">
        <f t="shared" si="5"/>
        <v>101573</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203" t="s">
        <v>67</v>
      </c>
      <c r="B160" s="205">
        <v>14794</v>
      </c>
      <c r="C160" s="205">
        <v>13962</v>
      </c>
      <c r="D160" s="205">
        <v>14397</v>
      </c>
      <c r="E160" s="205">
        <v>18011</v>
      </c>
      <c r="F160" s="205">
        <v>17588</v>
      </c>
      <c r="G160" s="205">
        <v>17570</v>
      </c>
      <c r="H160" s="205">
        <v>16584</v>
      </c>
      <c r="I160" s="205">
        <v>16070</v>
      </c>
      <c r="J160" s="205">
        <v>19151</v>
      </c>
      <c r="K160" s="205">
        <v>21680</v>
      </c>
      <c r="L160" s="205">
        <v>18787</v>
      </c>
      <c r="M160" s="205">
        <v>15236</v>
      </c>
      <c r="N160" s="207">
        <f t="shared" si="5"/>
        <v>203830</v>
      </c>
    </row>
    <row r="161" spans="1:14" ht="12.75" customHeight="1" thickBot="1" x14ac:dyDescent="0.25">
      <c r="A161" s="204"/>
      <c r="B161" s="206"/>
      <c r="C161" s="206"/>
      <c r="D161" s="206"/>
      <c r="E161" s="206"/>
      <c r="F161" s="206"/>
      <c r="G161" s="206"/>
      <c r="H161" s="206"/>
      <c r="I161" s="206"/>
      <c r="J161" s="206"/>
      <c r="K161" s="206"/>
      <c r="L161" s="206"/>
      <c r="M161" s="206"/>
      <c r="N161" s="208"/>
    </row>
    <row r="162" spans="1:14" ht="12.75" customHeight="1" x14ac:dyDescent="0.2">
      <c r="A162" s="194" t="s">
        <v>68</v>
      </c>
      <c r="B162" s="205">
        <v>24600</v>
      </c>
      <c r="C162" s="205">
        <v>25250</v>
      </c>
      <c r="D162" s="205">
        <v>32500</v>
      </c>
      <c r="E162" s="205">
        <v>25500</v>
      </c>
      <c r="F162" s="205">
        <v>41639</v>
      </c>
      <c r="G162" s="205">
        <v>38268</v>
      </c>
      <c r="H162" s="205">
        <v>56157</v>
      </c>
      <c r="I162" s="205">
        <v>56856</v>
      </c>
      <c r="J162" s="205">
        <v>37970</v>
      </c>
      <c r="K162" s="205">
        <v>37230</v>
      </c>
      <c r="L162" s="205">
        <v>34977</v>
      </c>
      <c r="M162" s="205">
        <v>34321</v>
      </c>
      <c r="N162" s="207">
        <f t="shared" si="5"/>
        <v>445268</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194" t="s">
        <v>69</v>
      </c>
      <c r="B164" s="205">
        <v>3888</v>
      </c>
      <c r="C164" s="205">
        <v>3606</v>
      </c>
      <c r="D164" s="205">
        <v>4194</v>
      </c>
      <c r="E164" s="205">
        <v>5318</v>
      </c>
      <c r="F164" s="205">
        <v>5968</v>
      </c>
      <c r="G164" s="205">
        <v>28755</v>
      </c>
      <c r="H164" s="205">
        <v>17381</v>
      </c>
      <c r="I164" s="205">
        <v>844</v>
      </c>
      <c r="J164" s="205">
        <v>533</v>
      </c>
      <c r="K164" s="205">
        <v>3225</v>
      </c>
      <c r="L164" s="205">
        <v>2634</v>
      </c>
      <c r="M164" s="205">
        <v>2651</v>
      </c>
      <c r="N164" s="207">
        <f t="shared" si="5"/>
        <v>78997</v>
      </c>
    </row>
    <row r="165" spans="1:14" ht="12.75" customHeight="1" thickBot="1" x14ac:dyDescent="0.25">
      <c r="A165" s="195"/>
      <c r="B165" s="206"/>
      <c r="C165" s="206"/>
      <c r="D165" s="206"/>
      <c r="E165" s="206"/>
      <c r="F165" s="206"/>
      <c r="G165" s="206"/>
      <c r="H165" s="206"/>
      <c r="I165" s="206"/>
      <c r="J165" s="206"/>
      <c r="K165" s="206"/>
      <c r="L165" s="206"/>
      <c r="M165" s="206"/>
      <c r="N165" s="208"/>
    </row>
    <row r="166" spans="1:14" ht="12.75" customHeight="1" x14ac:dyDescent="0.2">
      <c r="A166" s="194" t="s">
        <v>60</v>
      </c>
      <c r="B166" s="205">
        <v>3656</v>
      </c>
      <c r="C166" s="205">
        <v>3794</v>
      </c>
      <c r="D166" s="205">
        <v>4163</v>
      </c>
      <c r="E166" s="205">
        <v>3411</v>
      </c>
      <c r="F166" s="205">
        <v>5299</v>
      </c>
      <c r="G166" s="205">
        <v>3510</v>
      </c>
      <c r="H166" s="205">
        <v>5751</v>
      </c>
      <c r="I166" s="205">
        <v>5655</v>
      </c>
      <c r="J166" s="205">
        <v>6672</v>
      </c>
      <c r="K166" s="205">
        <v>5337</v>
      </c>
      <c r="L166" s="205">
        <v>6547</v>
      </c>
      <c r="M166" s="205">
        <v>7026</v>
      </c>
      <c r="N166" s="207">
        <f t="shared" si="5"/>
        <v>60821</v>
      </c>
    </row>
    <row r="167" spans="1:14" ht="12.75" customHeight="1" thickBot="1" x14ac:dyDescent="0.25">
      <c r="A167" s="195"/>
      <c r="B167" s="206"/>
      <c r="C167" s="206"/>
      <c r="D167" s="206"/>
      <c r="E167" s="206"/>
      <c r="F167" s="206"/>
      <c r="G167" s="206"/>
      <c r="H167" s="206"/>
      <c r="I167" s="206"/>
      <c r="J167" s="206"/>
      <c r="K167" s="206"/>
      <c r="L167" s="206"/>
      <c r="M167" s="206"/>
      <c r="N167" s="208"/>
    </row>
    <row r="168" spans="1:14" ht="12.75" customHeight="1" x14ac:dyDescent="0.2">
      <c r="A168" s="201" t="s">
        <v>13</v>
      </c>
      <c r="B168" s="190">
        <f>SUM(B148:B166)</f>
        <v>192648</v>
      </c>
      <c r="C168" s="190">
        <f t="shared" ref="C168:L168" si="6">SUM(C148:C166)</f>
        <v>166961</v>
      </c>
      <c r="D168" s="190">
        <f t="shared" si="6"/>
        <v>284435</v>
      </c>
      <c r="E168" s="190">
        <f t="shared" si="6"/>
        <v>282660</v>
      </c>
      <c r="F168" s="190">
        <f t="shared" si="6"/>
        <v>312045</v>
      </c>
      <c r="G168" s="190">
        <f>SUM(G148:G166)</f>
        <v>265081</v>
      </c>
      <c r="H168" s="190">
        <f t="shared" si="6"/>
        <v>294645</v>
      </c>
      <c r="I168" s="190">
        <f t="shared" si="6"/>
        <v>257323</v>
      </c>
      <c r="J168" s="190">
        <f t="shared" si="6"/>
        <v>247253</v>
      </c>
      <c r="K168" s="190">
        <f t="shared" si="6"/>
        <v>238960</v>
      </c>
      <c r="L168" s="190">
        <f t="shared" si="6"/>
        <v>245846</v>
      </c>
      <c r="M168" s="190">
        <f>SUM(M148:M166)</f>
        <v>242628</v>
      </c>
      <c r="N168" s="190">
        <f>SUM(B168:M168)</f>
        <v>3030485</v>
      </c>
    </row>
    <row r="169" spans="1:14" ht="12.75" customHeight="1" thickBot="1" x14ac:dyDescent="0.25">
      <c r="A169" s="202"/>
      <c r="B169" s="191"/>
      <c r="C169" s="191"/>
      <c r="D169" s="191"/>
      <c r="E169" s="191"/>
      <c r="F169" s="191"/>
      <c r="G169" s="191"/>
      <c r="H169" s="191"/>
      <c r="I169" s="191"/>
      <c r="J169" s="191"/>
      <c r="K169" s="191"/>
      <c r="L169" s="191"/>
      <c r="M169" s="191"/>
      <c r="N169" s="191"/>
    </row>
    <row r="173" spans="1:14" s="10" customFormat="1" ht="24.95" customHeight="1" x14ac:dyDescent="0.2">
      <c r="A173" s="200" t="s">
        <v>192</v>
      </c>
      <c r="B173" s="200"/>
      <c r="C173" s="200"/>
      <c r="D173" s="200"/>
      <c r="E173" s="200"/>
      <c r="F173" s="200"/>
      <c r="G173" s="200"/>
      <c r="H173" s="200"/>
      <c r="I173" s="200"/>
      <c r="J173" s="200"/>
      <c r="K173" s="200"/>
      <c r="L173" s="200"/>
      <c r="M173" s="200"/>
      <c r="N173" s="200"/>
    </row>
    <row r="174" spans="1:14" ht="12.75" customHeight="1" thickBot="1" x14ac:dyDescent="0.25">
      <c r="A174" s="20"/>
      <c r="F174" s="4"/>
    </row>
    <row r="175" spans="1:14" ht="12.75" customHeight="1" x14ac:dyDescent="0.2">
      <c r="A175" s="194"/>
      <c r="B175" s="194" t="s">
        <v>1</v>
      </c>
      <c r="C175" s="194" t="s">
        <v>2</v>
      </c>
      <c r="D175" s="194" t="s">
        <v>3</v>
      </c>
      <c r="E175" s="194" t="s">
        <v>4</v>
      </c>
      <c r="F175" s="194" t="s">
        <v>5</v>
      </c>
      <c r="G175" s="194" t="s">
        <v>6</v>
      </c>
      <c r="H175" s="194" t="s">
        <v>7</v>
      </c>
      <c r="I175" s="194" t="s">
        <v>8</v>
      </c>
      <c r="J175" s="194" t="s">
        <v>9</v>
      </c>
      <c r="K175" s="194" t="s">
        <v>10</v>
      </c>
      <c r="L175" s="194" t="s">
        <v>11</v>
      </c>
      <c r="M175" s="194" t="s">
        <v>12</v>
      </c>
      <c r="N175" s="192" t="s">
        <v>13</v>
      </c>
    </row>
    <row r="176" spans="1:14" ht="12.75" customHeight="1" thickBot="1" x14ac:dyDescent="0.25">
      <c r="A176" s="195"/>
      <c r="B176" s="195"/>
      <c r="C176" s="195"/>
      <c r="D176" s="195"/>
      <c r="E176" s="195"/>
      <c r="F176" s="195"/>
      <c r="G176" s="195"/>
      <c r="H176" s="195"/>
      <c r="I176" s="195"/>
      <c r="J176" s="195"/>
      <c r="K176" s="195"/>
      <c r="L176" s="195"/>
      <c r="M176" s="195"/>
      <c r="N176" s="193"/>
    </row>
    <row r="177" spans="1:14" ht="12.75" customHeight="1" x14ac:dyDescent="0.2">
      <c r="A177" s="194" t="s">
        <v>75</v>
      </c>
      <c r="B177" s="205"/>
      <c r="C177" s="205"/>
      <c r="D177" s="205">
        <v>2002</v>
      </c>
      <c r="E177" s="205">
        <v>5218</v>
      </c>
      <c r="F177" s="205">
        <v>2979</v>
      </c>
      <c r="G177" s="205">
        <v>541</v>
      </c>
      <c r="H177" s="205">
        <v>4513</v>
      </c>
      <c r="I177" s="205">
        <v>8070</v>
      </c>
      <c r="J177" s="205">
        <v>10972</v>
      </c>
      <c r="K177" s="205">
        <v>7420</v>
      </c>
      <c r="L177" s="205">
        <v>942</v>
      </c>
      <c r="M177" s="205">
        <v>1002</v>
      </c>
      <c r="N177" s="207">
        <f t="shared" ref="N177:N197" si="7">SUM(B177:M177)</f>
        <v>43659</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76</v>
      </c>
      <c r="B179" s="205"/>
      <c r="C179" s="205"/>
      <c r="D179" s="205"/>
      <c r="E179" s="205">
        <v>120</v>
      </c>
      <c r="F179" s="205">
        <v>200</v>
      </c>
      <c r="G179" s="205">
        <v>280</v>
      </c>
      <c r="H179" s="205">
        <v>360</v>
      </c>
      <c r="I179" s="205">
        <v>320</v>
      </c>
      <c r="J179" s="205">
        <v>320</v>
      </c>
      <c r="K179" s="205">
        <v>420</v>
      </c>
      <c r="L179" s="205">
        <v>520</v>
      </c>
      <c r="M179" s="205">
        <v>460</v>
      </c>
      <c r="N179" s="207">
        <f t="shared" si="7"/>
        <v>3000</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77</v>
      </c>
      <c r="B181" s="205">
        <v>12318</v>
      </c>
      <c r="C181" s="205">
        <v>8885</v>
      </c>
      <c r="D181" s="205">
        <v>14171</v>
      </c>
      <c r="E181" s="205">
        <v>7915</v>
      </c>
      <c r="F181" s="205">
        <v>14986</v>
      </c>
      <c r="G181" s="205">
        <v>8847</v>
      </c>
      <c r="H181" s="205">
        <v>6852</v>
      </c>
      <c r="I181" s="205">
        <v>2303</v>
      </c>
      <c r="J181" s="205">
        <v>2450</v>
      </c>
      <c r="K181" s="205">
        <v>2512</v>
      </c>
      <c r="L181" s="205">
        <v>5760</v>
      </c>
      <c r="M181" s="205">
        <v>3650</v>
      </c>
      <c r="N181" s="207">
        <f t="shared" si="7"/>
        <v>90649</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78</v>
      </c>
      <c r="B183" s="205">
        <v>13406</v>
      </c>
      <c r="C183" s="205">
        <v>8429</v>
      </c>
      <c r="D183" s="205">
        <v>3673</v>
      </c>
      <c r="E183" s="205">
        <v>9484</v>
      </c>
      <c r="F183" s="205">
        <v>11823</v>
      </c>
      <c r="G183" s="205">
        <v>10984</v>
      </c>
      <c r="H183" s="205">
        <v>12818</v>
      </c>
      <c r="I183" s="205">
        <v>10832</v>
      </c>
      <c r="J183" s="205">
        <v>1541</v>
      </c>
      <c r="K183" s="205">
        <v>6514</v>
      </c>
      <c r="L183" s="205">
        <v>9537</v>
      </c>
      <c r="M183" s="205">
        <v>7059</v>
      </c>
      <c r="N183" s="207">
        <f t="shared" si="7"/>
        <v>106100</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114</v>
      </c>
      <c r="B185" s="205">
        <v>311</v>
      </c>
      <c r="C185" s="205">
        <v>715</v>
      </c>
      <c r="D185" s="205">
        <v>850</v>
      </c>
      <c r="E185" s="205">
        <v>2360</v>
      </c>
      <c r="F185" s="205"/>
      <c r="G185" s="205"/>
      <c r="H185" s="205"/>
      <c r="I185" s="205"/>
      <c r="J185" s="205"/>
      <c r="K185" s="205"/>
      <c r="L185" s="205"/>
      <c r="M185" s="205"/>
      <c r="N185" s="207">
        <f t="shared" si="7"/>
        <v>4236</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107</v>
      </c>
      <c r="B187" s="205"/>
      <c r="C187" s="205"/>
      <c r="D187" s="205"/>
      <c r="E187" s="205"/>
      <c r="F187" s="205">
        <v>1681</v>
      </c>
      <c r="G187" s="205">
        <v>3320</v>
      </c>
      <c r="H187" s="205"/>
      <c r="I187" s="205"/>
      <c r="J187" s="205"/>
      <c r="K187" s="205"/>
      <c r="L187" s="205"/>
      <c r="M187" s="205"/>
      <c r="N187" s="207">
        <f t="shared" si="7"/>
        <v>5001</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79</v>
      </c>
      <c r="B189" s="205"/>
      <c r="C189" s="205"/>
      <c r="D189" s="205"/>
      <c r="E189" s="205"/>
      <c r="F189" s="205"/>
      <c r="G189" s="205"/>
      <c r="H189" s="205"/>
      <c r="I189" s="205"/>
      <c r="J189" s="205"/>
      <c r="K189" s="205"/>
      <c r="L189" s="205"/>
      <c r="M189" s="205"/>
      <c r="N189" s="207">
        <f t="shared" si="7"/>
        <v>0</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53</v>
      </c>
      <c r="B191" s="205">
        <v>12149</v>
      </c>
      <c r="C191" s="205">
        <v>11487</v>
      </c>
      <c r="D191" s="205">
        <v>11020</v>
      </c>
      <c r="E191" s="205">
        <v>11502</v>
      </c>
      <c r="F191" s="205">
        <v>11292</v>
      </c>
      <c r="G191" s="205">
        <v>14005</v>
      </c>
      <c r="H191" s="205">
        <v>18925</v>
      </c>
      <c r="I191" s="205">
        <v>16753</v>
      </c>
      <c r="J191" s="205">
        <v>13985</v>
      </c>
      <c r="K191" s="205">
        <v>17813</v>
      </c>
      <c r="L191" s="205">
        <v>18334</v>
      </c>
      <c r="M191" s="205">
        <v>12619</v>
      </c>
      <c r="N191" s="207">
        <f t="shared" si="7"/>
        <v>169884</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80</v>
      </c>
      <c r="B193" s="205"/>
      <c r="C193" s="205"/>
      <c r="D193" s="205"/>
      <c r="E193" s="205"/>
      <c r="F193" s="205"/>
      <c r="G193" s="205"/>
      <c r="H193" s="205"/>
      <c r="I193" s="205"/>
      <c r="J193" s="205"/>
      <c r="K193" s="205"/>
      <c r="L193" s="205">
        <v>28513</v>
      </c>
      <c r="M193" s="205">
        <v>26288</v>
      </c>
      <c r="N193" s="207"/>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69</v>
      </c>
      <c r="B195" s="205">
        <v>1836</v>
      </c>
      <c r="C195" s="205">
        <v>2175</v>
      </c>
      <c r="D195" s="205">
        <v>4501</v>
      </c>
      <c r="E195" s="205">
        <v>2949</v>
      </c>
      <c r="F195" s="205">
        <v>4871</v>
      </c>
      <c r="G195" s="205">
        <v>5859</v>
      </c>
      <c r="H195" s="205">
        <v>9078</v>
      </c>
      <c r="I195" s="205">
        <v>12457</v>
      </c>
      <c r="J195" s="205">
        <v>7659</v>
      </c>
      <c r="K195" s="205">
        <v>4533</v>
      </c>
      <c r="L195" s="205">
        <v>4794</v>
      </c>
      <c r="M195" s="205">
        <v>4381</v>
      </c>
      <c r="N195" s="207">
        <f t="shared" si="7"/>
        <v>65093</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194" t="s">
        <v>60</v>
      </c>
      <c r="B197" s="205">
        <v>5011</v>
      </c>
      <c r="C197" s="205">
        <v>4843</v>
      </c>
      <c r="D197" s="205">
        <v>4265</v>
      </c>
      <c r="E197" s="205">
        <v>4743</v>
      </c>
      <c r="F197" s="205">
        <v>9727</v>
      </c>
      <c r="G197" s="205">
        <v>13031</v>
      </c>
      <c r="H197" s="205">
        <v>16232</v>
      </c>
      <c r="I197" s="205">
        <v>20676</v>
      </c>
      <c r="J197" s="205">
        <v>24283</v>
      </c>
      <c r="K197" s="205">
        <v>22800</v>
      </c>
      <c r="L197" s="205">
        <v>3289</v>
      </c>
      <c r="M197" s="205">
        <v>3570</v>
      </c>
      <c r="N197" s="207">
        <f t="shared" si="7"/>
        <v>132470</v>
      </c>
    </row>
    <row r="198" spans="1:14" ht="12.75" customHeight="1" thickBot="1" x14ac:dyDescent="0.25">
      <c r="A198" s="195"/>
      <c r="B198" s="206"/>
      <c r="C198" s="206"/>
      <c r="D198" s="206"/>
      <c r="E198" s="206"/>
      <c r="F198" s="206"/>
      <c r="G198" s="206"/>
      <c r="H198" s="206"/>
      <c r="I198" s="206"/>
      <c r="J198" s="206"/>
      <c r="K198" s="206"/>
      <c r="L198" s="206"/>
      <c r="M198" s="206"/>
      <c r="N198" s="208"/>
    </row>
    <row r="199" spans="1:14" ht="12.75" customHeight="1" x14ac:dyDescent="0.2">
      <c r="A199" s="201" t="s">
        <v>13</v>
      </c>
      <c r="B199" s="190">
        <f t="shared" ref="B199:M199" si="8">SUM(B177:B197)</f>
        <v>45031</v>
      </c>
      <c r="C199" s="190">
        <f t="shared" si="8"/>
        <v>36534</v>
      </c>
      <c r="D199" s="190">
        <f t="shared" si="8"/>
        <v>40482</v>
      </c>
      <c r="E199" s="190">
        <f t="shared" si="8"/>
        <v>44291</v>
      </c>
      <c r="F199" s="190">
        <f t="shared" si="8"/>
        <v>57559</v>
      </c>
      <c r="G199" s="190">
        <f t="shared" si="8"/>
        <v>56867</v>
      </c>
      <c r="H199" s="190">
        <f t="shared" si="8"/>
        <v>68778</v>
      </c>
      <c r="I199" s="190">
        <f t="shared" si="8"/>
        <v>71411</v>
      </c>
      <c r="J199" s="190">
        <f t="shared" si="8"/>
        <v>61210</v>
      </c>
      <c r="K199" s="190">
        <f t="shared" si="8"/>
        <v>62012</v>
      </c>
      <c r="L199" s="190">
        <f t="shared" si="8"/>
        <v>71689</v>
      </c>
      <c r="M199" s="190">
        <f t="shared" si="8"/>
        <v>59029</v>
      </c>
      <c r="N199" s="190">
        <f>SUM(B199:M199)</f>
        <v>674893</v>
      </c>
    </row>
    <row r="200" spans="1:14" ht="12.75" customHeight="1" thickBot="1" x14ac:dyDescent="0.25">
      <c r="A200" s="202"/>
      <c r="B200" s="191"/>
      <c r="C200" s="191"/>
      <c r="D200" s="191"/>
      <c r="E200" s="191"/>
      <c r="F200" s="191"/>
      <c r="G200" s="191"/>
      <c r="H200" s="191"/>
      <c r="I200" s="191"/>
      <c r="J200" s="191"/>
      <c r="K200" s="191"/>
      <c r="L200" s="191"/>
      <c r="M200" s="191"/>
      <c r="N200" s="191"/>
    </row>
    <row r="203" spans="1:14" ht="12.75" customHeight="1" x14ac:dyDescent="0.2">
      <c r="C203" s="5"/>
    </row>
    <row r="204" spans="1:14" s="10" customFormat="1" ht="24.95" customHeight="1" x14ac:dyDescent="0.2">
      <c r="A204" s="200" t="s">
        <v>193</v>
      </c>
      <c r="B204" s="200"/>
      <c r="C204" s="200"/>
      <c r="D204" s="200"/>
      <c r="E204" s="200"/>
      <c r="F204" s="200"/>
      <c r="G204" s="200"/>
      <c r="H204" s="200"/>
      <c r="I204" s="200"/>
      <c r="J204" s="200"/>
      <c r="K204" s="200"/>
      <c r="L204" s="200"/>
      <c r="M204" s="200"/>
      <c r="N204" s="200"/>
    </row>
    <row r="205" spans="1:14" ht="12.75" customHeight="1" thickBot="1" x14ac:dyDescent="0.25"/>
    <row r="206" spans="1:14" ht="12.75" customHeight="1" x14ac:dyDescent="0.2">
      <c r="A206" s="194"/>
      <c r="B206" s="194" t="s">
        <v>1</v>
      </c>
      <c r="C206" s="194" t="s">
        <v>2</v>
      </c>
      <c r="D206" s="194" t="s">
        <v>3</v>
      </c>
      <c r="E206" s="194" t="s">
        <v>4</v>
      </c>
      <c r="F206" s="194" t="s">
        <v>5</v>
      </c>
      <c r="G206" s="194" t="s">
        <v>6</v>
      </c>
      <c r="H206" s="194" t="s">
        <v>7</v>
      </c>
      <c r="I206" s="194" t="s">
        <v>8</v>
      </c>
      <c r="J206" s="194" t="s">
        <v>9</v>
      </c>
      <c r="K206" s="194" t="s">
        <v>10</v>
      </c>
      <c r="L206" s="194" t="s">
        <v>11</v>
      </c>
      <c r="M206" s="194" t="s">
        <v>12</v>
      </c>
      <c r="N206" s="192" t="s">
        <v>13</v>
      </c>
    </row>
    <row r="207" spans="1:14" ht="12.75" customHeight="1" thickBot="1" x14ac:dyDescent="0.25">
      <c r="A207" s="195"/>
      <c r="B207" s="195"/>
      <c r="C207" s="195"/>
      <c r="D207" s="195"/>
      <c r="E207" s="195"/>
      <c r="F207" s="195"/>
      <c r="G207" s="195"/>
      <c r="H207" s="195"/>
      <c r="I207" s="195"/>
      <c r="J207" s="195"/>
      <c r="K207" s="195"/>
      <c r="L207" s="195"/>
      <c r="M207" s="195"/>
      <c r="N207" s="193"/>
    </row>
    <row r="208" spans="1:14" ht="12.75" customHeight="1" x14ac:dyDescent="0.2">
      <c r="A208" s="194" t="s">
        <v>33</v>
      </c>
      <c r="B208" s="205">
        <v>9922</v>
      </c>
      <c r="C208" s="205">
        <v>8352</v>
      </c>
      <c r="D208" s="205">
        <v>10071</v>
      </c>
      <c r="E208" s="205">
        <v>10709</v>
      </c>
      <c r="F208" s="205">
        <v>14214</v>
      </c>
      <c r="G208" s="205">
        <v>18919</v>
      </c>
      <c r="H208" s="205">
        <v>16127</v>
      </c>
      <c r="I208" s="205">
        <v>19560</v>
      </c>
      <c r="J208" s="205">
        <v>18625</v>
      </c>
      <c r="K208" s="205">
        <v>14853</v>
      </c>
      <c r="L208" s="205">
        <v>13348</v>
      </c>
      <c r="M208" s="205">
        <v>10909</v>
      </c>
      <c r="N208" s="207">
        <f t="shared" ref="N208:N226" si="9">SUM(C208:M208)</f>
        <v>155687</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203" t="s">
        <v>82</v>
      </c>
      <c r="B210" s="205">
        <v>47395</v>
      </c>
      <c r="C210" s="205">
        <v>16726</v>
      </c>
      <c r="D210" s="205">
        <v>16036</v>
      </c>
      <c r="E210" s="205">
        <v>33516</v>
      </c>
      <c r="F210" s="205">
        <v>44383</v>
      </c>
      <c r="G210" s="205">
        <v>46306</v>
      </c>
      <c r="H210" s="205">
        <v>33017</v>
      </c>
      <c r="I210" s="205">
        <v>34456</v>
      </c>
      <c r="J210" s="205">
        <v>42406</v>
      </c>
      <c r="K210" s="205">
        <v>37475</v>
      </c>
      <c r="L210" s="205">
        <v>47413</v>
      </c>
      <c r="M210" s="205">
        <v>35390</v>
      </c>
      <c r="N210" s="207">
        <f t="shared" si="9"/>
        <v>387124</v>
      </c>
    </row>
    <row r="211" spans="1:14" ht="12.75" customHeight="1" thickBot="1" x14ac:dyDescent="0.25">
      <c r="A211" s="204"/>
      <c r="B211" s="206"/>
      <c r="C211" s="206"/>
      <c r="D211" s="206"/>
      <c r="E211" s="206"/>
      <c r="F211" s="206"/>
      <c r="G211" s="206"/>
      <c r="H211" s="206"/>
      <c r="I211" s="206"/>
      <c r="J211" s="206"/>
      <c r="K211" s="206"/>
      <c r="L211" s="206"/>
      <c r="M211" s="206"/>
      <c r="N211" s="208"/>
    </row>
    <row r="212" spans="1:14" ht="12.75" customHeight="1" x14ac:dyDescent="0.2">
      <c r="A212" s="203" t="s">
        <v>83</v>
      </c>
      <c r="B212" s="205">
        <v>3260</v>
      </c>
      <c r="C212" s="205">
        <v>3780</v>
      </c>
      <c r="D212" s="205">
        <v>1620</v>
      </c>
      <c r="E212" s="205"/>
      <c r="F212" s="205">
        <v>1080</v>
      </c>
      <c r="G212" s="205"/>
      <c r="H212" s="205"/>
      <c r="I212" s="205">
        <v>540</v>
      </c>
      <c r="J212" s="205">
        <v>540</v>
      </c>
      <c r="K212" s="205">
        <v>540</v>
      </c>
      <c r="L212" s="205">
        <v>1620</v>
      </c>
      <c r="M212" s="205">
        <v>2160</v>
      </c>
      <c r="N212" s="207">
        <f t="shared" si="9"/>
        <v>11880</v>
      </c>
    </row>
    <row r="213" spans="1:14" ht="12.75" customHeight="1" thickBot="1" x14ac:dyDescent="0.25">
      <c r="A213" s="204"/>
      <c r="B213" s="206"/>
      <c r="C213" s="206"/>
      <c r="D213" s="206"/>
      <c r="E213" s="206"/>
      <c r="F213" s="206"/>
      <c r="G213" s="206"/>
      <c r="H213" s="206"/>
      <c r="I213" s="206"/>
      <c r="J213" s="206"/>
      <c r="K213" s="206"/>
      <c r="L213" s="206"/>
      <c r="M213" s="206"/>
      <c r="N213" s="208"/>
    </row>
    <row r="214" spans="1:14" ht="12.75" customHeight="1" x14ac:dyDescent="0.2">
      <c r="A214" s="194" t="s">
        <v>44</v>
      </c>
      <c r="B214" s="205">
        <v>345</v>
      </c>
      <c r="C214" s="205">
        <v>658</v>
      </c>
      <c r="D214" s="205"/>
      <c r="E214" s="205">
        <v>3033</v>
      </c>
      <c r="F214" s="205">
        <v>280</v>
      </c>
      <c r="G214" s="205">
        <v>353</v>
      </c>
      <c r="H214" s="205">
        <v>320</v>
      </c>
      <c r="I214" s="205">
        <v>361</v>
      </c>
      <c r="J214" s="205">
        <v>2979</v>
      </c>
      <c r="K214" s="205">
        <v>1804</v>
      </c>
      <c r="L214" s="205">
        <v>0</v>
      </c>
      <c r="M214" s="205">
        <v>1026</v>
      </c>
      <c r="N214" s="207">
        <f t="shared" si="9"/>
        <v>10814</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203" t="s">
        <v>84</v>
      </c>
      <c r="B216" s="205">
        <v>4540</v>
      </c>
      <c r="C216" s="205">
        <v>5173</v>
      </c>
      <c r="D216" s="205">
        <v>3586</v>
      </c>
      <c r="E216" s="205">
        <v>1772</v>
      </c>
      <c r="F216" s="205">
        <v>2134</v>
      </c>
      <c r="G216" s="205">
        <v>1068</v>
      </c>
      <c r="H216" s="205"/>
      <c r="I216" s="205">
        <v>356</v>
      </c>
      <c r="J216" s="205">
        <v>0</v>
      </c>
      <c r="K216" s="205">
        <v>1419</v>
      </c>
      <c r="L216" s="205">
        <v>2135</v>
      </c>
      <c r="M216" s="205">
        <v>2491</v>
      </c>
      <c r="N216" s="207">
        <f t="shared" si="9"/>
        <v>20134</v>
      </c>
    </row>
    <row r="217" spans="1:14" ht="12.75" customHeight="1" thickBot="1" x14ac:dyDescent="0.25">
      <c r="A217" s="204"/>
      <c r="B217" s="206"/>
      <c r="C217" s="206"/>
      <c r="D217" s="206"/>
      <c r="E217" s="206"/>
      <c r="F217" s="206"/>
      <c r="G217" s="206"/>
      <c r="H217" s="206"/>
      <c r="I217" s="206"/>
      <c r="J217" s="206"/>
      <c r="K217" s="206"/>
      <c r="L217" s="206"/>
      <c r="M217" s="206"/>
      <c r="N217" s="208"/>
    </row>
    <row r="218" spans="1:14" ht="12.75" customHeight="1" x14ac:dyDescent="0.2">
      <c r="A218" s="194" t="s">
        <v>85</v>
      </c>
      <c r="B218" s="205">
        <v>2700</v>
      </c>
      <c r="C218" s="205">
        <v>1590</v>
      </c>
      <c r="D218" s="205">
        <v>2700</v>
      </c>
      <c r="E218" s="205">
        <v>5400</v>
      </c>
      <c r="F218" s="205">
        <v>8640</v>
      </c>
      <c r="G218" s="205">
        <v>7060</v>
      </c>
      <c r="H218" s="205">
        <v>2160</v>
      </c>
      <c r="I218" s="205">
        <v>7020</v>
      </c>
      <c r="J218" s="205">
        <v>8640</v>
      </c>
      <c r="K218" s="205">
        <v>7560</v>
      </c>
      <c r="L218" s="205">
        <v>5940</v>
      </c>
      <c r="M218" s="205">
        <v>4355</v>
      </c>
      <c r="N218" s="207">
        <f t="shared" si="9"/>
        <v>61065</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194" t="s">
        <v>88</v>
      </c>
      <c r="B220" s="205">
        <v>1678</v>
      </c>
      <c r="C220" s="205">
        <v>2437</v>
      </c>
      <c r="D220" s="205">
        <v>1874</v>
      </c>
      <c r="E220" s="205">
        <v>420</v>
      </c>
      <c r="F220" s="205">
        <v>1019</v>
      </c>
      <c r="G220" s="205">
        <v>2452</v>
      </c>
      <c r="H220" s="205">
        <v>4081</v>
      </c>
      <c r="I220" s="205">
        <v>6286</v>
      </c>
      <c r="J220" s="205">
        <v>7087</v>
      </c>
      <c r="K220" s="205">
        <v>6510</v>
      </c>
      <c r="L220" s="205">
        <v>5543</v>
      </c>
      <c r="M220" s="205">
        <v>10145</v>
      </c>
      <c r="N220" s="207">
        <f t="shared" si="9"/>
        <v>47854</v>
      </c>
    </row>
    <row r="221" spans="1:14" ht="12.75" customHeight="1" thickBot="1" x14ac:dyDescent="0.25">
      <c r="A221" s="195"/>
      <c r="B221" s="206"/>
      <c r="C221" s="206"/>
      <c r="D221" s="206"/>
      <c r="E221" s="206"/>
      <c r="F221" s="206"/>
      <c r="G221" s="206"/>
      <c r="H221" s="206"/>
      <c r="I221" s="206"/>
      <c r="J221" s="206"/>
      <c r="K221" s="206"/>
      <c r="L221" s="206"/>
      <c r="M221" s="206"/>
      <c r="N221" s="208"/>
    </row>
    <row r="222" spans="1:14" ht="12.75" customHeight="1" x14ac:dyDescent="0.2">
      <c r="A222" s="194" t="s">
        <v>86</v>
      </c>
      <c r="B222" s="205"/>
      <c r="C222" s="205"/>
      <c r="D222" s="205"/>
      <c r="E222" s="205"/>
      <c r="F222" s="205"/>
      <c r="G222" s="205"/>
      <c r="H222" s="205"/>
      <c r="I222" s="205"/>
      <c r="J222" s="205"/>
      <c r="K222" s="205"/>
      <c r="L222" s="205"/>
      <c r="M222" s="205"/>
      <c r="N222" s="207">
        <f t="shared" si="9"/>
        <v>0</v>
      </c>
    </row>
    <row r="223" spans="1:14" ht="12.75" customHeight="1" thickBot="1" x14ac:dyDescent="0.25">
      <c r="A223" s="195"/>
      <c r="B223" s="206"/>
      <c r="C223" s="206"/>
      <c r="D223" s="206"/>
      <c r="E223" s="206"/>
      <c r="F223" s="206"/>
      <c r="G223" s="206"/>
      <c r="H223" s="206"/>
      <c r="I223" s="206"/>
      <c r="J223" s="206"/>
      <c r="K223" s="206"/>
      <c r="L223" s="206"/>
      <c r="M223" s="206"/>
      <c r="N223" s="208"/>
    </row>
    <row r="224" spans="1:14" ht="12.75" customHeight="1" x14ac:dyDescent="0.2">
      <c r="A224" s="194" t="s">
        <v>69</v>
      </c>
      <c r="B224" s="205">
        <v>2134</v>
      </c>
      <c r="C224" s="205">
        <v>5722</v>
      </c>
      <c r="D224" s="205">
        <v>6949</v>
      </c>
      <c r="E224" s="205">
        <v>8793</v>
      </c>
      <c r="F224" s="205">
        <v>1732</v>
      </c>
      <c r="G224" s="205">
        <v>2142</v>
      </c>
      <c r="H224" s="205">
        <v>6350</v>
      </c>
      <c r="I224" s="205">
        <v>1962</v>
      </c>
      <c r="J224" s="205"/>
      <c r="K224" s="205"/>
      <c r="L224" s="205">
        <v>30</v>
      </c>
      <c r="M224" s="205">
        <v>294</v>
      </c>
      <c r="N224" s="207">
        <f t="shared" si="9"/>
        <v>33974</v>
      </c>
    </row>
    <row r="225" spans="1:14" ht="12.75" customHeight="1" thickBot="1" x14ac:dyDescent="0.25">
      <c r="A225" s="195"/>
      <c r="B225" s="206"/>
      <c r="C225" s="206"/>
      <c r="D225" s="206"/>
      <c r="E225" s="206"/>
      <c r="F225" s="206"/>
      <c r="G225" s="206"/>
      <c r="H225" s="206"/>
      <c r="I225" s="206"/>
      <c r="J225" s="206"/>
      <c r="K225" s="206"/>
      <c r="L225" s="206"/>
      <c r="M225" s="206"/>
      <c r="N225" s="208"/>
    </row>
    <row r="226" spans="1:14" ht="12.75" customHeight="1" x14ac:dyDescent="0.2">
      <c r="A226" s="194" t="s">
        <v>89</v>
      </c>
      <c r="B226" s="205">
        <v>350</v>
      </c>
      <c r="C226" s="205">
        <v>660</v>
      </c>
      <c r="D226" s="205"/>
      <c r="E226" s="205">
        <v>420</v>
      </c>
      <c r="F226" s="205">
        <v>1540</v>
      </c>
      <c r="G226" s="205">
        <v>1780</v>
      </c>
      <c r="H226" s="205">
        <v>720</v>
      </c>
      <c r="I226" s="205">
        <v>1025</v>
      </c>
      <c r="J226" s="205">
        <v>353</v>
      </c>
      <c r="K226" s="205">
        <v>130</v>
      </c>
      <c r="L226" s="205"/>
      <c r="M226" s="205">
        <v>30</v>
      </c>
      <c r="N226" s="207">
        <f t="shared" si="9"/>
        <v>6658</v>
      </c>
    </row>
    <row r="227" spans="1:14" ht="12.75" customHeight="1" thickBot="1" x14ac:dyDescent="0.25">
      <c r="A227" s="195"/>
      <c r="B227" s="206"/>
      <c r="C227" s="206"/>
      <c r="D227" s="206"/>
      <c r="E227" s="206"/>
      <c r="F227" s="206"/>
      <c r="G227" s="206"/>
      <c r="H227" s="206"/>
      <c r="I227" s="206"/>
      <c r="J227" s="206"/>
      <c r="K227" s="206"/>
      <c r="L227" s="206"/>
      <c r="M227" s="206"/>
      <c r="N227" s="208"/>
    </row>
    <row r="228" spans="1:14" ht="12.75" customHeight="1" x14ac:dyDescent="0.2">
      <c r="A228" s="201" t="s">
        <v>13</v>
      </c>
      <c r="B228" s="190">
        <f t="shared" ref="B228:M228" si="10">SUM(B208:B226)</f>
        <v>72324</v>
      </c>
      <c r="C228" s="190">
        <f t="shared" si="10"/>
        <v>45098</v>
      </c>
      <c r="D228" s="190">
        <f>SUM(D208:D226)</f>
        <v>42836</v>
      </c>
      <c r="E228" s="190">
        <f t="shared" si="10"/>
        <v>64063</v>
      </c>
      <c r="F228" s="190">
        <f t="shared" si="10"/>
        <v>75022</v>
      </c>
      <c r="G228" s="190">
        <f t="shared" si="10"/>
        <v>80080</v>
      </c>
      <c r="H228" s="190">
        <f t="shared" si="10"/>
        <v>62775</v>
      </c>
      <c r="I228" s="190">
        <f t="shared" si="10"/>
        <v>71566</v>
      </c>
      <c r="J228" s="190">
        <f t="shared" si="10"/>
        <v>80630</v>
      </c>
      <c r="K228" s="190">
        <f t="shared" si="10"/>
        <v>70291</v>
      </c>
      <c r="L228" s="190">
        <f t="shared" si="10"/>
        <v>76029</v>
      </c>
      <c r="M228" s="190">
        <f t="shared" si="10"/>
        <v>66800</v>
      </c>
      <c r="N228" s="190">
        <f>SUM(B228:M228)</f>
        <v>807514</v>
      </c>
    </row>
    <row r="229" spans="1:14" ht="12.75" customHeight="1" thickBot="1" x14ac:dyDescent="0.25">
      <c r="A229" s="202"/>
      <c r="B229" s="191"/>
      <c r="C229" s="191"/>
      <c r="D229" s="191"/>
      <c r="E229" s="191"/>
      <c r="F229" s="191"/>
      <c r="G229" s="191"/>
      <c r="H229" s="191"/>
      <c r="I229" s="191"/>
      <c r="J229" s="191"/>
      <c r="K229" s="191"/>
      <c r="L229" s="191"/>
      <c r="M229" s="191"/>
      <c r="N229" s="191"/>
    </row>
    <row r="233" spans="1:14" s="10" customFormat="1" ht="24.95" customHeight="1" x14ac:dyDescent="0.2">
      <c r="A233" s="200" t="s">
        <v>194</v>
      </c>
      <c r="B233" s="200"/>
      <c r="C233" s="200"/>
      <c r="D233" s="200"/>
      <c r="E233" s="200"/>
      <c r="F233" s="200"/>
      <c r="G233" s="200"/>
      <c r="H233" s="200"/>
      <c r="I233" s="200"/>
      <c r="J233" s="200"/>
      <c r="K233" s="200"/>
      <c r="L233" s="200"/>
      <c r="M233" s="200"/>
      <c r="N233" s="200"/>
    </row>
    <row r="234" spans="1:14" ht="12.75" customHeight="1" thickBot="1" x14ac:dyDescent="0.25"/>
    <row r="235" spans="1:14" ht="12.75" customHeight="1" x14ac:dyDescent="0.2">
      <c r="A235" s="194"/>
      <c r="B235" s="194" t="s">
        <v>1</v>
      </c>
      <c r="C235" s="194" t="s">
        <v>2</v>
      </c>
      <c r="D235" s="194" t="s">
        <v>3</v>
      </c>
      <c r="E235" s="194" t="s">
        <v>4</v>
      </c>
      <c r="F235" s="194" t="s">
        <v>5</v>
      </c>
      <c r="G235" s="194" t="s">
        <v>6</v>
      </c>
      <c r="H235" s="194" t="s">
        <v>7</v>
      </c>
      <c r="I235" s="194" t="s">
        <v>8</v>
      </c>
      <c r="J235" s="194" t="s">
        <v>9</v>
      </c>
      <c r="K235" s="194" t="s">
        <v>10</v>
      </c>
      <c r="L235" s="194" t="s">
        <v>11</v>
      </c>
      <c r="M235" s="194" t="s">
        <v>12</v>
      </c>
      <c r="N235" s="192" t="s">
        <v>13</v>
      </c>
    </row>
    <row r="236" spans="1:14" ht="12.75" customHeight="1" thickBot="1" x14ac:dyDescent="0.25">
      <c r="A236" s="195"/>
      <c r="B236" s="195"/>
      <c r="C236" s="195"/>
      <c r="D236" s="195"/>
      <c r="E236" s="195"/>
      <c r="F236" s="195"/>
      <c r="G236" s="195"/>
      <c r="H236" s="195"/>
      <c r="I236" s="195"/>
      <c r="J236" s="195"/>
      <c r="K236" s="195"/>
      <c r="L236" s="195"/>
      <c r="M236" s="195"/>
      <c r="N236" s="193"/>
    </row>
    <row r="237" spans="1:14" ht="12.75" customHeight="1" x14ac:dyDescent="0.2">
      <c r="A237" s="194" t="s">
        <v>91</v>
      </c>
      <c r="B237" s="205"/>
      <c r="C237" s="205"/>
      <c r="D237" s="205"/>
      <c r="E237" s="205"/>
      <c r="F237" s="205"/>
      <c r="G237" s="205"/>
      <c r="H237" s="205"/>
      <c r="I237" s="205"/>
      <c r="J237" s="205"/>
      <c r="K237" s="205"/>
      <c r="L237" s="205"/>
      <c r="M237" s="205"/>
      <c r="N237" s="207">
        <f>SUM(B237:M237)</f>
        <v>0</v>
      </c>
    </row>
    <row r="238" spans="1:14" ht="12.75" customHeight="1" thickBot="1" x14ac:dyDescent="0.25">
      <c r="A238" s="195"/>
      <c r="B238" s="206"/>
      <c r="C238" s="206"/>
      <c r="D238" s="206"/>
      <c r="E238" s="206"/>
      <c r="F238" s="206"/>
      <c r="G238" s="206"/>
      <c r="H238" s="206"/>
      <c r="I238" s="206"/>
      <c r="J238" s="206"/>
      <c r="K238" s="206"/>
      <c r="L238" s="206"/>
      <c r="M238" s="206"/>
      <c r="N238" s="208"/>
    </row>
    <row r="239" spans="1:14" ht="12.75" customHeight="1" x14ac:dyDescent="0.2">
      <c r="A239" s="194" t="s">
        <v>99</v>
      </c>
      <c r="B239" s="205"/>
      <c r="C239" s="205"/>
      <c r="D239" s="205"/>
      <c r="E239" s="205"/>
      <c r="F239" s="205"/>
      <c r="G239" s="205"/>
      <c r="H239" s="205"/>
      <c r="I239" s="205"/>
      <c r="J239" s="205"/>
      <c r="K239" s="205"/>
      <c r="L239" s="205"/>
      <c r="M239" s="205"/>
      <c r="N239" s="207">
        <f>SUM(B239:M239)</f>
        <v>0</v>
      </c>
    </row>
    <row r="240" spans="1:14" ht="12.75" customHeight="1" thickBot="1" x14ac:dyDescent="0.25">
      <c r="A240" s="195"/>
      <c r="B240" s="206"/>
      <c r="C240" s="206"/>
      <c r="D240" s="206"/>
      <c r="E240" s="206"/>
      <c r="F240" s="206"/>
      <c r="G240" s="206"/>
      <c r="H240" s="206"/>
      <c r="I240" s="206"/>
      <c r="J240" s="206"/>
      <c r="K240" s="206"/>
      <c r="L240" s="206"/>
      <c r="M240" s="206"/>
      <c r="N240" s="208"/>
    </row>
    <row r="241" spans="1:14" ht="12.75" customHeight="1" x14ac:dyDescent="0.2">
      <c r="A241" s="194" t="s">
        <v>86</v>
      </c>
      <c r="B241" s="205"/>
      <c r="C241" s="205"/>
      <c r="D241" s="205"/>
      <c r="E241" s="205"/>
      <c r="F241" s="205"/>
      <c r="G241" s="205"/>
      <c r="H241" s="205"/>
      <c r="I241" s="205"/>
      <c r="J241" s="205"/>
      <c r="K241" s="205"/>
      <c r="L241" s="205"/>
      <c r="M241" s="205"/>
      <c r="N241" s="207">
        <f>SUM(B241:M241)</f>
        <v>0</v>
      </c>
    </row>
    <row r="242" spans="1:14" ht="12.75" customHeight="1" thickBot="1" x14ac:dyDescent="0.25">
      <c r="A242" s="195"/>
      <c r="B242" s="206"/>
      <c r="C242" s="206"/>
      <c r="D242" s="206"/>
      <c r="E242" s="206"/>
      <c r="F242" s="206"/>
      <c r="G242" s="206"/>
      <c r="H242" s="206"/>
      <c r="I242" s="206"/>
      <c r="J242" s="206"/>
      <c r="K242" s="206"/>
      <c r="L242" s="206"/>
      <c r="M242" s="206"/>
      <c r="N242" s="208"/>
    </row>
    <row r="243" spans="1:14" ht="12.75" customHeight="1" x14ac:dyDescent="0.2">
      <c r="A243" s="201" t="s">
        <v>13</v>
      </c>
      <c r="B243" s="190">
        <f>SUM(B237:B241)</f>
        <v>0</v>
      </c>
      <c r="C243" s="190">
        <f t="shared" ref="C243:M243" si="11">SUM(C237:C241)</f>
        <v>0</v>
      </c>
      <c r="D243" s="190">
        <f t="shared" si="11"/>
        <v>0</v>
      </c>
      <c r="E243" s="190">
        <f t="shared" si="11"/>
        <v>0</v>
      </c>
      <c r="F243" s="190">
        <f t="shared" si="11"/>
        <v>0</v>
      </c>
      <c r="G243" s="190">
        <f t="shared" si="11"/>
        <v>0</v>
      </c>
      <c r="H243" s="190">
        <f t="shared" si="11"/>
        <v>0</v>
      </c>
      <c r="I243" s="190">
        <f t="shared" si="11"/>
        <v>0</v>
      </c>
      <c r="J243" s="190">
        <f t="shared" si="11"/>
        <v>0</v>
      </c>
      <c r="K243" s="190">
        <f t="shared" si="11"/>
        <v>0</v>
      </c>
      <c r="L243" s="190">
        <f t="shared" si="11"/>
        <v>0</v>
      </c>
      <c r="M243" s="190">
        <f t="shared" si="11"/>
        <v>0</v>
      </c>
      <c r="N243" s="190" t="s">
        <v>186</v>
      </c>
    </row>
    <row r="244" spans="1:14" ht="12.75" customHeight="1" thickBot="1" x14ac:dyDescent="0.25">
      <c r="A244" s="202"/>
      <c r="B244" s="191"/>
      <c r="C244" s="191"/>
      <c r="D244" s="191"/>
      <c r="E244" s="191"/>
      <c r="F244" s="191"/>
      <c r="G244" s="191"/>
      <c r="H244" s="191"/>
      <c r="I244" s="191"/>
      <c r="J244" s="191"/>
      <c r="K244" s="191"/>
      <c r="L244" s="191"/>
      <c r="M244" s="191"/>
      <c r="N244" s="191"/>
    </row>
  </sheetData>
  <mergeCells count="1415">
    <mergeCell ref="A9:E9"/>
    <mergeCell ref="A8:E8"/>
    <mergeCell ref="A7:E7"/>
    <mergeCell ref="A6:E6"/>
    <mergeCell ref="A5:E5"/>
    <mergeCell ref="A4:E4"/>
    <mergeCell ref="A204:N204"/>
    <mergeCell ref="A233:N233"/>
    <mergeCell ref="A10:E10"/>
    <mergeCell ref="M49:M50"/>
    <mergeCell ref="N49:N50"/>
    <mergeCell ref="E49:E50"/>
    <mergeCell ref="F49:F50"/>
    <mergeCell ref="K47:K48"/>
    <mergeCell ref="L47:L48"/>
    <mergeCell ref="C47:C48"/>
    <mergeCell ref="E45:E46"/>
    <mergeCell ref="F45:F46"/>
    <mergeCell ref="G45:G46"/>
    <mergeCell ref="H45:H46"/>
    <mergeCell ref="I45:I46"/>
    <mergeCell ref="J45:J46"/>
    <mergeCell ref="E47:E48"/>
    <mergeCell ref="F47:F48"/>
    <mergeCell ref="K45:K46"/>
    <mergeCell ref="L45:L46"/>
    <mergeCell ref="M45:M46"/>
    <mergeCell ref="N45:N46"/>
    <mergeCell ref="C49:C50"/>
    <mergeCell ref="D49:D50"/>
    <mergeCell ref="M47:M48"/>
    <mergeCell ref="N47:N48"/>
    <mergeCell ref="G47:G48"/>
    <mergeCell ref="H47:H48"/>
    <mergeCell ref="I47:I48"/>
    <mergeCell ref="J47:J48"/>
    <mergeCell ref="D47:D48"/>
    <mergeCell ref="K49:K50"/>
    <mergeCell ref="L49:L50"/>
    <mergeCell ref="G49:G50"/>
    <mergeCell ref="H49:H50"/>
    <mergeCell ref="I49:I50"/>
    <mergeCell ref="J49:J50"/>
    <mergeCell ref="M41:M42"/>
    <mergeCell ref="N41:N42"/>
    <mergeCell ref="N39:N40"/>
    <mergeCell ref="B41:B42"/>
    <mergeCell ref="C41:C42"/>
    <mergeCell ref="D41:D42"/>
    <mergeCell ref="E41:E42"/>
    <mergeCell ref="F41:F42"/>
    <mergeCell ref="G41:G42"/>
    <mergeCell ref="H41:H42"/>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N43:N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I27:I28"/>
    <mergeCell ref="M29:M3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D31:D32"/>
    <mergeCell ref="E31:E32"/>
    <mergeCell ref="M17:M18"/>
    <mergeCell ref="N17:N18"/>
    <mergeCell ref="L25:L26"/>
    <mergeCell ref="I25:I26"/>
    <mergeCell ref="J25:J26"/>
    <mergeCell ref="J27:J28"/>
    <mergeCell ref="K27:K28"/>
    <mergeCell ref="N29:N30"/>
    <mergeCell ref="N27:N28"/>
    <mergeCell ref="H21:H22"/>
    <mergeCell ref="D29:D30"/>
    <mergeCell ref="E29:E30"/>
    <mergeCell ref="F29:F30"/>
    <mergeCell ref="G29:G30"/>
    <mergeCell ref="H29:H30"/>
    <mergeCell ref="M27:M28"/>
    <mergeCell ref="M19:M20"/>
    <mergeCell ref="L21:L22"/>
    <mergeCell ref="I21:I22"/>
    <mergeCell ref="J21:J22"/>
    <mergeCell ref="J23:J24"/>
    <mergeCell ref="K23:K24"/>
    <mergeCell ref="F23:F24"/>
    <mergeCell ref="G23:G24"/>
    <mergeCell ref="H23:H24"/>
    <mergeCell ref="I23:I24"/>
    <mergeCell ref="K29:K30"/>
    <mergeCell ref="L29:L30"/>
    <mergeCell ref="I29:I30"/>
    <mergeCell ref="J29:J30"/>
    <mergeCell ref="D27:D28"/>
    <mergeCell ref="E27:E28"/>
    <mergeCell ref="D21:D22"/>
    <mergeCell ref="E21:E22"/>
    <mergeCell ref="M102:M103"/>
    <mergeCell ref="N102:N103"/>
    <mergeCell ref="B23:B24"/>
    <mergeCell ref="C23:C24"/>
    <mergeCell ref="D23:D24"/>
    <mergeCell ref="E23:E24"/>
    <mergeCell ref="N25:N26"/>
    <mergeCell ref="N23:N24"/>
    <mergeCell ref="B25:B26"/>
    <mergeCell ref="C25:C26"/>
    <mergeCell ref="D25:D26"/>
    <mergeCell ref="H25:H26"/>
    <mergeCell ref="K25:K26"/>
    <mergeCell ref="M25:M26"/>
    <mergeCell ref="E25:E26"/>
    <mergeCell ref="F25:F26"/>
    <mergeCell ref="G25:G26"/>
    <mergeCell ref="M23:M24"/>
    <mergeCell ref="J31:J32"/>
    <mergeCell ref="K31:K32"/>
    <mergeCell ref="L31:L32"/>
    <mergeCell ref="M31:M32"/>
    <mergeCell ref="F31:F32"/>
    <mergeCell ref="G31:G32"/>
    <mergeCell ref="H31:H32"/>
    <mergeCell ref="I31:I32"/>
    <mergeCell ref="L27:L28"/>
    <mergeCell ref="F27:F28"/>
    <mergeCell ref="G27:G28"/>
    <mergeCell ref="H27:H28"/>
    <mergeCell ref="M104:M105"/>
    <mergeCell ref="F104:F105"/>
    <mergeCell ref="G104:G105"/>
    <mergeCell ref="H104:H105"/>
    <mergeCell ref="I104:I105"/>
    <mergeCell ref="N104:N105"/>
    <mergeCell ref="B17:B18"/>
    <mergeCell ref="C17:C18"/>
    <mergeCell ref="D17:D18"/>
    <mergeCell ref="E17:E18"/>
    <mergeCell ref="F17:F18"/>
    <mergeCell ref="G17:G18"/>
    <mergeCell ref="H17:H18"/>
    <mergeCell ref="K17:K18"/>
    <mergeCell ref="L17:L18"/>
    <mergeCell ref="I17:I18"/>
    <mergeCell ref="J17:J18"/>
    <mergeCell ref="J19:J20"/>
    <mergeCell ref="K19:K20"/>
    <mergeCell ref="F19:F20"/>
    <mergeCell ref="G19:G20"/>
    <mergeCell ref="H19:H20"/>
    <mergeCell ref="I19:I20"/>
    <mergeCell ref="M21:M22"/>
    <mergeCell ref="B19:B20"/>
    <mergeCell ref="C19:C20"/>
    <mergeCell ref="D19:D20"/>
    <mergeCell ref="E19:E20"/>
    <mergeCell ref="K21:K22"/>
    <mergeCell ref="N21:N22"/>
    <mergeCell ref="N19:N20"/>
    <mergeCell ref="B21:B22"/>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N100:N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137:M138"/>
    <mergeCell ref="B135:B136"/>
    <mergeCell ref="C135:C136"/>
    <mergeCell ref="D135:D136"/>
    <mergeCell ref="E135:E136"/>
    <mergeCell ref="N137:N138"/>
    <mergeCell ref="N135:N136"/>
    <mergeCell ref="B137:B138"/>
    <mergeCell ref="C137:C138"/>
    <mergeCell ref="D137:D138"/>
    <mergeCell ref="E137:E138"/>
    <mergeCell ref="F137:F138"/>
    <mergeCell ref="G137:G138"/>
    <mergeCell ref="H137:H138"/>
    <mergeCell ref="M135:M136"/>
    <mergeCell ref="B60:B61"/>
    <mergeCell ref="C60:C61"/>
    <mergeCell ref="D60:D61"/>
    <mergeCell ref="E60:E61"/>
    <mergeCell ref="K137:K138"/>
    <mergeCell ref="L137:L138"/>
    <mergeCell ref="I137:I138"/>
    <mergeCell ref="J137:J138"/>
    <mergeCell ref="J135:J136"/>
    <mergeCell ref="K135:K136"/>
    <mergeCell ref="J60:J61"/>
    <mergeCell ref="K60:K61"/>
    <mergeCell ref="L60:L61"/>
    <mergeCell ref="M60:M61"/>
    <mergeCell ref="F60:F61"/>
    <mergeCell ref="G60:G61"/>
    <mergeCell ref="H60:H61"/>
    <mergeCell ref="N133:N134"/>
    <mergeCell ref="N131:N132"/>
    <mergeCell ref="B133:B134"/>
    <mergeCell ref="C133:C134"/>
    <mergeCell ref="D133:D134"/>
    <mergeCell ref="E133:E134"/>
    <mergeCell ref="F133:F134"/>
    <mergeCell ref="G133:G134"/>
    <mergeCell ref="H133:H134"/>
    <mergeCell ref="L131:L132"/>
    <mergeCell ref="K133:K134"/>
    <mergeCell ref="L133:L134"/>
    <mergeCell ref="I133:I134"/>
    <mergeCell ref="J133:J134"/>
    <mergeCell ref="L135:L136"/>
    <mergeCell ref="M133:M134"/>
    <mergeCell ref="F135:F136"/>
    <mergeCell ref="G135:G136"/>
    <mergeCell ref="H135:H136"/>
    <mergeCell ref="I135:I136"/>
    <mergeCell ref="M129:M130"/>
    <mergeCell ref="N129:N130"/>
    <mergeCell ref="N127:N128"/>
    <mergeCell ref="B129:B130"/>
    <mergeCell ref="C129:C130"/>
    <mergeCell ref="D129:D130"/>
    <mergeCell ref="E129:E130"/>
    <mergeCell ref="F129:F130"/>
    <mergeCell ref="G129:G130"/>
    <mergeCell ref="H129:H130"/>
    <mergeCell ref="K129:K130"/>
    <mergeCell ref="L129:L130"/>
    <mergeCell ref="I129:I130"/>
    <mergeCell ref="J129:J130"/>
    <mergeCell ref="J131:J132"/>
    <mergeCell ref="K131:K132"/>
    <mergeCell ref="M131:M132"/>
    <mergeCell ref="F131:F132"/>
    <mergeCell ref="G131:G132"/>
    <mergeCell ref="H131:H132"/>
    <mergeCell ref="I131:I132"/>
    <mergeCell ref="B131:B132"/>
    <mergeCell ref="C131:C132"/>
    <mergeCell ref="D131:D132"/>
    <mergeCell ref="E131:E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M121:M122"/>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66:M167"/>
    <mergeCell ref="B164:B165"/>
    <mergeCell ref="C164:C165"/>
    <mergeCell ref="D164:D165"/>
    <mergeCell ref="E164:E165"/>
    <mergeCell ref="N166:N167"/>
    <mergeCell ref="N164:N165"/>
    <mergeCell ref="B166:B167"/>
    <mergeCell ref="C166:C167"/>
    <mergeCell ref="D166:D167"/>
    <mergeCell ref="E166:E167"/>
    <mergeCell ref="F166:F167"/>
    <mergeCell ref="G166:G167"/>
    <mergeCell ref="H166:H167"/>
    <mergeCell ref="M164:M165"/>
    <mergeCell ref="B115:B116"/>
    <mergeCell ref="C115:C116"/>
    <mergeCell ref="D115:D116"/>
    <mergeCell ref="E115:E116"/>
    <mergeCell ref="K166:K167"/>
    <mergeCell ref="L166:L167"/>
    <mergeCell ref="I166:I167"/>
    <mergeCell ref="J166:J167"/>
    <mergeCell ref="J164:J165"/>
    <mergeCell ref="K164:K165"/>
    <mergeCell ref="J115:J116"/>
    <mergeCell ref="K115:K116"/>
    <mergeCell ref="L115:L116"/>
    <mergeCell ref="M115:M116"/>
    <mergeCell ref="F115:F116"/>
    <mergeCell ref="G115:G116"/>
    <mergeCell ref="H115:H116"/>
    <mergeCell ref="N162:N163"/>
    <mergeCell ref="N160:N161"/>
    <mergeCell ref="B162:B163"/>
    <mergeCell ref="C162:C163"/>
    <mergeCell ref="D162:D163"/>
    <mergeCell ref="E162:E163"/>
    <mergeCell ref="F162:F163"/>
    <mergeCell ref="G162:G163"/>
    <mergeCell ref="H162:H163"/>
    <mergeCell ref="L160:L161"/>
    <mergeCell ref="K162:K163"/>
    <mergeCell ref="L162:L163"/>
    <mergeCell ref="I162:I163"/>
    <mergeCell ref="J162:J163"/>
    <mergeCell ref="L164:L165"/>
    <mergeCell ref="M162:M163"/>
    <mergeCell ref="F164:F165"/>
    <mergeCell ref="G164:G165"/>
    <mergeCell ref="H164:H165"/>
    <mergeCell ref="I164:I165"/>
    <mergeCell ref="M158:M159"/>
    <mergeCell ref="N158:N159"/>
    <mergeCell ref="N156:N157"/>
    <mergeCell ref="B158:B159"/>
    <mergeCell ref="C158:C159"/>
    <mergeCell ref="D158:D159"/>
    <mergeCell ref="E158:E159"/>
    <mergeCell ref="F158:F159"/>
    <mergeCell ref="G158:G159"/>
    <mergeCell ref="H158:H159"/>
    <mergeCell ref="K158:K159"/>
    <mergeCell ref="L158:L159"/>
    <mergeCell ref="I158:I159"/>
    <mergeCell ref="J158:J159"/>
    <mergeCell ref="J160:J161"/>
    <mergeCell ref="K160:K161"/>
    <mergeCell ref="M160:M161"/>
    <mergeCell ref="F160:F161"/>
    <mergeCell ref="G160:G161"/>
    <mergeCell ref="H160:H161"/>
    <mergeCell ref="I160:I161"/>
    <mergeCell ref="B160:B161"/>
    <mergeCell ref="C160:C161"/>
    <mergeCell ref="D160:D161"/>
    <mergeCell ref="E160:E16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89:M190"/>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M187:M188"/>
    <mergeCell ref="B148:B149"/>
    <mergeCell ref="C148:C149"/>
    <mergeCell ref="D148:D149"/>
    <mergeCell ref="E148:E149"/>
    <mergeCell ref="K189:K190"/>
    <mergeCell ref="L189:L190"/>
    <mergeCell ref="I189:I190"/>
    <mergeCell ref="J189:J190"/>
    <mergeCell ref="J187:J188"/>
    <mergeCell ref="K187:K188"/>
    <mergeCell ref="J148:J149"/>
    <mergeCell ref="K148:K149"/>
    <mergeCell ref="L148:L149"/>
    <mergeCell ref="M148:M149"/>
    <mergeCell ref="F148:F149"/>
    <mergeCell ref="G148:G149"/>
    <mergeCell ref="H148:H149"/>
    <mergeCell ref="N185:N186"/>
    <mergeCell ref="N183:N184"/>
    <mergeCell ref="B185:B186"/>
    <mergeCell ref="C185:C186"/>
    <mergeCell ref="D185:D186"/>
    <mergeCell ref="E185:E186"/>
    <mergeCell ref="F185:F186"/>
    <mergeCell ref="G185:G186"/>
    <mergeCell ref="H185:H186"/>
    <mergeCell ref="L183:L184"/>
    <mergeCell ref="K185:K186"/>
    <mergeCell ref="L185:L186"/>
    <mergeCell ref="I185:I186"/>
    <mergeCell ref="J185:J186"/>
    <mergeCell ref="L187:L188"/>
    <mergeCell ref="M185:M186"/>
    <mergeCell ref="F187:F188"/>
    <mergeCell ref="G187:G188"/>
    <mergeCell ref="H187:H188"/>
    <mergeCell ref="I187:I188"/>
    <mergeCell ref="G181:G182"/>
    <mergeCell ref="H181:H182"/>
    <mergeCell ref="K181:K182"/>
    <mergeCell ref="L181:L182"/>
    <mergeCell ref="I181:I182"/>
    <mergeCell ref="J181:J182"/>
    <mergeCell ref="J183:J184"/>
    <mergeCell ref="K183:K184"/>
    <mergeCell ref="M183:M184"/>
    <mergeCell ref="F183:F184"/>
    <mergeCell ref="G183:G184"/>
    <mergeCell ref="H183:H184"/>
    <mergeCell ref="I183:I184"/>
    <mergeCell ref="B183:B184"/>
    <mergeCell ref="C183:C184"/>
    <mergeCell ref="D183:D184"/>
    <mergeCell ref="E183:E184"/>
    <mergeCell ref="M177:M178"/>
    <mergeCell ref="N177:N178"/>
    <mergeCell ref="N226:N227"/>
    <mergeCell ref="B177:B178"/>
    <mergeCell ref="C177:C178"/>
    <mergeCell ref="D177:D178"/>
    <mergeCell ref="E177:E178"/>
    <mergeCell ref="F177:F178"/>
    <mergeCell ref="G177:G178"/>
    <mergeCell ref="H177:H178"/>
    <mergeCell ref="B179:B180"/>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226:B227"/>
    <mergeCell ref="C226:C227"/>
    <mergeCell ref="D226:D227"/>
    <mergeCell ref="E226:E227"/>
    <mergeCell ref="K197:K198"/>
    <mergeCell ref="L197:L198"/>
    <mergeCell ref="I197:I198"/>
    <mergeCell ref="J197:J198"/>
    <mergeCell ref="K224:K225"/>
    <mergeCell ref="L224:L225"/>
    <mergeCell ref="J226:J227"/>
    <mergeCell ref="K226:K227"/>
    <mergeCell ref="L226:L227"/>
    <mergeCell ref="M226:M227"/>
    <mergeCell ref="F226:F227"/>
    <mergeCell ref="G226:G227"/>
    <mergeCell ref="H226:H227"/>
    <mergeCell ref="I226:I227"/>
    <mergeCell ref="B222:B223"/>
    <mergeCell ref="G191:G192"/>
    <mergeCell ref="H191:H192"/>
    <mergeCell ref="I191:I192"/>
    <mergeCell ref="M193:M194"/>
    <mergeCell ref="N224:N225"/>
    <mergeCell ref="N222:N223"/>
    <mergeCell ref="H224:H225"/>
    <mergeCell ref="I224:I225"/>
    <mergeCell ref="J224:J225"/>
    <mergeCell ref="N193:N194"/>
    <mergeCell ref="N191:N192"/>
    <mergeCell ref="B193:B194"/>
    <mergeCell ref="C193:C194"/>
    <mergeCell ref="D193:D194"/>
    <mergeCell ref="E193:E194"/>
    <mergeCell ref="F193:F194"/>
    <mergeCell ref="G193:G194"/>
    <mergeCell ref="H193:H194"/>
    <mergeCell ref="M191:M192"/>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C222:C223"/>
    <mergeCell ref="D222:D223"/>
    <mergeCell ref="E222:E223"/>
    <mergeCell ref="K220:K221"/>
    <mergeCell ref="L220:L221"/>
    <mergeCell ref="J220:J221"/>
    <mergeCell ref="J222:J223"/>
    <mergeCell ref="K222:K223"/>
    <mergeCell ref="L222:L223"/>
    <mergeCell ref="M222:M223"/>
    <mergeCell ref="M224:M225"/>
    <mergeCell ref="F222:F223"/>
    <mergeCell ref="G222:G223"/>
    <mergeCell ref="H222:H223"/>
    <mergeCell ref="I222:I223"/>
    <mergeCell ref="B224:B225"/>
    <mergeCell ref="C224:C225"/>
    <mergeCell ref="D224:D225"/>
    <mergeCell ref="E224:E225"/>
    <mergeCell ref="F224:F225"/>
    <mergeCell ref="G224:G225"/>
    <mergeCell ref="N220:N221"/>
    <mergeCell ref="N218:N219"/>
    <mergeCell ref="B218:B219"/>
    <mergeCell ref="C218:C219"/>
    <mergeCell ref="D218:D219"/>
    <mergeCell ref="E218:E219"/>
    <mergeCell ref="B220:B221"/>
    <mergeCell ref="C220:C221"/>
    <mergeCell ref="D220:D221"/>
    <mergeCell ref="E220:E221"/>
    <mergeCell ref="F220:F221"/>
    <mergeCell ref="M218:M219"/>
    <mergeCell ref="F218:F219"/>
    <mergeCell ref="G220:G221"/>
    <mergeCell ref="H220:H221"/>
    <mergeCell ref="I220:I221"/>
    <mergeCell ref="M220:M221"/>
    <mergeCell ref="M216:M217"/>
    <mergeCell ref="J218:J219"/>
    <mergeCell ref="N216:N217"/>
    <mergeCell ref="N214:N215"/>
    <mergeCell ref="B216:B217"/>
    <mergeCell ref="C216:C217"/>
    <mergeCell ref="D216:D217"/>
    <mergeCell ref="E216:E217"/>
    <mergeCell ref="F216:F217"/>
    <mergeCell ref="G216:G217"/>
    <mergeCell ref="K216:K217"/>
    <mergeCell ref="G218:G219"/>
    <mergeCell ref="H218:H219"/>
    <mergeCell ref="I218:I219"/>
    <mergeCell ref="L216:L217"/>
    <mergeCell ref="I216:I217"/>
    <mergeCell ref="J216:J217"/>
    <mergeCell ref="L218:L219"/>
    <mergeCell ref="K218:K219"/>
    <mergeCell ref="H216:H217"/>
    <mergeCell ref="J210:J211"/>
    <mergeCell ref="K210:K211"/>
    <mergeCell ref="L210:L211"/>
    <mergeCell ref="M210:M211"/>
    <mergeCell ref="F210:F211"/>
    <mergeCell ref="G210:G211"/>
    <mergeCell ref="H210:H211"/>
    <mergeCell ref="I210:I211"/>
    <mergeCell ref="M212:M213"/>
    <mergeCell ref="N212:N213"/>
    <mergeCell ref="N210:N211"/>
    <mergeCell ref="B212:B213"/>
    <mergeCell ref="C212:C213"/>
    <mergeCell ref="D212:D213"/>
    <mergeCell ref="E212:E213"/>
    <mergeCell ref="F214:F215"/>
    <mergeCell ref="G214:G215"/>
    <mergeCell ref="H214:H215"/>
    <mergeCell ref="I214:I215"/>
    <mergeCell ref="M208:M209"/>
    <mergeCell ref="F212:F213"/>
    <mergeCell ref="G212:G213"/>
    <mergeCell ref="H212:H213"/>
    <mergeCell ref="B214:B215"/>
    <mergeCell ref="C214:C215"/>
    <mergeCell ref="D214:D215"/>
    <mergeCell ref="E214:E215"/>
    <mergeCell ref="K212:K213"/>
    <mergeCell ref="L212:L213"/>
    <mergeCell ref="I212:I213"/>
    <mergeCell ref="J212:J213"/>
    <mergeCell ref="J214:J215"/>
    <mergeCell ref="K214:K215"/>
    <mergeCell ref="L214:L215"/>
    <mergeCell ref="M214:M215"/>
    <mergeCell ref="N208:N209"/>
    <mergeCell ref="B208:B209"/>
    <mergeCell ref="C208:C209"/>
    <mergeCell ref="D208:D209"/>
    <mergeCell ref="E208:E209"/>
    <mergeCell ref="F208:F209"/>
    <mergeCell ref="G208:G209"/>
    <mergeCell ref="H208:H209"/>
    <mergeCell ref="B210:B211"/>
    <mergeCell ref="C210:C211"/>
    <mergeCell ref="D210:D211"/>
    <mergeCell ref="E210:E211"/>
    <mergeCell ref="K208:K209"/>
    <mergeCell ref="L208:L209"/>
    <mergeCell ref="I208:I209"/>
    <mergeCell ref="J208:J209"/>
    <mergeCell ref="K228:K229"/>
    <mergeCell ref="L228:L229"/>
    <mergeCell ref="K235:K236"/>
    <mergeCell ref="L235:L236"/>
    <mergeCell ref="K237:K238"/>
    <mergeCell ref="M239:M240"/>
    <mergeCell ref="N239:N240"/>
    <mergeCell ref="N237:N238"/>
    <mergeCell ref="B239:B240"/>
    <mergeCell ref="C239:C240"/>
    <mergeCell ref="D239:D240"/>
    <mergeCell ref="E239:E240"/>
    <mergeCell ref="F239:F240"/>
    <mergeCell ref="G239:G240"/>
    <mergeCell ref="H239:H240"/>
    <mergeCell ref="B241:B242"/>
    <mergeCell ref="C241:C242"/>
    <mergeCell ref="D241:D242"/>
    <mergeCell ref="E241:E242"/>
    <mergeCell ref="K239:K240"/>
    <mergeCell ref="L239:L240"/>
    <mergeCell ref="I239:I240"/>
    <mergeCell ref="J239:J240"/>
    <mergeCell ref="J241:J242"/>
    <mergeCell ref="K241:K242"/>
    <mergeCell ref="L241:L242"/>
    <mergeCell ref="M241:M242"/>
    <mergeCell ref="F241:F242"/>
    <mergeCell ref="G241:G242"/>
    <mergeCell ref="H241:H242"/>
    <mergeCell ref="I241:I242"/>
    <mergeCell ref="N241:N242"/>
    <mergeCell ref="N168:N169"/>
    <mergeCell ref="M175:M176"/>
    <mergeCell ref="N175:N176"/>
    <mergeCell ref="M199:M200"/>
    <mergeCell ref="N199:N200"/>
    <mergeCell ref="K191:K192"/>
    <mergeCell ref="L191:L192"/>
    <mergeCell ref="A228:A229"/>
    <mergeCell ref="B228:B229"/>
    <mergeCell ref="C228:C229"/>
    <mergeCell ref="D228:D229"/>
    <mergeCell ref="E228:E229"/>
    <mergeCell ref="F228:F229"/>
    <mergeCell ref="L237:L238"/>
    <mergeCell ref="G228:G229"/>
    <mergeCell ref="H228:H229"/>
    <mergeCell ref="H237:H238"/>
    <mergeCell ref="I237:I238"/>
    <mergeCell ref="I228:I229"/>
    <mergeCell ref="J228:J229"/>
    <mergeCell ref="J237:J238"/>
    <mergeCell ref="B237:B238"/>
    <mergeCell ref="C237:C238"/>
    <mergeCell ref="D237:D238"/>
    <mergeCell ref="E237:E238"/>
    <mergeCell ref="F237:F238"/>
    <mergeCell ref="G237:G238"/>
    <mergeCell ref="M237:M238"/>
    <mergeCell ref="M228:M229"/>
    <mergeCell ref="N228:N229"/>
    <mergeCell ref="M235:M236"/>
    <mergeCell ref="N235:N236"/>
    <mergeCell ref="A168:A169"/>
    <mergeCell ref="B168:B169"/>
    <mergeCell ref="C168:C169"/>
    <mergeCell ref="D168:D169"/>
    <mergeCell ref="E168:E169"/>
    <mergeCell ref="F168:F169"/>
    <mergeCell ref="H168:H169"/>
    <mergeCell ref="G199:G200"/>
    <mergeCell ref="H199:H200"/>
    <mergeCell ref="I168:I169"/>
    <mergeCell ref="J168:J169"/>
    <mergeCell ref="I199:I200"/>
    <mergeCell ref="J199:J200"/>
    <mergeCell ref="J191:J192"/>
    <mergeCell ref="K168:K169"/>
    <mergeCell ref="L168:L169"/>
    <mergeCell ref="K175:K176"/>
    <mergeCell ref="L175:L176"/>
    <mergeCell ref="G175:G176"/>
    <mergeCell ref="H175:H176"/>
    <mergeCell ref="I175:I176"/>
    <mergeCell ref="J175:J176"/>
    <mergeCell ref="A173:N173"/>
    <mergeCell ref="G168:G169"/>
    <mergeCell ref="A199:A200"/>
    <mergeCell ref="B199:B200"/>
    <mergeCell ref="C199:C200"/>
    <mergeCell ref="D199:D200"/>
    <mergeCell ref="E199:E200"/>
    <mergeCell ref="F199:F200"/>
    <mergeCell ref="K199:K200"/>
    <mergeCell ref="L199:L200"/>
    <mergeCell ref="E106:E107"/>
    <mergeCell ref="F106:F107"/>
    <mergeCell ref="G106:G107"/>
    <mergeCell ref="H106:H107"/>
    <mergeCell ref="A106:A107"/>
    <mergeCell ref="B106:B107"/>
    <mergeCell ref="C106:C107"/>
    <mergeCell ref="D106:D107"/>
    <mergeCell ref="I106:I107"/>
    <mergeCell ref="J106:J107"/>
    <mergeCell ref="K106:K107"/>
    <mergeCell ref="L106:L107"/>
    <mergeCell ref="M106:M107"/>
    <mergeCell ref="N106:N107"/>
    <mergeCell ref="I60:I61"/>
    <mergeCell ref="M62:M63"/>
    <mergeCell ref="N62:N63"/>
    <mergeCell ref="N60:N61"/>
    <mergeCell ref="B62:B63"/>
    <mergeCell ref="C62:C63"/>
    <mergeCell ref="D62:D63"/>
    <mergeCell ref="E62:E63"/>
    <mergeCell ref="F62:F63"/>
    <mergeCell ref="G62:G63"/>
    <mergeCell ref="H62:H63"/>
    <mergeCell ref="B64:B65"/>
    <mergeCell ref="M64:M65"/>
    <mergeCell ref="F64:F65"/>
    <mergeCell ref="G64:G65"/>
    <mergeCell ref="H64:H65"/>
    <mergeCell ref="I64:I65"/>
    <mergeCell ref="M66:M67"/>
    <mergeCell ref="A17:A18"/>
    <mergeCell ref="A19:A20"/>
    <mergeCell ref="A21:A22"/>
    <mergeCell ref="A23:A24"/>
    <mergeCell ref="A25:A26"/>
    <mergeCell ref="A27:A28"/>
    <mergeCell ref="A29:A30"/>
    <mergeCell ref="A39:A40"/>
    <mergeCell ref="B47:B48"/>
    <mergeCell ref="B49:B50"/>
    <mergeCell ref="A41:A42"/>
    <mergeCell ref="A43:A44"/>
    <mergeCell ref="A45:A46"/>
    <mergeCell ref="A47:A48"/>
    <mergeCell ref="B43:B44"/>
    <mergeCell ref="B45:B46"/>
    <mergeCell ref="C51:C52"/>
    <mergeCell ref="A49:A50"/>
    <mergeCell ref="A51:A52"/>
    <mergeCell ref="B51:B52"/>
    <mergeCell ref="B27:B28"/>
    <mergeCell ref="C27:C28"/>
    <mergeCell ref="C45:C46"/>
    <mergeCell ref="B29:B30"/>
    <mergeCell ref="C29:C30"/>
    <mergeCell ref="B31:B32"/>
    <mergeCell ref="C31:C32"/>
    <mergeCell ref="C21:C22"/>
    <mergeCell ref="A82:A83"/>
    <mergeCell ref="A84:A85"/>
    <mergeCell ref="A94:A95"/>
    <mergeCell ref="A98:A99"/>
    <mergeCell ref="A100:A101"/>
    <mergeCell ref="A86:A87"/>
    <mergeCell ref="A88:A89"/>
    <mergeCell ref="A90:A91"/>
    <mergeCell ref="A92:A93"/>
    <mergeCell ref="A102:A103"/>
    <mergeCell ref="A104:A105"/>
    <mergeCell ref="A139:A140"/>
    <mergeCell ref="A160:A161"/>
    <mergeCell ref="A162:A163"/>
    <mergeCell ref="A148:A149"/>
    <mergeCell ref="A150:A151"/>
    <mergeCell ref="A152:A153"/>
    <mergeCell ref="A154:A155"/>
    <mergeCell ref="A156:A157"/>
    <mergeCell ref="A158:A159"/>
    <mergeCell ref="A146:A147"/>
    <mergeCell ref="A164:A165"/>
    <mergeCell ref="A70:A71"/>
    <mergeCell ref="A72:A73"/>
    <mergeCell ref="A74:A75"/>
    <mergeCell ref="A76:A77"/>
    <mergeCell ref="B15:B16"/>
    <mergeCell ref="C15:C16"/>
    <mergeCell ref="D15:D16"/>
    <mergeCell ref="E15:E16"/>
    <mergeCell ref="F15:F16"/>
    <mergeCell ref="G15:G16"/>
    <mergeCell ref="A239:A240"/>
    <mergeCell ref="A241:A242"/>
    <mergeCell ref="A208:A209"/>
    <mergeCell ref="A210:A211"/>
    <mergeCell ref="A212:A213"/>
    <mergeCell ref="A56:N56"/>
    <mergeCell ref="A111:N111"/>
    <mergeCell ref="A144:N144"/>
    <mergeCell ref="M58:M59"/>
    <mergeCell ref="N58:N59"/>
    <mergeCell ref="A214:A215"/>
    <mergeCell ref="A216:A217"/>
    <mergeCell ref="A218:A219"/>
    <mergeCell ref="A220:A221"/>
    <mergeCell ref="N15:N16"/>
    <mergeCell ref="A237:A238"/>
    <mergeCell ref="J15:J16"/>
    <mergeCell ref="A166:A167"/>
    <mergeCell ref="A115:A116"/>
    <mergeCell ref="A117:A118"/>
    <mergeCell ref="A119:A120"/>
    <mergeCell ref="K15:K16"/>
    <mergeCell ref="L15:L16"/>
    <mergeCell ref="M15:M16"/>
    <mergeCell ref="A222:A223"/>
    <mergeCell ref="A224:A225"/>
    <mergeCell ref="A226:A227"/>
    <mergeCell ref="A177:A178"/>
    <mergeCell ref="A179:A180"/>
    <mergeCell ref="A181:A182"/>
    <mergeCell ref="E58:E59"/>
    <mergeCell ref="F58:F59"/>
    <mergeCell ref="G58:G59"/>
    <mergeCell ref="H58:H59"/>
    <mergeCell ref="K113:K114"/>
    <mergeCell ref="L113:L114"/>
    <mergeCell ref="G113:G114"/>
    <mergeCell ref="H113:H114"/>
    <mergeCell ref="I113:I114"/>
    <mergeCell ref="J113:J114"/>
    <mergeCell ref="H15:H16"/>
    <mergeCell ref="I15:I16"/>
    <mergeCell ref="I58:I59"/>
    <mergeCell ref="J58:J59"/>
    <mergeCell ref="K58:K59"/>
    <mergeCell ref="L58:L59"/>
    <mergeCell ref="K51:K52"/>
    <mergeCell ref="L51:L52"/>
    <mergeCell ref="L19:L20"/>
    <mergeCell ref="L23:L24"/>
    <mergeCell ref="E51:E52"/>
    <mergeCell ref="F51:F52"/>
    <mergeCell ref="E64:E65"/>
    <mergeCell ref="K62:K63"/>
    <mergeCell ref="L62:L63"/>
    <mergeCell ref="I62:I63"/>
    <mergeCell ref="J62:J63"/>
    <mergeCell ref="J64:J65"/>
    <mergeCell ref="K64:K65"/>
    <mergeCell ref="L64:L65"/>
    <mergeCell ref="F21:F22"/>
    <mergeCell ref="G21:G22"/>
    <mergeCell ref="M206:M207"/>
    <mergeCell ref="N206:N207"/>
    <mergeCell ref="G206:G207"/>
    <mergeCell ref="H206:H207"/>
    <mergeCell ref="I206:I207"/>
    <mergeCell ref="J206:J207"/>
    <mergeCell ref="M146:M147"/>
    <mergeCell ref="N146:N147"/>
    <mergeCell ref="G146:G147"/>
    <mergeCell ref="H146:H147"/>
    <mergeCell ref="I146:I147"/>
    <mergeCell ref="J146:J147"/>
    <mergeCell ref="M113:M114"/>
    <mergeCell ref="N113:N114"/>
    <mergeCell ref="M51:M52"/>
    <mergeCell ref="N51:N52"/>
    <mergeCell ref="G51:G52"/>
    <mergeCell ref="H51:H52"/>
    <mergeCell ref="I51:I52"/>
    <mergeCell ref="J51:J52"/>
    <mergeCell ref="M139:M140"/>
    <mergeCell ref="N139:N140"/>
    <mergeCell ref="M168:M169"/>
    <mergeCell ref="E113:E114"/>
    <mergeCell ref="F113:F114"/>
    <mergeCell ref="K146:K147"/>
    <mergeCell ref="L146:L147"/>
    <mergeCell ref="C146:C147"/>
    <mergeCell ref="D146:D147"/>
    <mergeCell ref="E146:E147"/>
    <mergeCell ref="F146:F147"/>
    <mergeCell ref="G139:G140"/>
    <mergeCell ref="H139:H140"/>
    <mergeCell ref="C139:C140"/>
    <mergeCell ref="D139:D140"/>
    <mergeCell ref="E139:E140"/>
    <mergeCell ref="F139:F140"/>
    <mergeCell ref="I139:I140"/>
    <mergeCell ref="J139:J140"/>
    <mergeCell ref="K139:K140"/>
    <mergeCell ref="L139:L140"/>
    <mergeCell ref="I115:I116"/>
    <mergeCell ref="F243:F244"/>
    <mergeCell ref="G243:G244"/>
    <mergeCell ref="H243:H244"/>
    <mergeCell ref="I243:I244"/>
    <mergeCell ref="A235:A236"/>
    <mergeCell ref="A2:N2"/>
    <mergeCell ref="A15:A16"/>
    <mergeCell ref="A58:A59"/>
    <mergeCell ref="B58:B59"/>
    <mergeCell ref="C58:C59"/>
    <mergeCell ref="J243:J244"/>
    <mergeCell ref="K243:K244"/>
    <mergeCell ref="L243:L244"/>
    <mergeCell ref="M243:M244"/>
    <mergeCell ref="A13:N13"/>
    <mergeCell ref="A243:A244"/>
    <mergeCell ref="B243:B244"/>
    <mergeCell ref="C243:C244"/>
    <mergeCell ref="D243:D244"/>
    <mergeCell ref="E243:E244"/>
    <mergeCell ref="N243:N244"/>
    <mergeCell ref="B235:B236"/>
    <mergeCell ref="C235:C236"/>
    <mergeCell ref="D235:D236"/>
    <mergeCell ref="E235:E236"/>
    <mergeCell ref="F235:F236"/>
    <mergeCell ref="G235:G236"/>
    <mergeCell ref="H235:H236"/>
    <mergeCell ref="I235:I236"/>
    <mergeCell ref="J235:J236"/>
    <mergeCell ref="K206:K207"/>
    <mergeCell ref="L206:L207"/>
    <mergeCell ref="B146:B147"/>
    <mergeCell ref="B113:B114"/>
    <mergeCell ref="A131:A132"/>
    <mergeCell ref="A133:A134"/>
    <mergeCell ref="A135:A136"/>
    <mergeCell ref="A137:A138"/>
    <mergeCell ref="A123:A124"/>
    <mergeCell ref="A125:A126"/>
    <mergeCell ref="A127:A128"/>
    <mergeCell ref="A129:A130"/>
    <mergeCell ref="D58:D59"/>
    <mergeCell ref="A31:A32"/>
    <mergeCell ref="A33:A34"/>
    <mergeCell ref="A35:A36"/>
    <mergeCell ref="A37:A38"/>
    <mergeCell ref="A113:A114"/>
    <mergeCell ref="A60:A61"/>
    <mergeCell ref="C113:C114"/>
    <mergeCell ref="D113:D114"/>
    <mergeCell ref="A96:A97"/>
    <mergeCell ref="D51:D52"/>
    <mergeCell ref="B139:B140"/>
    <mergeCell ref="C64:C65"/>
    <mergeCell ref="D64:D65"/>
    <mergeCell ref="D45:D46"/>
    <mergeCell ref="A62:A63"/>
    <mergeCell ref="A64:A65"/>
    <mergeCell ref="A66:A67"/>
    <mergeCell ref="A68:A69"/>
    <mergeCell ref="A121:A122"/>
    <mergeCell ref="A78:A79"/>
    <mergeCell ref="A80:A81"/>
    <mergeCell ref="D206:D207"/>
    <mergeCell ref="E206:E207"/>
    <mergeCell ref="F206:F207"/>
    <mergeCell ref="B175:B176"/>
    <mergeCell ref="D175:D176"/>
    <mergeCell ref="E175:E176"/>
    <mergeCell ref="F175:F176"/>
    <mergeCell ref="C191:C192"/>
    <mergeCell ref="D191:D192"/>
    <mergeCell ref="E191:E192"/>
    <mergeCell ref="A175:A176"/>
    <mergeCell ref="A206:A207"/>
    <mergeCell ref="B206:B207"/>
    <mergeCell ref="C206:C207"/>
    <mergeCell ref="C175:C176"/>
    <mergeCell ref="A191:A192"/>
    <mergeCell ref="A193:A194"/>
    <mergeCell ref="A195:A196"/>
    <mergeCell ref="A197:A198"/>
    <mergeCell ref="B191:B192"/>
    <mergeCell ref="A183:A184"/>
    <mergeCell ref="A185:A186"/>
    <mergeCell ref="A187:A188"/>
    <mergeCell ref="A189:A190"/>
    <mergeCell ref="F191:F192"/>
    <mergeCell ref="E181:E182"/>
    <mergeCell ref="F181:F182"/>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2'!A44" display="1 - FERROEXPRESO PAMPEANO S.A."/>
    <hyperlink ref="A5:E5" location="'2002'!A85" display="2 - NUEVO CENTRAL ARGENTINO S.A."/>
    <hyperlink ref="A6:E6" location="'2002'!A141" display="3 - FERROSUR ROCA S.A."/>
    <hyperlink ref="A7:E7" location="'2002'!A170" display="4 - AMERICA LATINA LOGISTICA CENTRAL S.A. (EX-BUENOS AIRES AL PACIFICO - SAN MARTIN S.A.)"/>
    <hyperlink ref="A8:E8" location="'2002'!A201" display="5 - AMERICA LATINA LOGISTICA  MESOPOTAMICA S.A. (EX-FERROCARRIL MESOPOTAMICO - GRAL. URQUIZA S.A.)"/>
    <hyperlink ref="A9:E9" location="'2002'!A230" display="6 - BELGRANO CARGAS S.A."/>
    <hyperlink ref="A10:E10" location="'2002'!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4"/>
  <sheetViews>
    <sheetView showGridLines="0" showRowColHeaders="0" view="pageLayout" topLeftCell="F1" zoomScaleNormal="100" workbookViewId="0">
      <selection activeCell="H6" sqref="H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203</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9"/>
      <c r="F4" s="50"/>
      <c r="G4" s="34"/>
      <c r="H4" s="15"/>
      <c r="I4" s="15"/>
      <c r="J4" s="15"/>
      <c r="K4" s="15"/>
      <c r="L4" s="15"/>
      <c r="M4" s="15"/>
      <c r="N4" s="16"/>
    </row>
    <row r="5" spans="1:14" s="10" customFormat="1" ht="24.95" customHeight="1" thickTop="1" thickBot="1" x14ac:dyDescent="0.25">
      <c r="A5" s="197" t="s">
        <v>31</v>
      </c>
      <c r="B5" s="198"/>
      <c r="C5" s="198"/>
      <c r="D5" s="198"/>
      <c r="E5" s="199"/>
      <c r="F5" s="50"/>
      <c r="G5" s="34"/>
      <c r="H5" s="15"/>
      <c r="I5" s="15"/>
      <c r="J5" s="15"/>
      <c r="K5" s="15"/>
      <c r="L5" s="15"/>
      <c r="M5" s="15"/>
      <c r="N5" s="16"/>
    </row>
    <row r="6" spans="1:14" s="10" customFormat="1" ht="24.95" customHeight="1" thickTop="1" thickBot="1" x14ac:dyDescent="0.25">
      <c r="A6" s="197" t="s">
        <v>50</v>
      </c>
      <c r="B6" s="198"/>
      <c r="C6" s="198"/>
      <c r="D6" s="198"/>
      <c r="E6" s="199"/>
      <c r="F6" s="50"/>
      <c r="G6" s="34"/>
      <c r="H6" s="15"/>
      <c r="I6" s="15"/>
      <c r="J6" s="15"/>
      <c r="K6" s="15"/>
      <c r="L6" s="15"/>
      <c r="M6" s="15"/>
      <c r="N6" s="16"/>
    </row>
    <row r="7" spans="1:14" s="10" customFormat="1" ht="24.95" customHeight="1" thickTop="1" thickBot="1" x14ac:dyDescent="0.25">
      <c r="A7" s="197" t="s">
        <v>61</v>
      </c>
      <c r="B7" s="198"/>
      <c r="C7" s="198"/>
      <c r="D7" s="198"/>
      <c r="E7" s="199"/>
      <c r="F7" s="50"/>
      <c r="G7" s="34"/>
      <c r="H7" s="15"/>
      <c r="I7" s="15"/>
      <c r="J7" s="15"/>
      <c r="K7" s="15"/>
      <c r="L7" s="15"/>
      <c r="M7" s="15"/>
      <c r="N7" s="16"/>
    </row>
    <row r="8" spans="1:14" s="10" customFormat="1" ht="24.95" customHeight="1" thickTop="1" thickBot="1" x14ac:dyDescent="0.25">
      <c r="A8" s="197" t="s">
        <v>74</v>
      </c>
      <c r="B8" s="198"/>
      <c r="C8" s="198"/>
      <c r="D8" s="198"/>
      <c r="E8" s="199"/>
      <c r="F8" s="50"/>
      <c r="G8" s="34"/>
      <c r="H8" s="15"/>
      <c r="I8" s="15"/>
      <c r="J8" s="15"/>
      <c r="K8" s="15"/>
      <c r="L8" s="15"/>
      <c r="M8" s="15"/>
      <c r="N8" s="16"/>
    </row>
    <row r="9" spans="1:14" s="10" customFormat="1" ht="24.95" customHeight="1" thickTop="1" thickBot="1" x14ac:dyDescent="0.25">
      <c r="A9" s="197" t="s">
        <v>81</v>
      </c>
      <c r="B9" s="198"/>
      <c r="C9" s="198"/>
      <c r="D9" s="198"/>
      <c r="E9" s="199"/>
      <c r="F9" s="50"/>
      <c r="G9" s="34"/>
      <c r="H9" s="15"/>
      <c r="I9" s="15"/>
      <c r="J9" s="15"/>
      <c r="K9" s="15"/>
      <c r="L9" s="15"/>
      <c r="M9" s="15"/>
      <c r="N9" s="16"/>
    </row>
    <row r="10" spans="1:14" s="10" customFormat="1" ht="24.95" customHeight="1" thickTop="1" thickBot="1" x14ac:dyDescent="0.25">
      <c r="A10" s="197" t="s">
        <v>90</v>
      </c>
      <c r="B10" s="198"/>
      <c r="C10" s="198"/>
      <c r="D10" s="198"/>
      <c r="E10" s="199"/>
      <c r="F10" s="50"/>
      <c r="G10" s="34"/>
      <c r="H10" s="15"/>
      <c r="I10" s="15"/>
      <c r="J10" s="15"/>
      <c r="K10" s="15"/>
      <c r="L10" s="15"/>
      <c r="M10" s="15"/>
      <c r="N10" s="16"/>
    </row>
    <row r="11" spans="1:14" ht="12.75" customHeight="1" thickTop="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43</v>
      </c>
      <c r="B17" s="205">
        <v>126518</v>
      </c>
      <c r="C17" s="205">
        <v>102432</v>
      </c>
      <c r="D17" s="205">
        <v>113384</v>
      </c>
      <c r="E17" s="205">
        <v>84297</v>
      </c>
      <c r="F17" s="205">
        <v>85263</v>
      </c>
      <c r="G17" s="205">
        <v>64299</v>
      </c>
      <c r="H17" s="205">
        <v>85231</v>
      </c>
      <c r="I17" s="205">
        <v>70874</v>
      </c>
      <c r="J17" s="205">
        <v>28661</v>
      </c>
      <c r="K17" s="205">
        <v>48721</v>
      </c>
      <c r="L17" s="205">
        <v>73766</v>
      </c>
      <c r="M17" s="205">
        <v>84450</v>
      </c>
      <c r="N17" s="207">
        <f t="shared" ref="N17:N27" si="0">SUM(B17:M17)</f>
        <v>967896</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110</v>
      </c>
      <c r="B19" s="205">
        <v>17287</v>
      </c>
      <c r="C19" s="205">
        <v>5155</v>
      </c>
      <c r="D19" s="205">
        <v>51177</v>
      </c>
      <c r="E19" s="205">
        <v>128585</v>
      </c>
      <c r="F19" s="205">
        <v>124273</v>
      </c>
      <c r="G19" s="205">
        <v>126265</v>
      </c>
      <c r="H19" s="205">
        <v>82959</v>
      </c>
      <c r="I19" s="205">
        <v>83424</v>
      </c>
      <c r="J19" s="205">
        <v>66768</v>
      </c>
      <c r="K19" s="205">
        <v>59732</v>
      </c>
      <c r="L19" s="205">
        <v>56391</v>
      </c>
      <c r="M19" s="205">
        <v>35508</v>
      </c>
      <c r="N19" s="207">
        <f t="shared" si="0"/>
        <v>837524</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111</v>
      </c>
      <c r="B21" s="205">
        <v>5774</v>
      </c>
      <c r="C21" s="205">
        <v>10553</v>
      </c>
      <c r="D21" s="205">
        <v>28495</v>
      </c>
      <c r="E21" s="205">
        <v>20451</v>
      </c>
      <c r="F21" s="205">
        <v>18976</v>
      </c>
      <c r="G21" s="205">
        <v>23079</v>
      </c>
      <c r="H21" s="205">
        <v>18315</v>
      </c>
      <c r="I21" s="205">
        <v>24765</v>
      </c>
      <c r="J21" s="205">
        <v>24843</v>
      </c>
      <c r="K21" s="205">
        <v>18970</v>
      </c>
      <c r="L21" s="205">
        <v>17898</v>
      </c>
      <c r="M21" s="205">
        <v>12884</v>
      </c>
      <c r="N21" s="207">
        <f t="shared" si="0"/>
        <v>225003</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112</v>
      </c>
      <c r="B23" s="205">
        <v>37545</v>
      </c>
      <c r="C23" s="205">
        <v>36555</v>
      </c>
      <c r="D23" s="205">
        <v>35169</v>
      </c>
      <c r="E23" s="205">
        <v>28834</v>
      </c>
      <c r="F23" s="205">
        <v>66107</v>
      </c>
      <c r="G23" s="205">
        <v>62405</v>
      </c>
      <c r="H23" s="205">
        <v>53086</v>
      </c>
      <c r="I23" s="205">
        <v>65398</v>
      </c>
      <c r="J23" s="205">
        <v>73735</v>
      </c>
      <c r="K23" s="205">
        <v>59067</v>
      </c>
      <c r="L23" s="205">
        <v>64238</v>
      </c>
      <c r="M23" s="205">
        <v>72664</v>
      </c>
      <c r="N23" s="207">
        <f t="shared" si="0"/>
        <v>654803</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40</v>
      </c>
      <c r="B25" s="205">
        <v>4474</v>
      </c>
      <c r="C25" s="205">
        <v>5869</v>
      </c>
      <c r="D25" s="205">
        <v>3502</v>
      </c>
      <c r="E25" s="205">
        <v>1826</v>
      </c>
      <c r="F25" s="205">
        <v>15663</v>
      </c>
      <c r="G25" s="205">
        <v>19448</v>
      </c>
      <c r="H25" s="205">
        <v>8035</v>
      </c>
      <c r="I25" s="205">
        <v>15844</v>
      </c>
      <c r="J25" s="205">
        <v>32456</v>
      </c>
      <c r="K25" s="205">
        <v>7333</v>
      </c>
      <c r="L25" s="205">
        <v>7989</v>
      </c>
      <c r="M25" s="205">
        <v>10374</v>
      </c>
      <c r="N25" s="207">
        <f t="shared" si="0"/>
        <v>132813</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60</v>
      </c>
      <c r="B27" s="205"/>
      <c r="C27" s="205"/>
      <c r="D27" s="205"/>
      <c r="E27" s="205"/>
      <c r="F27" s="205"/>
      <c r="G27" s="205"/>
      <c r="H27" s="205"/>
      <c r="I27" s="205"/>
      <c r="J27" s="205">
        <v>1282</v>
      </c>
      <c r="K27" s="205">
        <v>2005</v>
      </c>
      <c r="L27" s="205">
        <v>1182</v>
      </c>
      <c r="M27" s="205">
        <v>2047</v>
      </c>
      <c r="N27" s="207">
        <f t="shared" si="0"/>
        <v>6516</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201" t="s">
        <v>13</v>
      </c>
      <c r="B29" s="190">
        <f t="shared" ref="B29:M29" si="1">SUM(B17:B27)</f>
        <v>191598</v>
      </c>
      <c r="C29" s="190">
        <f t="shared" si="1"/>
        <v>160564</v>
      </c>
      <c r="D29" s="190">
        <f t="shared" si="1"/>
        <v>231727</v>
      </c>
      <c r="E29" s="190">
        <f t="shared" si="1"/>
        <v>263993</v>
      </c>
      <c r="F29" s="190">
        <f t="shared" si="1"/>
        <v>310282</v>
      </c>
      <c r="G29" s="190">
        <f t="shared" si="1"/>
        <v>295496</v>
      </c>
      <c r="H29" s="190">
        <f t="shared" si="1"/>
        <v>247626</v>
      </c>
      <c r="I29" s="190">
        <f t="shared" si="1"/>
        <v>260305</v>
      </c>
      <c r="J29" s="190">
        <f t="shared" si="1"/>
        <v>227745</v>
      </c>
      <c r="K29" s="190">
        <f t="shared" si="1"/>
        <v>195828</v>
      </c>
      <c r="L29" s="190">
        <f t="shared" si="1"/>
        <v>221464</v>
      </c>
      <c r="M29" s="190">
        <f t="shared" si="1"/>
        <v>217927</v>
      </c>
      <c r="N29" s="190">
        <f>SUM(B29:M29)</f>
        <v>2824555</v>
      </c>
    </row>
    <row r="30" spans="1:14" ht="12.75" customHeight="1" thickBot="1" x14ac:dyDescent="0.25">
      <c r="A30" s="202"/>
      <c r="B30" s="191"/>
      <c r="C30" s="191"/>
      <c r="D30" s="191"/>
      <c r="E30" s="191"/>
      <c r="F30" s="191"/>
      <c r="G30" s="191"/>
      <c r="H30" s="191"/>
      <c r="I30" s="191"/>
      <c r="J30" s="191"/>
      <c r="K30" s="191"/>
      <c r="L30" s="191"/>
      <c r="M30" s="191"/>
      <c r="N30" s="191"/>
    </row>
    <row r="31" spans="1:14" ht="12.75" customHeight="1" x14ac:dyDescent="0.2">
      <c r="B31" s="5"/>
      <c r="C31" s="5"/>
      <c r="D31" s="5"/>
      <c r="E31" s="5"/>
      <c r="F31" s="5"/>
      <c r="G31" s="5"/>
      <c r="H31" s="5"/>
      <c r="I31" s="5"/>
      <c r="J31" s="5"/>
      <c r="K31" s="5"/>
      <c r="L31" s="5"/>
      <c r="M31" s="5"/>
      <c r="N31" s="47"/>
    </row>
    <row r="32" spans="1:14" ht="12.75" customHeight="1" x14ac:dyDescent="0.2">
      <c r="B32" s="5"/>
      <c r="C32" s="5"/>
      <c r="D32" s="5"/>
      <c r="E32" s="5"/>
      <c r="F32" s="5"/>
      <c r="G32" s="5"/>
      <c r="H32" s="5"/>
      <c r="I32" s="5"/>
      <c r="J32" s="5"/>
      <c r="K32" s="5"/>
      <c r="L32" s="5"/>
      <c r="M32" s="5"/>
      <c r="N32" s="47"/>
    </row>
    <row r="33" spans="1:14" ht="12.75" customHeight="1" x14ac:dyDescent="0.2">
      <c r="B33" s="5"/>
      <c r="C33" s="5"/>
      <c r="D33" s="5"/>
      <c r="E33" s="5"/>
      <c r="F33" s="5"/>
      <c r="G33" s="5"/>
      <c r="H33" s="5"/>
      <c r="I33" s="5"/>
      <c r="J33" s="5"/>
      <c r="K33" s="5"/>
      <c r="L33" s="5"/>
      <c r="M33" s="5"/>
      <c r="N33" s="47"/>
    </row>
    <row r="34" spans="1:14" s="10" customFormat="1" ht="24.95" customHeight="1" x14ac:dyDescent="0.2">
      <c r="A34" s="200" t="s">
        <v>189</v>
      </c>
      <c r="B34" s="200"/>
      <c r="C34" s="200"/>
      <c r="D34" s="200"/>
      <c r="E34" s="200"/>
      <c r="F34" s="200"/>
      <c r="G34" s="200"/>
      <c r="H34" s="200"/>
      <c r="I34" s="200"/>
      <c r="J34" s="200"/>
      <c r="K34" s="200"/>
      <c r="L34" s="200"/>
      <c r="M34" s="200"/>
      <c r="N34" s="200"/>
    </row>
    <row r="35" spans="1:14" ht="12.75" customHeight="1" thickBot="1" x14ac:dyDescent="0.25">
      <c r="A35" s="20"/>
      <c r="F35" s="4"/>
    </row>
    <row r="36" spans="1:14"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192" t="s">
        <v>13</v>
      </c>
    </row>
    <row r="37" spans="1:14" ht="12.75" customHeight="1" thickBot="1" x14ac:dyDescent="0.25">
      <c r="A37" s="195"/>
      <c r="B37" s="195"/>
      <c r="C37" s="195"/>
      <c r="D37" s="195"/>
      <c r="E37" s="195"/>
      <c r="F37" s="195"/>
      <c r="G37" s="195"/>
      <c r="H37" s="195"/>
      <c r="I37" s="195"/>
      <c r="J37" s="195"/>
      <c r="K37" s="195"/>
      <c r="L37" s="195"/>
      <c r="M37" s="195"/>
      <c r="N37" s="193"/>
    </row>
    <row r="38" spans="1:14" ht="12.75" customHeight="1" x14ac:dyDescent="0.2">
      <c r="A38" s="194" t="s">
        <v>32</v>
      </c>
      <c r="B38" s="205">
        <v>32421</v>
      </c>
      <c r="C38" s="205">
        <v>39214</v>
      </c>
      <c r="D38" s="205">
        <v>30766</v>
      </c>
      <c r="E38" s="205">
        <v>32988</v>
      </c>
      <c r="F38" s="205">
        <v>46567</v>
      </c>
      <c r="G38" s="205">
        <v>49341</v>
      </c>
      <c r="H38" s="205">
        <v>47940</v>
      </c>
      <c r="I38" s="205">
        <v>37405</v>
      </c>
      <c r="J38" s="205">
        <v>41048</v>
      </c>
      <c r="K38" s="205">
        <v>46718</v>
      </c>
      <c r="L38" s="205">
        <v>37604</v>
      </c>
      <c r="M38" s="205">
        <v>22028</v>
      </c>
      <c r="N38" s="207">
        <f>SUM(B38:M38)</f>
        <v>464040</v>
      </c>
    </row>
    <row r="39" spans="1:14" ht="12.75" customHeight="1" thickBot="1" x14ac:dyDescent="0.25">
      <c r="A39" s="195"/>
      <c r="B39" s="206"/>
      <c r="C39" s="206"/>
      <c r="D39" s="206"/>
      <c r="E39" s="206"/>
      <c r="F39" s="206"/>
      <c r="G39" s="206"/>
      <c r="H39" s="206"/>
      <c r="I39" s="206"/>
      <c r="J39" s="206"/>
      <c r="K39" s="206"/>
      <c r="L39" s="206"/>
      <c r="M39" s="206"/>
      <c r="N39" s="208"/>
    </row>
    <row r="40" spans="1:14" ht="12.75" customHeight="1" x14ac:dyDescent="0.2">
      <c r="A40" s="194" t="s">
        <v>100</v>
      </c>
      <c r="B40" s="205"/>
      <c r="C40" s="205"/>
      <c r="D40" s="205"/>
      <c r="E40" s="205"/>
      <c r="F40" s="205"/>
      <c r="G40" s="205"/>
      <c r="H40" s="205"/>
      <c r="I40" s="205"/>
      <c r="J40" s="205"/>
      <c r="K40" s="205"/>
      <c r="L40" s="205"/>
      <c r="M40" s="205"/>
      <c r="N40" s="207">
        <f>SUM(B40:M40)</f>
        <v>0</v>
      </c>
    </row>
    <row r="41" spans="1:14" ht="12.75" customHeight="1" thickBot="1" x14ac:dyDescent="0.25">
      <c r="A41" s="195"/>
      <c r="B41" s="206"/>
      <c r="C41" s="206"/>
      <c r="D41" s="206"/>
      <c r="E41" s="206"/>
      <c r="F41" s="206"/>
      <c r="G41" s="206"/>
      <c r="H41" s="206"/>
      <c r="I41" s="206"/>
      <c r="J41" s="206"/>
      <c r="K41" s="206"/>
      <c r="L41" s="206"/>
      <c r="M41" s="206"/>
      <c r="N41" s="208"/>
    </row>
    <row r="42" spans="1:14" ht="12.75" customHeight="1" x14ac:dyDescent="0.2">
      <c r="A42" s="194" t="s">
        <v>33</v>
      </c>
      <c r="B42" s="205">
        <v>3529</v>
      </c>
      <c r="C42" s="205">
        <v>4505</v>
      </c>
      <c r="D42" s="205">
        <v>7303</v>
      </c>
      <c r="E42" s="205">
        <v>5236</v>
      </c>
      <c r="F42" s="205">
        <v>4015</v>
      </c>
      <c r="G42" s="205">
        <v>19946</v>
      </c>
      <c r="H42" s="205">
        <v>23107</v>
      </c>
      <c r="I42" s="205">
        <v>32355</v>
      </c>
      <c r="J42" s="205">
        <v>38374</v>
      </c>
      <c r="K42" s="205">
        <v>25146</v>
      </c>
      <c r="L42" s="205">
        <v>21229</v>
      </c>
      <c r="M42" s="205">
        <v>19471</v>
      </c>
      <c r="N42" s="207">
        <f>SUM(B42:M42)</f>
        <v>204216</v>
      </c>
    </row>
    <row r="43" spans="1:14" ht="12.75" customHeight="1" thickBot="1" x14ac:dyDescent="0.25">
      <c r="A43" s="195"/>
      <c r="B43" s="206"/>
      <c r="C43" s="206"/>
      <c r="D43" s="206"/>
      <c r="E43" s="206"/>
      <c r="F43" s="206"/>
      <c r="G43" s="206"/>
      <c r="H43" s="206"/>
      <c r="I43" s="206"/>
      <c r="J43" s="206"/>
      <c r="K43" s="206"/>
      <c r="L43" s="206"/>
      <c r="M43" s="206"/>
      <c r="N43" s="208"/>
    </row>
    <row r="44" spans="1:14" ht="12.75" customHeight="1" x14ac:dyDescent="0.2">
      <c r="A44" s="194" t="s">
        <v>34</v>
      </c>
      <c r="B44" s="205">
        <v>38034</v>
      </c>
      <c r="C44" s="205">
        <v>31885</v>
      </c>
      <c r="D44" s="205">
        <v>39629</v>
      </c>
      <c r="E44" s="205">
        <v>36869</v>
      </c>
      <c r="F44" s="205">
        <v>37371</v>
      </c>
      <c r="G44" s="205">
        <v>35766</v>
      </c>
      <c r="H44" s="205">
        <v>36093</v>
      </c>
      <c r="I44" s="205">
        <v>37433</v>
      </c>
      <c r="J44" s="205">
        <v>37444</v>
      </c>
      <c r="K44" s="205">
        <v>39798</v>
      </c>
      <c r="L44" s="205">
        <v>38428</v>
      </c>
      <c r="M44" s="205">
        <v>39454</v>
      </c>
      <c r="N44" s="207">
        <f>SUM(B44:M44)</f>
        <v>448204</v>
      </c>
    </row>
    <row r="45" spans="1:14" ht="12.75" customHeight="1" thickBot="1" x14ac:dyDescent="0.25">
      <c r="A45" s="195"/>
      <c r="B45" s="206"/>
      <c r="C45" s="206"/>
      <c r="D45" s="206"/>
      <c r="E45" s="206"/>
      <c r="F45" s="206"/>
      <c r="G45" s="206"/>
      <c r="H45" s="206"/>
      <c r="I45" s="206"/>
      <c r="J45" s="206"/>
      <c r="K45" s="206"/>
      <c r="L45" s="206"/>
      <c r="M45" s="206"/>
      <c r="N45" s="208"/>
    </row>
    <row r="46" spans="1:14" ht="12.75" customHeight="1" x14ac:dyDescent="0.2">
      <c r="A46" s="194" t="s">
        <v>35</v>
      </c>
      <c r="B46" s="205">
        <v>1556</v>
      </c>
      <c r="C46" s="205">
        <v>4958</v>
      </c>
      <c r="D46" s="205">
        <v>3742</v>
      </c>
      <c r="E46" s="205">
        <v>4943</v>
      </c>
      <c r="F46" s="205">
        <v>3139</v>
      </c>
      <c r="G46" s="205">
        <v>4527</v>
      </c>
      <c r="H46" s="205">
        <v>3712</v>
      </c>
      <c r="I46" s="205">
        <v>3746</v>
      </c>
      <c r="J46" s="205">
        <v>4734</v>
      </c>
      <c r="K46" s="205">
        <v>3226</v>
      </c>
      <c r="L46" s="205">
        <v>2879</v>
      </c>
      <c r="M46" s="205">
        <v>3453</v>
      </c>
      <c r="N46" s="207">
        <f>SUM(B46:M46)</f>
        <v>44615</v>
      </c>
    </row>
    <row r="47" spans="1:14" ht="12.75" customHeight="1" thickBot="1" x14ac:dyDescent="0.25">
      <c r="A47" s="195"/>
      <c r="B47" s="206"/>
      <c r="C47" s="206"/>
      <c r="D47" s="206"/>
      <c r="E47" s="206"/>
      <c r="F47" s="206"/>
      <c r="G47" s="206"/>
      <c r="H47" s="206"/>
      <c r="I47" s="206"/>
      <c r="J47" s="206"/>
      <c r="K47" s="206"/>
      <c r="L47" s="206"/>
      <c r="M47" s="206"/>
      <c r="N47" s="208"/>
    </row>
    <row r="48" spans="1:14" ht="12.75" customHeight="1" x14ac:dyDescent="0.2">
      <c r="A48" s="194" t="s">
        <v>101</v>
      </c>
      <c r="B48" s="205"/>
      <c r="C48" s="205"/>
      <c r="D48" s="205"/>
      <c r="E48" s="205"/>
      <c r="F48" s="205"/>
      <c r="G48" s="205"/>
      <c r="H48" s="205"/>
      <c r="I48" s="205"/>
      <c r="J48" s="205"/>
      <c r="K48" s="205"/>
      <c r="L48" s="205"/>
      <c r="M48" s="205"/>
      <c r="N48" s="207">
        <f>SUM(B48:M48)</f>
        <v>0</v>
      </c>
    </row>
    <row r="49" spans="1:14" ht="12.75" customHeight="1" thickBot="1" x14ac:dyDescent="0.25">
      <c r="A49" s="195"/>
      <c r="B49" s="206"/>
      <c r="C49" s="206"/>
      <c r="D49" s="206"/>
      <c r="E49" s="206"/>
      <c r="F49" s="206"/>
      <c r="G49" s="206"/>
      <c r="H49" s="206"/>
      <c r="I49" s="206"/>
      <c r="J49" s="206"/>
      <c r="K49" s="206"/>
      <c r="L49" s="206"/>
      <c r="M49" s="206"/>
      <c r="N49" s="208"/>
    </row>
    <row r="50" spans="1:14" ht="12.75" customHeight="1" x14ac:dyDescent="0.2">
      <c r="A50" s="194" t="s">
        <v>102</v>
      </c>
      <c r="B50" s="205"/>
      <c r="C50" s="205"/>
      <c r="D50" s="205"/>
      <c r="E50" s="205"/>
      <c r="F50" s="205"/>
      <c r="G50" s="205"/>
      <c r="H50" s="205"/>
      <c r="I50" s="205"/>
      <c r="J50" s="205"/>
      <c r="K50" s="205"/>
      <c r="L50" s="205"/>
      <c r="M50" s="205"/>
      <c r="N50" s="207">
        <f>SUM(B50:M50)</f>
        <v>0</v>
      </c>
    </row>
    <row r="51" spans="1:14" ht="12.75" customHeight="1" thickBot="1" x14ac:dyDescent="0.25">
      <c r="A51" s="195"/>
      <c r="B51" s="206"/>
      <c r="C51" s="206"/>
      <c r="D51" s="206"/>
      <c r="E51" s="206"/>
      <c r="F51" s="206"/>
      <c r="G51" s="206"/>
      <c r="H51" s="206"/>
      <c r="I51" s="206"/>
      <c r="J51" s="206"/>
      <c r="K51" s="206"/>
      <c r="L51" s="206"/>
      <c r="M51" s="206"/>
      <c r="N51" s="208"/>
    </row>
    <row r="52" spans="1:14" ht="12.75" customHeight="1" x14ac:dyDescent="0.2">
      <c r="A52" s="194" t="s">
        <v>113</v>
      </c>
      <c r="B52" s="205">
        <v>1160</v>
      </c>
      <c r="C52" s="205">
        <v>1536</v>
      </c>
      <c r="D52" s="205">
        <v>2135</v>
      </c>
      <c r="E52" s="205">
        <v>1790</v>
      </c>
      <c r="F52" s="205">
        <v>2024</v>
      </c>
      <c r="G52" s="205">
        <v>1870</v>
      </c>
      <c r="H52" s="205">
        <v>2520</v>
      </c>
      <c r="I52" s="205">
        <v>2075</v>
      </c>
      <c r="J52" s="205">
        <v>1802</v>
      </c>
      <c r="K52" s="205">
        <v>2248</v>
      </c>
      <c r="L52" s="205">
        <v>2494</v>
      </c>
      <c r="M52" s="205">
        <v>2089</v>
      </c>
      <c r="N52" s="207">
        <f>SUM(B52:M52)</f>
        <v>23743</v>
      </c>
    </row>
    <row r="53" spans="1:14" ht="12.75" customHeight="1" thickBot="1" x14ac:dyDescent="0.25">
      <c r="A53" s="195"/>
      <c r="B53" s="206"/>
      <c r="C53" s="206"/>
      <c r="D53" s="206"/>
      <c r="E53" s="206"/>
      <c r="F53" s="206"/>
      <c r="G53" s="206"/>
      <c r="H53" s="206"/>
      <c r="I53" s="206"/>
      <c r="J53" s="206"/>
      <c r="K53" s="206"/>
      <c r="L53" s="206"/>
      <c r="M53" s="206"/>
      <c r="N53" s="208"/>
    </row>
    <row r="54" spans="1:14" ht="12.75" customHeight="1" x14ac:dyDescent="0.2">
      <c r="A54" s="194" t="s">
        <v>37</v>
      </c>
      <c r="B54" s="205">
        <v>20361</v>
      </c>
      <c r="C54" s="205">
        <v>22997</v>
      </c>
      <c r="D54" s="205">
        <v>21281</v>
      </c>
      <c r="E54" s="205">
        <v>21105</v>
      </c>
      <c r="F54" s="205">
        <v>28998</v>
      </c>
      <c r="G54" s="205">
        <v>27368</v>
      </c>
      <c r="H54" s="205">
        <v>31904</v>
      </c>
      <c r="I54" s="205">
        <v>39300</v>
      </c>
      <c r="J54" s="205">
        <v>35247</v>
      </c>
      <c r="K54" s="205">
        <v>35952</v>
      </c>
      <c r="L54" s="205">
        <v>28902</v>
      </c>
      <c r="M54" s="205">
        <v>25420</v>
      </c>
      <c r="N54" s="207">
        <f>SUM(B54:M54)</f>
        <v>338835</v>
      </c>
    </row>
    <row r="55" spans="1:14" ht="12.75" customHeight="1" thickBot="1" x14ac:dyDescent="0.25">
      <c r="A55" s="195"/>
      <c r="B55" s="206"/>
      <c r="C55" s="206"/>
      <c r="D55" s="206"/>
      <c r="E55" s="206"/>
      <c r="F55" s="206"/>
      <c r="G55" s="206"/>
      <c r="H55" s="206"/>
      <c r="I55" s="206"/>
      <c r="J55" s="206"/>
      <c r="K55" s="206"/>
      <c r="L55" s="206"/>
      <c r="M55" s="206"/>
      <c r="N55" s="208"/>
    </row>
    <row r="56" spans="1:14" ht="12.75" customHeight="1" x14ac:dyDescent="0.2">
      <c r="A56" s="194" t="s">
        <v>38</v>
      </c>
      <c r="B56" s="205">
        <v>4106</v>
      </c>
      <c r="C56" s="205">
        <v>3907</v>
      </c>
      <c r="D56" s="205">
        <v>3543</v>
      </c>
      <c r="E56" s="205">
        <v>3612</v>
      </c>
      <c r="F56" s="205">
        <v>5202</v>
      </c>
      <c r="G56" s="205">
        <v>5225</v>
      </c>
      <c r="H56" s="205">
        <v>5135</v>
      </c>
      <c r="I56" s="205">
        <v>6229</v>
      </c>
      <c r="J56" s="205">
        <v>5254</v>
      </c>
      <c r="K56" s="205">
        <v>5210</v>
      </c>
      <c r="L56" s="205">
        <v>4441</v>
      </c>
      <c r="M56" s="205">
        <v>3990</v>
      </c>
      <c r="N56" s="207">
        <f>SUM(B56:M56)</f>
        <v>55854</v>
      </c>
    </row>
    <row r="57" spans="1:14" ht="12.75" customHeight="1" thickBot="1" x14ac:dyDescent="0.25">
      <c r="A57" s="195"/>
      <c r="B57" s="206"/>
      <c r="C57" s="206"/>
      <c r="D57" s="206"/>
      <c r="E57" s="206"/>
      <c r="F57" s="206"/>
      <c r="G57" s="206"/>
      <c r="H57" s="206"/>
      <c r="I57" s="206"/>
      <c r="J57" s="206"/>
      <c r="K57" s="206"/>
      <c r="L57" s="206"/>
      <c r="M57" s="206"/>
      <c r="N57" s="208"/>
    </row>
    <row r="58" spans="1:14" ht="12.75" customHeight="1" x14ac:dyDescent="0.2">
      <c r="A58" s="194" t="s">
        <v>39</v>
      </c>
      <c r="B58" s="205">
        <v>36827</v>
      </c>
      <c r="C58" s="205">
        <v>37686</v>
      </c>
      <c r="D58" s="205">
        <v>34468</v>
      </c>
      <c r="E58" s="205">
        <v>45209</v>
      </c>
      <c r="F58" s="205">
        <v>46147</v>
      </c>
      <c r="G58" s="205">
        <v>34203</v>
      </c>
      <c r="H58" s="205">
        <v>41049</v>
      </c>
      <c r="I58" s="205">
        <v>30229</v>
      </c>
      <c r="J58" s="205">
        <v>36392</v>
      </c>
      <c r="K58" s="205">
        <v>35636</v>
      </c>
      <c r="L58" s="205">
        <v>34144</v>
      </c>
      <c r="M58" s="205">
        <v>33720</v>
      </c>
      <c r="N58" s="207">
        <f>SUM(B58:M58)</f>
        <v>445710</v>
      </c>
    </row>
    <row r="59" spans="1:14" ht="12.75" customHeight="1" thickBot="1" x14ac:dyDescent="0.25">
      <c r="A59" s="195"/>
      <c r="B59" s="206"/>
      <c r="C59" s="206"/>
      <c r="D59" s="206"/>
      <c r="E59" s="206"/>
      <c r="F59" s="206"/>
      <c r="G59" s="206"/>
      <c r="H59" s="206"/>
      <c r="I59" s="206"/>
      <c r="J59" s="206"/>
      <c r="K59" s="206"/>
      <c r="L59" s="206"/>
      <c r="M59" s="206"/>
      <c r="N59" s="208"/>
    </row>
    <row r="60" spans="1:14" ht="12.75" customHeight="1" x14ac:dyDescent="0.2">
      <c r="A60" s="194" t="s">
        <v>40</v>
      </c>
      <c r="B60" s="205">
        <v>250</v>
      </c>
      <c r="C60" s="205">
        <v>994</v>
      </c>
      <c r="D60" s="205">
        <v>325</v>
      </c>
      <c r="E60" s="205"/>
      <c r="F60" s="205">
        <v>2974</v>
      </c>
      <c r="G60" s="205">
        <v>400</v>
      </c>
      <c r="H60" s="205">
        <v>4530</v>
      </c>
      <c r="I60" s="205"/>
      <c r="J60" s="205"/>
      <c r="K60" s="205">
        <v>4333</v>
      </c>
      <c r="L60" s="205">
        <v>2529</v>
      </c>
      <c r="M60" s="205"/>
      <c r="N60" s="207">
        <f>SUM(B60:M60)</f>
        <v>16335</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41</v>
      </c>
      <c r="B62" s="205"/>
      <c r="C62" s="205"/>
      <c r="D62" s="205">
        <v>5500</v>
      </c>
      <c r="E62" s="205">
        <v>10310</v>
      </c>
      <c r="F62" s="205">
        <v>18895</v>
      </c>
      <c r="G62" s="205">
        <v>21285</v>
      </c>
      <c r="H62" s="205">
        <v>20926</v>
      </c>
      <c r="I62" s="205">
        <v>17050</v>
      </c>
      <c r="J62" s="205">
        <v>2503</v>
      </c>
      <c r="K62" s="205"/>
      <c r="L62" s="205"/>
      <c r="M62" s="205"/>
      <c r="N62" s="207">
        <f>SUM(B62:M62)</f>
        <v>96469</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42</v>
      </c>
      <c r="B64" s="205">
        <v>3557</v>
      </c>
      <c r="C64" s="205">
        <v>1185</v>
      </c>
      <c r="D64" s="205"/>
      <c r="E64" s="205">
        <v>2613</v>
      </c>
      <c r="F64" s="205">
        <v>3074</v>
      </c>
      <c r="G64" s="205">
        <v>8262</v>
      </c>
      <c r="H64" s="205">
        <v>8011</v>
      </c>
      <c r="I64" s="205">
        <v>7023</v>
      </c>
      <c r="J64" s="205">
        <v>3513</v>
      </c>
      <c r="K64" s="205">
        <v>3502</v>
      </c>
      <c r="L64" s="205">
        <v>1167</v>
      </c>
      <c r="M64" s="205"/>
      <c r="N64" s="207">
        <f>SUM(B64:M64)</f>
        <v>41907</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43</v>
      </c>
      <c r="B66" s="205">
        <v>86731</v>
      </c>
      <c r="C66" s="205">
        <v>134005</v>
      </c>
      <c r="D66" s="205">
        <v>191848</v>
      </c>
      <c r="E66" s="205">
        <v>240728</v>
      </c>
      <c r="F66" s="205">
        <v>225602</v>
      </c>
      <c r="G66" s="205">
        <v>233831</v>
      </c>
      <c r="H66" s="205">
        <v>221874</v>
      </c>
      <c r="I66" s="205">
        <v>158269</v>
      </c>
      <c r="J66" s="205">
        <v>151524</v>
      </c>
      <c r="K66" s="205">
        <v>158607</v>
      </c>
      <c r="L66" s="205">
        <v>108082</v>
      </c>
      <c r="M66" s="205">
        <v>127072</v>
      </c>
      <c r="N66" s="207">
        <f>SUM(B66:M66)</f>
        <v>2038173</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44</v>
      </c>
      <c r="B68" s="205">
        <v>73555</v>
      </c>
      <c r="C68" s="205">
        <v>46197</v>
      </c>
      <c r="D68" s="205">
        <v>55603</v>
      </c>
      <c r="E68" s="205">
        <v>60529</v>
      </c>
      <c r="F68" s="205">
        <v>75153</v>
      </c>
      <c r="G68" s="205">
        <v>68801</v>
      </c>
      <c r="H68" s="205">
        <v>69895</v>
      </c>
      <c r="I68" s="205">
        <v>63642</v>
      </c>
      <c r="J68" s="205">
        <v>81258</v>
      </c>
      <c r="K68" s="205">
        <v>78016</v>
      </c>
      <c r="L68" s="205">
        <v>72431</v>
      </c>
      <c r="M68" s="205">
        <v>73692</v>
      </c>
      <c r="N68" s="207">
        <f>SUM(B68:M68)</f>
        <v>818772</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103</v>
      </c>
      <c r="B70" s="205"/>
      <c r="C70" s="205"/>
      <c r="D70" s="205"/>
      <c r="E70" s="205"/>
      <c r="F70" s="205"/>
      <c r="G70" s="205"/>
      <c r="H70" s="205"/>
      <c r="I70" s="205"/>
      <c r="J70" s="205"/>
      <c r="K70" s="205"/>
      <c r="L70" s="205"/>
      <c r="M70" s="205"/>
      <c r="N70" s="207">
        <f>SUM(B70:M70)</f>
        <v>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104</v>
      </c>
      <c r="B72" s="205"/>
      <c r="C72" s="205"/>
      <c r="D72" s="205"/>
      <c r="E72" s="205"/>
      <c r="F72" s="205"/>
      <c r="G72" s="205"/>
      <c r="H72" s="205"/>
      <c r="I72" s="205"/>
      <c r="J72" s="205"/>
      <c r="K72" s="205"/>
      <c r="L72" s="205"/>
      <c r="M72" s="205"/>
      <c r="N72" s="207">
        <f>SUM(B72:M72)</f>
        <v>0</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45</v>
      </c>
      <c r="B74" s="205">
        <v>146575</v>
      </c>
      <c r="C74" s="205">
        <v>188666</v>
      </c>
      <c r="D74" s="205">
        <v>158543</v>
      </c>
      <c r="E74" s="205">
        <v>169261</v>
      </c>
      <c r="F74" s="205">
        <v>238166</v>
      </c>
      <c r="G74" s="205">
        <v>252832</v>
      </c>
      <c r="H74" s="205">
        <v>244054</v>
      </c>
      <c r="I74" s="205">
        <v>247750</v>
      </c>
      <c r="J74" s="205">
        <v>253536</v>
      </c>
      <c r="K74" s="205">
        <v>266284</v>
      </c>
      <c r="L74" s="205">
        <v>212125</v>
      </c>
      <c r="M74" s="205">
        <v>143111</v>
      </c>
      <c r="N74" s="207">
        <f>SUM(B74:M74)</f>
        <v>2520903</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46</v>
      </c>
      <c r="B76" s="205">
        <v>15455</v>
      </c>
      <c r="C76" s="205">
        <v>19378</v>
      </c>
      <c r="D76" s="205">
        <v>27203</v>
      </c>
      <c r="E76" s="205">
        <v>31101</v>
      </c>
      <c r="F76" s="205">
        <v>24626</v>
      </c>
      <c r="G76" s="205">
        <v>33288</v>
      </c>
      <c r="H76" s="205">
        <v>30300</v>
      </c>
      <c r="I76" s="205">
        <v>31998</v>
      </c>
      <c r="J76" s="205">
        <v>37144</v>
      </c>
      <c r="K76" s="205">
        <v>39114</v>
      </c>
      <c r="L76" s="205">
        <v>41080</v>
      </c>
      <c r="M76" s="205">
        <v>39765</v>
      </c>
      <c r="N76" s="207">
        <f>SUM(B76:M76)</f>
        <v>370452</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47</v>
      </c>
      <c r="B78" s="205"/>
      <c r="C78" s="205"/>
      <c r="D78" s="205"/>
      <c r="E78" s="205"/>
      <c r="F78" s="205"/>
      <c r="G78" s="205"/>
      <c r="H78" s="205"/>
      <c r="I78" s="205"/>
      <c r="J78" s="205"/>
      <c r="K78" s="205"/>
      <c r="L78" s="205"/>
      <c r="M78" s="205"/>
      <c r="N78" s="207">
        <f>SUM(B78:M78)</f>
        <v>0</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48</v>
      </c>
      <c r="B80" s="205">
        <v>11505</v>
      </c>
      <c r="C80" s="205">
        <v>12254</v>
      </c>
      <c r="D80" s="205">
        <v>10742</v>
      </c>
      <c r="E80" s="205">
        <v>10456</v>
      </c>
      <c r="F80" s="205">
        <v>11232</v>
      </c>
      <c r="G80" s="205">
        <v>9391</v>
      </c>
      <c r="H80" s="205">
        <v>10868</v>
      </c>
      <c r="I80" s="205">
        <v>11759</v>
      </c>
      <c r="J80" s="205">
        <v>10117</v>
      </c>
      <c r="K80" s="205">
        <v>6871</v>
      </c>
      <c r="L80" s="205">
        <v>10129</v>
      </c>
      <c r="M80" s="205">
        <v>10010</v>
      </c>
      <c r="N80" s="207">
        <f>SUM(B80:M80)</f>
        <v>125334</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49</v>
      </c>
      <c r="B82" s="205">
        <v>5131</v>
      </c>
      <c r="C82" s="205">
        <v>3525</v>
      </c>
      <c r="D82" s="205">
        <v>5866</v>
      </c>
      <c r="E82" s="205">
        <v>1708</v>
      </c>
      <c r="F82" s="205">
        <v>1117</v>
      </c>
      <c r="G82" s="205">
        <v>192</v>
      </c>
      <c r="H82" s="205">
        <v>148</v>
      </c>
      <c r="I82" s="205">
        <v>592</v>
      </c>
      <c r="J82" s="205">
        <v>2737</v>
      </c>
      <c r="K82" s="205">
        <v>3739</v>
      </c>
      <c r="L82" s="205">
        <v>2440</v>
      </c>
      <c r="M82" s="205">
        <v>1015</v>
      </c>
      <c r="N82" s="207">
        <f>SUM(B82:M82)</f>
        <v>28210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201" t="s">
        <v>13</v>
      </c>
      <c r="B84" s="190">
        <f t="shared" ref="B84:M84" si="2">SUM(B38:B82)</f>
        <v>480753</v>
      </c>
      <c r="C84" s="190">
        <f t="shared" si="2"/>
        <v>552892</v>
      </c>
      <c r="D84" s="190">
        <f t="shared" si="2"/>
        <v>598497</v>
      </c>
      <c r="E84" s="190">
        <f t="shared" si="2"/>
        <v>678458</v>
      </c>
      <c r="F84" s="190">
        <f t="shared" si="2"/>
        <v>774302</v>
      </c>
      <c r="G84" s="190">
        <f t="shared" si="2"/>
        <v>806528</v>
      </c>
      <c r="H84" s="190">
        <f t="shared" si="2"/>
        <v>802066</v>
      </c>
      <c r="I84" s="190">
        <f t="shared" si="2"/>
        <v>726855</v>
      </c>
      <c r="J84" s="190">
        <f t="shared" si="2"/>
        <v>742627</v>
      </c>
      <c r="K84" s="190">
        <f t="shared" si="2"/>
        <v>754400</v>
      </c>
      <c r="L84" s="190">
        <f t="shared" si="2"/>
        <v>620104</v>
      </c>
      <c r="M84" s="190">
        <f t="shared" si="2"/>
        <v>544290</v>
      </c>
      <c r="N84" s="190">
        <f>SUM(B84:M84)</f>
        <v>8081772</v>
      </c>
    </row>
    <row r="85" spans="1:14" ht="12.75" customHeight="1" thickBot="1" x14ac:dyDescent="0.25">
      <c r="A85" s="202"/>
      <c r="B85" s="191"/>
      <c r="C85" s="191"/>
      <c r="D85" s="191"/>
      <c r="E85" s="191"/>
      <c r="F85" s="191"/>
      <c r="G85" s="191"/>
      <c r="H85" s="191"/>
      <c r="I85" s="191"/>
      <c r="J85" s="191"/>
      <c r="K85" s="191"/>
      <c r="L85" s="191"/>
      <c r="M85" s="191"/>
      <c r="N85" s="191"/>
    </row>
    <row r="89" spans="1:14" s="10" customFormat="1" ht="24.95" customHeight="1" x14ac:dyDescent="0.2">
      <c r="A89" s="200" t="s">
        <v>190</v>
      </c>
      <c r="B89" s="200"/>
      <c r="C89" s="200"/>
      <c r="D89" s="200"/>
      <c r="E89" s="200"/>
      <c r="F89" s="200"/>
      <c r="G89" s="200"/>
      <c r="H89" s="200"/>
      <c r="I89" s="200"/>
      <c r="J89" s="200"/>
      <c r="K89" s="200"/>
      <c r="L89" s="200"/>
      <c r="M89" s="200"/>
      <c r="N89" s="200"/>
    </row>
    <row r="90" spans="1:14" ht="12.75" customHeight="1" thickBot="1" x14ac:dyDescent="0.25"/>
    <row r="91" spans="1:14"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192" t="s">
        <v>13</v>
      </c>
    </row>
    <row r="92" spans="1:14" ht="12.75" customHeight="1" thickBot="1" x14ac:dyDescent="0.25">
      <c r="A92" s="195"/>
      <c r="B92" s="195"/>
      <c r="C92" s="195"/>
      <c r="D92" s="195"/>
      <c r="E92" s="195"/>
      <c r="F92" s="195"/>
      <c r="G92" s="195"/>
      <c r="H92" s="195"/>
      <c r="I92" s="195"/>
      <c r="J92" s="195"/>
      <c r="K92" s="195"/>
      <c r="L92" s="195"/>
      <c r="M92" s="195"/>
      <c r="N92" s="193"/>
    </row>
    <row r="93" spans="1:14" ht="12.75" customHeight="1" x14ac:dyDescent="0.2">
      <c r="A93" s="194" t="s">
        <v>51</v>
      </c>
      <c r="B93" s="205">
        <v>56400</v>
      </c>
      <c r="C93" s="205">
        <v>66000</v>
      </c>
      <c r="D93" s="205">
        <v>61900</v>
      </c>
      <c r="E93" s="205">
        <v>72780</v>
      </c>
      <c r="F93" s="205">
        <v>57710</v>
      </c>
      <c r="G93" s="205">
        <v>67000</v>
      </c>
      <c r="H93" s="205">
        <v>71560</v>
      </c>
      <c r="I93" s="205">
        <v>71320</v>
      </c>
      <c r="J93" s="205">
        <v>85420</v>
      </c>
      <c r="K93" s="205">
        <v>104060</v>
      </c>
      <c r="L93" s="205">
        <v>83390</v>
      </c>
      <c r="M93" s="205">
        <v>70910</v>
      </c>
      <c r="N93" s="207">
        <f>SUM(B93:M93)</f>
        <v>868450</v>
      </c>
    </row>
    <row r="94" spans="1:14" ht="12.75" customHeight="1" thickBot="1" x14ac:dyDescent="0.25">
      <c r="A94" s="195"/>
      <c r="B94" s="206"/>
      <c r="C94" s="206"/>
      <c r="D94" s="206"/>
      <c r="E94" s="206"/>
      <c r="F94" s="206"/>
      <c r="G94" s="206"/>
      <c r="H94" s="206"/>
      <c r="I94" s="206"/>
      <c r="J94" s="206"/>
      <c r="K94" s="206"/>
      <c r="L94" s="206"/>
      <c r="M94" s="206"/>
      <c r="N94" s="208"/>
    </row>
    <row r="95" spans="1:14" ht="12.75" customHeight="1" x14ac:dyDescent="0.2">
      <c r="A95" s="194" t="s">
        <v>52</v>
      </c>
      <c r="B95" s="205">
        <v>600</v>
      </c>
      <c r="C95" s="205">
        <v>400</v>
      </c>
      <c r="D95" s="205">
        <v>200</v>
      </c>
      <c r="E95" s="205">
        <v>560</v>
      </c>
      <c r="F95" s="205">
        <v>870</v>
      </c>
      <c r="G95" s="205">
        <v>700</v>
      </c>
      <c r="H95" s="205">
        <v>1240</v>
      </c>
      <c r="I95" s="205">
        <v>870</v>
      </c>
      <c r="J95" s="205">
        <v>1470</v>
      </c>
      <c r="K95" s="205">
        <v>1700</v>
      </c>
      <c r="L95" s="205">
        <v>870</v>
      </c>
      <c r="M95" s="205">
        <v>470</v>
      </c>
      <c r="N95" s="207">
        <f t="shared" ref="N95:N111" si="3">SUM(B95:M95)</f>
        <v>9950</v>
      </c>
    </row>
    <row r="96" spans="1:14" ht="12.75" customHeight="1" thickBot="1" x14ac:dyDescent="0.25">
      <c r="A96" s="195"/>
      <c r="B96" s="206"/>
      <c r="C96" s="206"/>
      <c r="D96" s="206"/>
      <c r="E96" s="206"/>
      <c r="F96" s="206"/>
      <c r="G96" s="206"/>
      <c r="H96" s="206"/>
      <c r="I96" s="206"/>
      <c r="J96" s="206"/>
      <c r="K96" s="206"/>
      <c r="L96" s="206"/>
      <c r="M96" s="206"/>
      <c r="N96" s="208"/>
    </row>
    <row r="97" spans="1:14" ht="12.75" customHeight="1" x14ac:dyDescent="0.2">
      <c r="A97" s="194" t="s">
        <v>59</v>
      </c>
      <c r="B97" s="205">
        <v>10020</v>
      </c>
      <c r="C97" s="205">
        <v>8430</v>
      </c>
      <c r="D97" s="205">
        <v>9030</v>
      </c>
      <c r="E97" s="205">
        <v>5920</v>
      </c>
      <c r="F97" s="205">
        <v>6830</v>
      </c>
      <c r="G97" s="205">
        <v>5610</v>
      </c>
      <c r="H97" s="205">
        <v>4730</v>
      </c>
      <c r="I97" s="205">
        <v>6070</v>
      </c>
      <c r="J97" s="205">
        <v>4340</v>
      </c>
      <c r="K97" s="205">
        <v>3700</v>
      </c>
      <c r="L97" s="205">
        <v>3930</v>
      </c>
      <c r="M97" s="205">
        <v>6840</v>
      </c>
      <c r="N97" s="207">
        <f t="shared" si="3"/>
        <v>75450</v>
      </c>
    </row>
    <row r="98" spans="1:14" ht="12.75" customHeight="1" thickBot="1" x14ac:dyDescent="0.25">
      <c r="A98" s="195"/>
      <c r="B98" s="206"/>
      <c r="C98" s="206"/>
      <c r="D98" s="206"/>
      <c r="E98" s="206"/>
      <c r="F98" s="206"/>
      <c r="G98" s="206"/>
      <c r="H98" s="206"/>
      <c r="I98" s="206"/>
      <c r="J98" s="206"/>
      <c r="K98" s="206"/>
      <c r="L98" s="206"/>
      <c r="M98" s="206"/>
      <c r="N98" s="208"/>
    </row>
    <row r="99" spans="1:14" ht="12.75" customHeight="1" x14ac:dyDescent="0.2">
      <c r="A99" s="194" t="s">
        <v>53</v>
      </c>
      <c r="B99" s="205">
        <v>7200</v>
      </c>
      <c r="C99" s="205">
        <v>8400</v>
      </c>
      <c r="D99" s="205">
        <v>7500</v>
      </c>
      <c r="E99" s="205">
        <v>8390</v>
      </c>
      <c r="F99" s="205">
        <v>7240</v>
      </c>
      <c r="G99" s="205">
        <v>4200</v>
      </c>
      <c r="H99" s="205">
        <v>4620</v>
      </c>
      <c r="I99" s="205">
        <v>2180</v>
      </c>
      <c r="J99" s="205">
        <v>4950</v>
      </c>
      <c r="K99" s="205">
        <v>3220</v>
      </c>
      <c r="L99" s="205">
        <v>1860</v>
      </c>
      <c r="M99" s="205">
        <v>2760</v>
      </c>
      <c r="N99" s="207">
        <f t="shared" si="3"/>
        <v>62520</v>
      </c>
    </row>
    <row r="100" spans="1:14" ht="12.75" customHeight="1" thickBot="1" x14ac:dyDescent="0.25">
      <c r="A100" s="195"/>
      <c r="B100" s="206"/>
      <c r="C100" s="206"/>
      <c r="D100" s="206"/>
      <c r="E100" s="206"/>
      <c r="F100" s="206"/>
      <c r="G100" s="206"/>
      <c r="H100" s="206"/>
      <c r="I100" s="206"/>
      <c r="J100" s="206"/>
      <c r="K100" s="206"/>
      <c r="L100" s="206"/>
      <c r="M100" s="206"/>
      <c r="N100" s="208"/>
    </row>
    <row r="101" spans="1:14" ht="12.75" customHeight="1" x14ac:dyDescent="0.2">
      <c r="A101" s="194" t="s">
        <v>54</v>
      </c>
      <c r="B101" s="205">
        <v>10800</v>
      </c>
      <c r="C101" s="205">
        <v>9120</v>
      </c>
      <c r="D101" s="205">
        <v>12220</v>
      </c>
      <c r="E101" s="205">
        <v>9230</v>
      </c>
      <c r="F101" s="205">
        <v>8480</v>
      </c>
      <c r="G101" s="205">
        <v>10010</v>
      </c>
      <c r="H101" s="205">
        <v>9480</v>
      </c>
      <c r="I101" s="205">
        <v>7480</v>
      </c>
      <c r="J101" s="205">
        <v>10020</v>
      </c>
      <c r="K101" s="205">
        <v>10360</v>
      </c>
      <c r="L101" s="205">
        <v>8820</v>
      </c>
      <c r="M101" s="205">
        <v>7450</v>
      </c>
      <c r="N101" s="207">
        <f t="shared" si="3"/>
        <v>113470</v>
      </c>
    </row>
    <row r="102" spans="1:14" ht="12.75" customHeight="1" thickBot="1" x14ac:dyDescent="0.25">
      <c r="A102" s="195"/>
      <c r="B102" s="206"/>
      <c r="C102" s="206"/>
      <c r="D102" s="206"/>
      <c r="E102" s="206"/>
      <c r="F102" s="206"/>
      <c r="G102" s="206"/>
      <c r="H102" s="206"/>
      <c r="I102" s="206"/>
      <c r="J102" s="206"/>
      <c r="K102" s="206"/>
      <c r="L102" s="206"/>
      <c r="M102" s="206"/>
      <c r="N102" s="208"/>
    </row>
    <row r="103" spans="1:14" ht="12.75" customHeight="1" x14ac:dyDescent="0.2">
      <c r="A103" s="194" t="s">
        <v>39</v>
      </c>
      <c r="B103" s="205">
        <v>5600</v>
      </c>
      <c r="C103" s="205">
        <v>6900</v>
      </c>
      <c r="D103" s="205">
        <v>4700</v>
      </c>
      <c r="E103" s="205">
        <v>5980</v>
      </c>
      <c r="F103" s="205">
        <v>7110</v>
      </c>
      <c r="G103" s="205">
        <v>13500</v>
      </c>
      <c r="H103" s="205">
        <v>6210</v>
      </c>
      <c r="I103" s="205">
        <v>3850</v>
      </c>
      <c r="J103" s="205">
        <v>6300</v>
      </c>
      <c r="K103" s="205">
        <v>5820</v>
      </c>
      <c r="L103" s="205">
        <v>7670</v>
      </c>
      <c r="M103" s="205">
        <v>15380</v>
      </c>
      <c r="N103" s="207">
        <f t="shared" si="3"/>
        <v>89020</v>
      </c>
    </row>
    <row r="104" spans="1:14" ht="12.75" customHeight="1" thickBot="1" x14ac:dyDescent="0.25">
      <c r="A104" s="195"/>
      <c r="B104" s="206"/>
      <c r="C104" s="206"/>
      <c r="D104" s="206"/>
      <c r="E104" s="206"/>
      <c r="F104" s="206"/>
      <c r="G104" s="206"/>
      <c r="H104" s="206"/>
      <c r="I104" s="206"/>
      <c r="J104" s="206"/>
      <c r="K104" s="206"/>
      <c r="L104" s="206"/>
      <c r="M104" s="206"/>
      <c r="N104" s="208"/>
    </row>
    <row r="105" spans="1:14" ht="12.75" customHeight="1" x14ac:dyDescent="0.2">
      <c r="A105" s="194" t="s">
        <v>43</v>
      </c>
      <c r="B105" s="205">
        <v>18000</v>
      </c>
      <c r="C105" s="205">
        <v>14500</v>
      </c>
      <c r="D105" s="205">
        <v>20900</v>
      </c>
      <c r="E105" s="205">
        <v>17240</v>
      </c>
      <c r="F105" s="205">
        <v>20030</v>
      </c>
      <c r="G105" s="205">
        <v>21500</v>
      </c>
      <c r="H105" s="205">
        <v>30210</v>
      </c>
      <c r="I105" s="205">
        <v>15850</v>
      </c>
      <c r="J105" s="205">
        <v>6800</v>
      </c>
      <c r="K105" s="205">
        <v>7480</v>
      </c>
      <c r="L105" s="205">
        <v>6210</v>
      </c>
      <c r="M105" s="205">
        <v>5580</v>
      </c>
      <c r="N105" s="207">
        <f t="shared" si="3"/>
        <v>184300</v>
      </c>
    </row>
    <row r="106" spans="1:14" ht="12.75" customHeight="1" thickBot="1" x14ac:dyDescent="0.25">
      <c r="A106" s="195"/>
      <c r="B106" s="206"/>
      <c r="C106" s="206"/>
      <c r="D106" s="206"/>
      <c r="E106" s="206"/>
      <c r="F106" s="206"/>
      <c r="G106" s="206"/>
      <c r="H106" s="206"/>
      <c r="I106" s="206"/>
      <c r="J106" s="206"/>
      <c r="K106" s="206"/>
      <c r="L106" s="206"/>
      <c r="M106" s="206"/>
      <c r="N106" s="208"/>
    </row>
    <row r="107" spans="1:14" ht="12.75" customHeight="1" x14ac:dyDescent="0.2">
      <c r="A107" s="194" t="s">
        <v>56</v>
      </c>
      <c r="B107" s="205">
        <v>98100</v>
      </c>
      <c r="C107" s="205">
        <v>123000</v>
      </c>
      <c r="D107" s="205">
        <v>131000</v>
      </c>
      <c r="E107" s="205">
        <v>131920</v>
      </c>
      <c r="F107" s="205">
        <v>163530</v>
      </c>
      <c r="G107" s="205">
        <v>142900</v>
      </c>
      <c r="H107" s="205">
        <v>155210</v>
      </c>
      <c r="I107" s="205">
        <v>147540</v>
      </c>
      <c r="J107" s="205">
        <v>167650</v>
      </c>
      <c r="K107" s="205">
        <v>180430</v>
      </c>
      <c r="L107" s="205">
        <v>154790</v>
      </c>
      <c r="M107" s="205">
        <v>135880</v>
      </c>
      <c r="N107" s="207">
        <f t="shared" si="3"/>
        <v>1731950</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194" t="s">
        <v>105</v>
      </c>
      <c r="B109" s="205">
        <v>30900</v>
      </c>
      <c r="C109" s="205">
        <v>33000</v>
      </c>
      <c r="D109" s="205">
        <v>35100</v>
      </c>
      <c r="E109" s="205">
        <v>41320</v>
      </c>
      <c r="F109" s="205">
        <v>42280</v>
      </c>
      <c r="G109" s="205">
        <v>43900</v>
      </c>
      <c r="H109" s="205">
        <v>41160</v>
      </c>
      <c r="I109" s="205">
        <v>51650</v>
      </c>
      <c r="J109" s="205">
        <v>49420</v>
      </c>
      <c r="K109" s="205">
        <v>57730</v>
      </c>
      <c r="L109" s="205">
        <v>49780</v>
      </c>
      <c r="M109" s="205">
        <v>50780</v>
      </c>
      <c r="N109" s="207">
        <f t="shared" si="3"/>
        <v>527020</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194" t="s">
        <v>58</v>
      </c>
      <c r="B111" s="205">
        <v>9100</v>
      </c>
      <c r="C111" s="205">
        <v>8800</v>
      </c>
      <c r="D111" s="205">
        <v>10100</v>
      </c>
      <c r="E111" s="205">
        <v>9230</v>
      </c>
      <c r="F111" s="205">
        <v>10580</v>
      </c>
      <c r="G111" s="205">
        <v>13100</v>
      </c>
      <c r="H111" s="205">
        <v>14310</v>
      </c>
      <c r="I111" s="205">
        <v>16260</v>
      </c>
      <c r="J111" s="205">
        <v>11130</v>
      </c>
      <c r="K111" s="205">
        <v>12310</v>
      </c>
      <c r="L111" s="205">
        <v>13220</v>
      </c>
      <c r="M111" s="205">
        <v>6250</v>
      </c>
      <c r="N111" s="207">
        <f t="shared" si="3"/>
        <v>134390</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194" t="s">
        <v>115</v>
      </c>
      <c r="B113" s="205">
        <v>34710</v>
      </c>
      <c r="C113" s="205">
        <v>30720</v>
      </c>
      <c r="D113" s="205">
        <v>34910</v>
      </c>
      <c r="E113" s="205">
        <v>33330</v>
      </c>
      <c r="F113" s="205">
        <v>32350</v>
      </c>
      <c r="G113" s="205">
        <v>22740</v>
      </c>
      <c r="H113" s="205">
        <v>32220</v>
      </c>
      <c r="I113" s="205">
        <v>32250</v>
      </c>
      <c r="J113" s="205">
        <v>27020</v>
      </c>
      <c r="K113" s="205">
        <v>30440</v>
      </c>
      <c r="L113" s="205">
        <v>34560</v>
      </c>
      <c r="M113" s="205">
        <v>25520</v>
      </c>
      <c r="N113" s="207">
        <f>SUM(B113:M113)</f>
        <v>370770</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194" t="s">
        <v>86</v>
      </c>
      <c r="B115" s="205">
        <v>6200</v>
      </c>
      <c r="C115" s="205">
        <v>6000</v>
      </c>
      <c r="D115" s="205">
        <v>7120</v>
      </c>
      <c r="E115" s="205">
        <v>7520</v>
      </c>
      <c r="F115" s="205">
        <v>7280</v>
      </c>
      <c r="G115" s="205">
        <v>5830</v>
      </c>
      <c r="H115" s="205">
        <v>3490</v>
      </c>
      <c r="I115" s="205">
        <v>3230</v>
      </c>
      <c r="J115" s="205">
        <v>6560</v>
      </c>
      <c r="K115" s="205">
        <v>4400</v>
      </c>
      <c r="L115" s="205">
        <v>6450</v>
      </c>
      <c r="M115" s="205">
        <v>2160</v>
      </c>
      <c r="N115" s="207">
        <f>SUM(B115:M115)</f>
        <v>66240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60</v>
      </c>
      <c r="B117" s="205">
        <v>6370</v>
      </c>
      <c r="C117" s="205">
        <v>6210</v>
      </c>
      <c r="D117" s="205">
        <v>8670</v>
      </c>
      <c r="E117" s="205">
        <v>12800</v>
      </c>
      <c r="F117" s="205">
        <v>13790</v>
      </c>
      <c r="G117" s="205">
        <v>11660</v>
      </c>
      <c r="H117" s="205">
        <v>11560</v>
      </c>
      <c r="I117" s="205">
        <v>11690</v>
      </c>
      <c r="J117" s="205">
        <v>9010</v>
      </c>
      <c r="K117" s="205">
        <v>14140</v>
      </c>
      <c r="L117" s="205">
        <v>11660</v>
      </c>
      <c r="M117" s="205">
        <v>11710</v>
      </c>
      <c r="N117" s="207">
        <f>SUM(B117:M117)</f>
        <v>129270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201" t="s">
        <v>13</v>
      </c>
      <c r="B119" s="190">
        <f t="shared" ref="B119:M119" si="4">SUM(B93:B117)</f>
        <v>294000</v>
      </c>
      <c r="C119" s="190">
        <f t="shared" si="4"/>
        <v>321480</v>
      </c>
      <c r="D119" s="190">
        <f t="shared" si="4"/>
        <v>343350</v>
      </c>
      <c r="E119" s="190">
        <f t="shared" si="4"/>
        <v>356220</v>
      </c>
      <c r="F119" s="190">
        <f t="shared" si="4"/>
        <v>378080</v>
      </c>
      <c r="G119" s="190">
        <f t="shared" si="4"/>
        <v>362650</v>
      </c>
      <c r="H119" s="190">
        <f t="shared" si="4"/>
        <v>386000</v>
      </c>
      <c r="I119" s="190">
        <f t="shared" si="4"/>
        <v>370240</v>
      </c>
      <c r="J119" s="190">
        <f>SUM(J93:J117)</f>
        <v>390090</v>
      </c>
      <c r="K119" s="190">
        <f t="shared" si="4"/>
        <v>435790</v>
      </c>
      <c r="L119" s="190">
        <f t="shared" si="4"/>
        <v>383210</v>
      </c>
      <c r="M119" s="190">
        <f t="shared" si="4"/>
        <v>341690</v>
      </c>
      <c r="N119" s="190">
        <f>SUM(N93:N118)</f>
        <v>4362800</v>
      </c>
    </row>
    <row r="120" spans="1:14" ht="12.75" customHeight="1" thickBot="1" x14ac:dyDescent="0.25">
      <c r="A120" s="202"/>
      <c r="B120" s="191"/>
      <c r="C120" s="191"/>
      <c r="D120" s="191"/>
      <c r="E120" s="191"/>
      <c r="F120" s="191"/>
      <c r="G120" s="191"/>
      <c r="H120" s="191"/>
      <c r="I120" s="191"/>
      <c r="J120" s="191"/>
      <c r="K120" s="191"/>
      <c r="L120" s="191"/>
      <c r="M120" s="191"/>
      <c r="N120" s="191"/>
    </row>
    <row r="124" spans="1:14" s="10" customFormat="1" ht="24.95" customHeight="1" x14ac:dyDescent="0.2">
      <c r="A124" s="200" t="s">
        <v>191</v>
      </c>
      <c r="B124" s="200"/>
      <c r="C124" s="200"/>
      <c r="D124" s="200"/>
      <c r="E124" s="200"/>
      <c r="F124" s="200"/>
      <c r="G124" s="200"/>
      <c r="H124" s="200"/>
      <c r="I124" s="200"/>
      <c r="J124" s="200"/>
      <c r="K124" s="200"/>
      <c r="L124" s="200"/>
      <c r="M124" s="200"/>
      <c r="N124" s="200"/>
    </row>
    <row r="125" spans="1:14" ht="12.75" customHeight="1" thickBot="1" x14ac:dyDescent="0.25">
      <c r="A125" s="20"/>
      <c r="F125" s="4"/>
    </row>
    <row r="126" spans="1:14"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192" t="s">
        <v>13</v>
      </c>
    </row>
    <row r="127" spans="1:14" ht="12.75" customHeight="1" thickBot="1" x14ac:dyDescent="0.25">
      <c r="A127" s="195"/>
      <c r="B127" s="195"/>
      <c r="C127" s="195"/>
      <c r="D127" s="195"/>
      <c r="E127" s="195"/>
      <c r="F127" s="195"/>
      <c r="G127" s="195"/>
      <c r="H127" s="195"/>
      <c r="I127" s="195"/>
      <c r="J127" s="195"/>
      <c r="K127" s="195"/>
      <c r="L127" s="195"/>
      <c r="M127" s="195"/>
      <c r="N127" s="193"/>
    </row>
    <row r="128" spans="1:14" ht="12.75" customHeight="1" x14ac:dyDescent="0.2">
      <c r="A128" s="194" t="s">
        <v>62</v>
      </c>
      <c r="B128" s="205">
        <v>29843</v>
      </c>
      <c r="C128" s="205">
        <v>46654</v>
      </c>
      <c r="D128" s="205">
        <v>44104</v>
      </c>
      <c r="E128" s="205">
        <v>37423</v>
      </c>
      <c r="F128" s="205">
        <v>37332</v>
      </c>
      <c r="G128" s="205">
        <v>54680</v>
      </c>
      <c r="H128" s="205">
        <v>31658</v>
      </c>
      <c r="I128" s="205">
        <v>41318</v>
      </c>
      <c r="J128" s="205">
        <v>39007</v>
      </c>
      <c r="K128" s="205">
        <v>46529</v>
      </c>
      <c r="L128" s="205">
        <v>38589</v>
      </c>
      <c r="M128" s="205">
        <v>26504</v>
      </c>
      <c r="N128" s="207">
        <f t="shared" ref="N128:N146" si="5">SUM(B128:M128)</f>
        <v>473641</v>
      </c>
    </row>
    <row r="129" spans="1:14" ht="12.75" customHeight="1" thickBot="1" x14ac:dyDescent="0.25">
      <c r="A129" s="195"/>
      <c r="B129" s="206"/>
      <c r="C129" s="206"/>
      <c r="D129" s="206"/>
      <c r="E129" s="206"/>
      <c r="F129" s="206"/>
      <c r="G129" s="206"/>
      <c r="H129" s="206"/>
      <c r="I129" s="206"/>
      <c r="J129" s="206"/>
      <c r="K129" s="206"/>
      <c r="L129" s="206"/>
      <c r="M129" s="206"/>
      <c r="N129" s="208"/>
    </row>
    <row r="130" spans="1:14" ht="12.75" customHeight="1" x14ac:dyDescent="0.2">
      <c r="A130" s="194" t="s">
        <v>63</v>
      </c>
      <c r="B130" s="205">
        <v>36686</v>
      </c>
      <c r="C130" s="205">
        <v>29152</v>
      </c>
      <c r="D130" s="205">
        <v>27372</v>
      </c>
      <c r="E130" s="205">
        <v>29231</v>
      </c>
      <c r="F130" s="205">
        <v>22315</v>
      </c>
      <c r="G130" s="205">
        <v>27588</v>
      </c>
      <c r="H130" s="205">
        <v>30377</v>
      </c>
      <c r="I130" s="205">
        <v>29742</v>
      </c>
      <c r="J130" s="205">
        <v>31960</v>
      </c>
      <c r="K130" s="205">
        <v>29850</v>
      </c>
      <c r="L130" s="205">
        <v>31101</v>
      </c>
      <c r="M130" s="205">
        <v>28022</v>
      </c>
      <c r="N130" s="207">
        <f t="shared" si="5"/>
        <v>353396</v>
      </c>
    </row>
    <row r="131" spans="1:14" ht="12.75" customHeight="1" thickBot="1" x14ac:dyDescent="0.25">
      <c r="A131" s="195"/>
      <c r="B131" s="206"/>
      <c r="C131" s="206"/>
      <c r="D131" s="206"/>
      <c r="E131" s="206"/>
      <c r="F131" s="206"/>
      <c r="G131" s="206"/>
      <c r="H131" s="206"/>
      <c r="I131" s="206"/>
      <c r="J131" s="206"/>
      <c r="K131" s="206"/>
      <c r="L131" s="206"/>
      <c r="M131" s="206"/>
      <c r="N131" s="208"/>
    </row>
    <row r="132" spans="1:14" ht="12.75" customHeight="1" x14ac:dyDescent="0.2">
      <c r="A132" s="194" t="s">
        <v>64</v>
      </c>
      <c r="B132" s="205">
        <v>77961</v>
      </c>
      <c r="C132" s="205">
        <v>49640</v>
      </c>
      <c r="D132" s="205">
        <v>83775</v>
      </c>
      <c r="E132" s="205">
        <v>101103</v>
      </c>
      <c r="F132" s="205">
        <v>122036</v>
      </c>
      <c r="G132" s="205">
        <v>94930</v>
      </c>
      <c r="H132" s="205">
        <v>114058</v>
      </c>
      <c r="I132" s="205">
        <v>88112</v>
      </c>
      <c r="J132" s="205">
        <v>91389</v>
      </c>
      <c r="K132" s="205">
        <v>70742</v>
      </c>
      <c r="L132" s="205">
        <v>45779</v>
      </c>
      <c r="M132" s="205">
        <v>60443</v>
      </c>
      <c r="N132" s="207">
        <f t="shared" si="5"/>
        <v>999968</v>
      </c>
    </row>
    <row r="133" spans="1:14" ht="12.75" customHeight="1" thickBot="1" x14ac:dyDescent="0.25">
      <c r="A133" s="195"/>
      <c r="B133" s="206"/>
      <c r="C133" s="206"/>
      <c r="D133" s="206"/>
      <c r="E133" s="206"/>
      <c r="F133" s="206"/>
      <c r="G133" s="206"/>
      <c r="H133" s="206"/>
      <c r="I133" s="206"/>
      <c r="J133" s="206"/>
      <c r="K133" s="206"/>
      <c r="L133" s="206"/>
      <c r="M133" s="206"/>
      <c r="N133" s="208"/>
    </row>
    <row r="134" spans="1:14" ht="12.75" customHeight="1" x14ac:dyDescent="0.2">
      <c r="A134" s="194" t="s">
        <v>65</v>
      </c>
      <c r="B134" s="205"/>
      <c r="C134" s="205"/>
      <c r="D134" s="205"/>
      <c r="E134" s="205"/>
      <c r="F134" s="205"/>
      <c r="G134" s="205"/>
      <c r="H134" s="205"/>
      <c r="I134" s="205"/>
      <c r="J134" s="205"/>
      <c r="K134" s="205"/>
      <c r="L134" s="205"/>
      <c r="M134" s="205"/>
      <c r="N134" s="207">
        <f t="shared" si="5"/>
        <v>0</v>
      </c>
    </row>
    <row r="135" spans="1:14" ht="12.75" customHeight="1" thickBot="1" x14ac:dyDescent="0.25">
      <c r="A135" s="195"/>
      <c r="B135" s="206"/>
      <c r="C135" s="206"/>
      <c r="D135" s="206"/>
      <c r="E135" s="206"/>
      <c r="F135" s="206"/>
      <c r="G135" s="206"/>
      <c r="H135" s="206"/>
      <c r="I135" s="206"/>
      <c r="J135" s="206"/>
      <c r="K135" s="206"/>
      <c r="L135" s="206"/>
      <c r="M135" s="206"/>
      <c r="N135" s="208"/>
    </row>
    <row r="136" spans="1:14" ht="12.75" customHeight="1" x14ac:dyDescent="0.2">
      <c r="A136" s="194" t="s">
        <v>66</v>
      </c>
      <c r="B136" s="205">
        <v>33690</v>
      </c>
      <c r="C136" s="205">
        <v>6592</v>
      </c>
      <c r="D136" s="205">
        <v>2782</v>
      </c>
      <c r="E136" s="205"/>
      <c r="F136" s="205">
        <v>12769</v>
      </c>
      <c r="G136" s="205">
        <v>16820</v>
      </c>
      <c r="H136" s="205">
        <v>19442</v>
      </c>
      <c r="I136" s="205">
        <v>21556</v>
      </c>
      <c r="J136" s="205">
        <v>22646</v>
      </c>
      <c r="K136" s="205">
        <v>24314</v>
      </c>
      <c r="L136" s="205">
        <v>21614</v>
      </c>
      <c r="M136" s="205">
        <v>26138</v>
      </c>
      <c r="N136" s="207">
        <f t="shared" si="5"/>
        <v>208363</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194" t="s">
        <v>53</v>
      </c>
      <c r="B138" s="205">
        <v>11049</v>
      </c>
      <c r="C138" s="205">
        <v>10493</v>
      </c>
      <c r="D138" s="205">
        <v>13023</v>
      </c>
      <c r="E138" s="205">
        <v>10919</v>
      </c>
      <c r="F138" s="205">
        <v>12097</v>
      </c>
      <c r="G138" s="205">
        <v>10238</v>
      </c>
      <c r="H138" s="205">
        <v>12495</v>
      </c>
      <c r="I138" s="205">
        <v>11565</v>
      </c>
      <c r="J138" s="205">
        <v>13010</v>
      </c>
      <c r="K138" s="205">
        <v>11438</v>
      </c>
      <c r="L138" s="205">
        <v>8855</v>
      </c>
      <c r="M138" s="205">
        <v>9369</v>
      </c>
      <c r="N138" s="207">
        <f t="shared" si="5"/>
        <v>134551</v>
      </c>
    </row>
    <row r="139" spans="1:14" ht="12.75" customHeight="1" thickBot="1" x14ac:dyDescent="0.25">
      <c r="A139" s="195"/>
      <c r="B139" s="206"/>
      <c r="C139" s="206"/>
      <c r="D139" s="206"/>
      <c r="E139" s="206"/>
      <c r="F139" s="206"/>
      <c r="G139" s="206"/>
      <c r="H139" s="206"/>
      <c r="I139" s="206"/>
      <c r="J139" s="206"/>
      <c r="K139" s="206"/>
      <c r="L139" s="206"/>
      <c r="M139" s="206"/>
      <c r="N139" s="208"/>
    </row>
    <row r="140" spans="1:14" ht="12.75" customHeight="1" x14ac:dyDescent="0.2">
      <c r="A140" s="194" t="s">
        <v>67</v>
      </c>
      <c r="B140" s="205">
        <v>16513</v>
      </c>
      <c r="C140" s="205">
        <v>18578</v>
      </c>
      <c r="D140" s="205">
        <v>16983</v>
      </c>
      <c r="E140" s="205">
        <v>17676</v>
      </c>
      <c r="F140" s="205">
        <v>20201</v>
      </c>
      <c r="G140" s="205">
        <v>22328</v>
      </c>
      <c r="H140" s="205">
        <v>31262</v>
      </c>
      <c r="I140" s="205">
        <v>27259</v>
      </c>
      <c r="J140" s="205">
        <v>25829</v>
      </c>
      <c r="K140" s="205">
        <v>26644</v>
      </c>
      <c r="L140" s="205">
        <v>26170</v>
      </c>
      <c r="M140" s="205">
        <v>20031</v>
      </c>
      <c r="N140" s="207">
        <f t="shared" si="5"/>
        <v>269474</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194" t="s">
        <v>68</v>
      </c>
      <c r="B142" s="205">
        <v>39844</v>
      </c>
      <c r="C142" s="205">
        <v>51646</v>
      </c>
      <c r="D142" s="205">
        <v>34896</v>
      </c>
      <c r="E142" s="205">
        <v>49618</v>
      </c>
      <c r="F142" s="205">
        <v>51062</v>
      </c>
      <c r="G142" s="205">
        <v>47138</v>
      </c>
      <c r="H142" s="205">
        <v>47169</v>
      </c>
      <c r="I142" s="205">
        <v>49307</v>
      </c>
      <c r="J142" s="205">
        <v>56072</v>
      </c>
      <c r="K142" s="205">
        <v>57226</v>
      </c>
      <c r="L142" s="205">
        <v>45798</v>
      </c>
      <c r="M142" s="205">
        <v>65867</v>
      </c>
      <c r="N142" s="207">
        <f t="shared" si="5"/>
        <v>595643</v>
      </c>
    </row>
    <row r="143" spans="1:14" ht="12.75" customHeight="1" thickBot="1" x14ac:dyDescent="0.25">
      <c r="A143" s="195"/>
      <c r="B143" s="206"/>
      <c r="C143" s="206"/>
      <c r="D143" s="206"/>
      <c r="E143" s="206"/>
      <c r="F143" s="206"/>
      <c r="G143" s="206"/>
      <c r="H143" s="206"/>
      <c r="I143" s="206"/>
      <c r="J143" s="206"/>
      <c r="K143" s="206"/>
      <c r="L143" s="206"/>
      <c r="M143" s="206"/>
      <c r="N143" s="208"/>
    </row>
    <row r="144" spans="1:14" ht="12.75" customHeight="1" x14ac:dyDescent="0.2">
      <c r="A144" s="194" t="s">
        <v>69</v>
      </c>
      <c r="B144" s="205">
        <v>4135</v>
      </c>
      <c r="C144" s="205">
        <v>2317</v>
      </c>
      <c r="D144" s="205">
        <v>796</v>
      </c>
      <c r="E144" s="205">
        <v>3820</v>
      </c>
      <c r="F144" s="205">
        <v>113</v>
      </c>
      <c r="G144" s="205">
        <v>1700</v>
      </c>
      <c r="H144" s="205"/>
      <c r="I144" s="205">
        <v>90</v>
      </c>
      <c r="J144" s="205">
        <v>1671</v>
      </c>
      <c r="K144" s="205">
        <v>1772</v>
      </c>
      <c r="L144" s="205">
        <v>612</v>
      </c>
      <c r="M144" s="205">
        <v>615</v>
      </c>
      <c r="N144" s="207">
        <f t="shared" si="5"/>
        <v>17641</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194" t="s">
        <v>60</v>
      </c>
      <c r="B146" s="205">
        <v>9978</v>
      </c>
      <c r="C146" s="205">
        <v>7593</v>
      </c>
      <c r="D146" s="205">
        <v>14564</v>
      </c>
      <c r="E146" s="205">
        <v>15446</v>
      </c>
      <c r="F146" s="205">
        <v>14908</v>
      </c>
      <c r="G146" s="205">
        <v>11547</v>
      </c>
      <c r="H146" s="205">
        <v>12165</v>
      </c>
      <c r="I146" s="205">
        <v>10686</v>
      </c>
      <c r="J146" s="205">
        <v>12375</v>
      </c>
      <c r="K146" s="205">
        <v>9564</v>
      </c>
      <c r="L146" s="205">
        <v>11536</v>
      </c>
      <c r="M146" s="205">
        <v>14615</v>
      </c>
      <c r="N146" s="207">
        <f t="shared" si="5"/>
        <v>144977</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01" t="s">
        <v>13</v>
      </c>
      <c r="B148" s="190">
        <f>SUM(B128:B146)</f>
        <v>259699</v>
      </c>
      <c r="C148" s="190">
        <f>SUM(C128:C146)</f>
        <v>222665</v>
      </c>
      <c r="D148" s="190">
        <f>SUM(D128:D146)</f>
        <v>238295</v>
      </c>
      <c r="E148" s="190">
        <f t="shared" ref="E148:L148" si="6">SUM(E128:E146)</f>
        <v>265236</v>
      </c>
      <c r="F148" s="190">
        <f t="shared" si="6"/>
        <v>292833</v>
      </c>
      <c r="G148" s="190">
        <f>SUM(G128:G146)</f>
        <v>286969</v>
      </c>
      <c r="H148" s="190">
        <f t="shared" si="6"/>
        <v>298626</v>
      </c>
      <c r="I148" s="190">
        <f t="shared" si="6"/>
        <v>279635</v>
      </c>
      <c r="J148" s="190">
        <f t="shared" si="6"/>
        <v>293959</v>
      </c>
      <c r="K148" s="190">
        <f t="shared" si="6"/>
        <v>278079</v>
      </c>
      <c r="L148" s="190">
        <f t="shared" si="6"/>
        <v>230054</v>
      </c>
      <c r="M148" s="190">
        <f>SUM(M128:M146)</f>
        <v>251604</v>
      </c>
      <c r="N148" s="190">
        <f>SUM(B148:M148)</f>
        <v>3197654</v>
      </c>
    </row>
    <row r="149" spans="1:14" ht="12.75" customHeight="1" thickBot="1" x14ac:dyDescent="0.25">
      <c r="A149" s="202"/>
      <c r="B149" s="191"/>
      <c r="C149" s="191"/>
      <c r="D149" s="191"/>
      <c r="E149" s="191"/>
      <c r="F149" s="191"/>
      <c r="G149" s="191"/>
      <c r="H149" s="191"/>
      <c r="I149" s="191"/>
      <c r="J149" s="191"/>
      <c r="K149" s="191"/>
      <c r="L149" s="191"/>
      <c r="M149" s="191"/>
      <c r="N149" s="191"/>
    </row>
    <row r="153" spans="1:14" s="10" customFormat="1" ht="24.95" customHeight="1" x14ac:dyDescent="0.2">
      <c r="A153" s="200" t="s">
        <v>192</v>
      </c>
      <c r="B153" s="200"/>
      <c r="C153" s="200"/>
      <c r="D153" s="200"/>
      <c r="E153" s="200"/>
      <c r="F153" s="200"/>
      <c r="G153" s="200"/>
      <c r="H153" s="200"/>
      <c r="I153" s="200"/>
      <c r="J153" s="200"/>
      <c r="K153" s="200"/>
      <c r="L153" s="200"/>
      <c r="M153" s="200"/>
      <c r="N153" s="200"/>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192" t="s">
        <v>13</v>
      </c>
    </row>
    <row r="156" spans="1:14" ht="12.75" customHeight="1" thickBot="1" x14ac:dyDescent="0.25">
      <c r="A156" s="195"/>
      <c r="B156" s="195"/>
      <c r="C156" s="195"/>
      <c r="D156" s="195"/>
      <c r="E156" s="195"/>
      <c r="F156" s="195"/>
      <c r="G156" s="195"/>
      <c r="H156" s="195"/>
      <c r="I156" s="195"/>
      <c r="J156" s="195"/>
      <c r="K156" s="195"/>
      <c r="L156" s="195"/>
      <c r="M156" s="195"/>
      <c r="N156" s="193"/>
    </row>
    <row r="157" spans="1:14" ht="12.75" customHeight="1" x14ac:dyDescent="0.2">
      <c r="A157" s="194" t="s">
        <v>75</v>
      </c>
      <c r="B157" s="205">
        <v>501</v>
      </c>
      <c r="C157" s="205">
        <v>1083</v>
      </c>
      <c r="D157" s="205">
        <v>5390</v>
      </c>
      <c r="E157" s="205">
        <v>11606</v>
      </c>
      <c r="F157" s="205">
        <v>14275</v>
      </c>
      <c r="G157" s="205">
        <v>18384</v>
      </c>
      <c r="H157" s="205">
        <v>20915</v>
      </c>
      <c r="I157" s="205">
        <v>18515</v>
      </c>
      <c r="J157" s="205">
        <v>15727</v>
      </c>
      <c r="K157" s="205">
        <v>16506</v>
      </c>
      <c r="L157" s="205">
        <v>11152</v>
      </c>
      <c r="M157" s="205">
        <v>5647</v>
      </c>
      <c r="N157" s="207">
        <f t="shared" ref="N157:N177" si="7">SUM(B157:M157)</f>
        <v>139701</v>
      </c>
    </row>
    <row r="158" spans="1:14" ht="12.75" customHeight="1" thickBot="1" x14ac:dyDescent="0.25">
      <c r="A158" s="195"/>
      <c r="B158" s="206"/>
      <c r="C158" s="206"/>
      <c r="D158" s="206"/>
      <c r="E158" s="206"/>
      <c r="F158" s="206"/>
      <c r="G158" s="206"/>
      <c r="H158" s="206"/>
      <c r="I158" s="206"/>
      <c r="J158" s="206"/>
      <c r="K158" s="206"/>
      <c r="L158" s="206"/>
      <c r="M158" s="206"/>
      <c r="N158" s="208"/>
    </row>
    <row r="159" spans="1:14" ht="12.75" customHeight="1" x14ac:dyDescent="0.2">
      <c r="A159" s="194" t="s">
        <v>76</v>
      </c>
      <c r="B159" s="205">
        <v>460</v>
      </c>
      <c r="C159" s="205">
        <v>360</v>
      </c>
      <c r="D159" s="205">
        <v>360</v>
      </c>
      <c r="E159" s="205">
        <v>480</v>
      </c>
      <c r="F159" s="205">
        <v>280</v>
      </c>
      <c r="G159" s="205">
        <v>240</v>
      </c>
      <c r="H159" s="205">
        <v>480</v>
      </c>
      <c r="I159" s="205">
        <v>440</v>
      </c>
      <c r="J159" s="205">
        <v>200</v>
      </c>
      <c r="K159" s="205">
        <v>440</v>
      </c>
      <c r="L159" s="205">
        <v>480</v>
      </c>
      <c r="M159" s="205">
        <v>200</v>
      </c>
      <c r="N159" s="207">
        <f t="shared" si="7"/>
        <v>4420</v>
      </c>
    </row>
    <row r="160" spans="1:14" ht="12.75" customHeight="1" thickBot="1" x14ac:dyDescent="0.25">
      <c r="A160" s="195"/>
      <c r="B160" s="206"/>
      <c r="C160" s="206"/>
      <c r="D160" s="206"/>
      <c r="E160" s="206"/>
      <c r="F160" s="206"/>
      <c r="G160" s="206"/>
      <c r="H160" s="206"/>
      <c r="I160" s="206"/>
      <c r="J160" s="206"/>
      <c r="K160" s="206"/>
      <c r="L160" s="206"/>
      <c r="M160" s="206"/>
      <c r="N160" s="208"/>
    </row>
    <row r="161" spans="1:14" ht="12.75" customHeight="1" x14ac:dyDescent="0.2">
      <c r="A161" s="194" t="s">
        <v>77</v>
      </c>
      <c r="B161" s="205">
        <v>6558</v>
      </c>
      <c r="C161" s="205">
        <v>1636</v>
      </c>
      <c r="D161" s="205">
        <v>3231</v>
      </c>
      <c r="E161" s="205">
        <v>250</v>
      </c>
      <c r="F161" s="205">
        <v>2600</v>
      </c>
      <c r="G161" s="205">
        <v>3801</v>
      </c>
      <c r="H161" s="205">
        <v>4885</v>
      </c>
      <c r="I161" s="205">
        <v>9933</v>
      </c>
      <c r="J161" s="205">
        <v>22764</v>
      </c>
      <c r="K161" s="205">
        <v>9130</v>
      </c>
      <c r="L161" s="205">
        <v>22355</v>
      </c>
      <c r="M161" s="205">
        <v>13122</v>
      </c>
      <c r="N161" s="207">
        <f t="shared" si="7"/>
        <v>100265</v>
      </c>
    </row>
    <row r="162" spans="1:14" ht="12.75" customHeight="1" thickBot="1" x14ac:dyDescent="0.25">
      <c r="A162" s="195"/>
      <c r="B162" s="206"/>
      <c r="C162" s="206"/>
      <c r="D162" s="206"/>
      <c r="E162" s="206"/>
      <c r="F162" s="206"/>
      <c r="G162" s="206"/>
      <c r="H162" s="206"/>
      <c r="I162" s="206"/>
      <c r="J162" s="206"/>
      <c r="K162" s="206"/>
      <c r="L162" s="206"/>
      <c r="M162" s="206"/>
      <c r="N162" s="208"/>
    </row>
    <row r="163" spans="1:14" ht="12.75" customHeight="1" x14ac:dyDescent="0.2">
      <c r="A163" s="194" t="s">
        <v>78</v>
      </c>
      <c r="B163" s="205">
        <v>5296</v>
      </c>
      <c r="C163" s="205">
        <v>8154</v>
      </c>
      <c r="D163" s="205">
        <v>6245</v>
      </c>
      <c r="E163" s="205">
        <v>9305</v>
      </c>
      <c r="F163" s="205">
        <v>9056</v>
      </c>
      <c r="G163" s="205">
        <v>10804</v>
      </c>
      <c r="H163" s="205">
        <v>10357</v>
      </c>
      <c r="I163" s="205">
        <v>10946</v>
      </c>
      <c r="J163" s="205">
        <v>10442</v>
      </c>
      <c r="K163" s="205">
        <v>10971</v>
      </c>
      <c r="L163" s="205">
        <v>9144</v>
      </c>
      <c r="M163" s="205">
        <v>9060</v>
      </c>
      <c r="N163" s="207">
        <f t="shared" si="7"/>
        <v>109780</v>
      </c>
    </row>
    <row r="164" spans="1:14" ht="12.75" customHeight="1" thickBot="1" x14ac:dyDescent="0.25">
      <c r="A164" s="195"/>
      <c r="B164" s="206"/>
      <c r="C164" s="206"/>
      <c r="D164" s="206"/>
      <c r="E164" s="206"/>
      <c r="F164" s="206"/>
      <c r="G164" s="206"/>
      <c r="H164" s="206"/>
      <c r="I164" s="206"/>
      <c r="J164" s="206"/>
      <c r="K164" s="206"/>
      <c r="L164" s="206"/>
      <c r="M164" s="206"/>
      <c r="N164" s="208"/>
    </row>
    <row r="165" spans="1:14" ht="12.75" customHeight="1" x14ac:dyDescent="0.2">
      <c r="A165" s="194" t="s">
        <v>114</v>
      </c>
      <c r="B165" s="205"/>
      <c r="C165" s="205">
        <v>819</v>
      </c>
      <c r="D165" s="205"/>
      <c r="E165" s="205"/>
      <c r="F165" s="205"/>
      <c r="G165" s="205"/>
      <c r="H165" s="205">
        <v>224</v>
      </c>
      <c r="I165" s="205"/>
      <c r="J165" s="205"/>
      <c r="K165" s="205">
        <v>12591</v>
      </c>
      <c r="L165" s="205">
        <v>16682</v>
      </c>
      <c r="M165" s="205">
        <v>14074</v>
      </c>
      <c r="N165" s="207">
        <f t="shared" si="7"/>
        <v>44390</v>
      </c>
    </row>
    <row r="166" spans="1:14" ht="12.75" customHeight="1" thickBot="1" x14ac:dyDescent="0.25">
      <c r="A166" s="195"/>
      <c r="B166" s="206"/>
      <c r="C166" s="206"/>
      <c r="D166" s="206"/>
      <c r="E166" s="206"/>
      <c r="F166" s="206"/>
      <c r="G166" s="206"/>
      <c r="H166" s="206"/>
      <c r="I166" s="206"/>
      <c r="J166" s="206"/>
      <c r="K166" s="206"/>
      <c r="L166" s="206"/>
      <c r="M166" s="206"/>
      <c r="N166" s="208"/>
    </row>
    <row r="167" spans="1:14" ht="12.75" customHeight="1" x14ac:dyDescent="0.2">
      <c r="A167" s="194" t="s">
        <v>107</v>
      </c>
      <c r="B167" s="205"/>
      <c r="C167" s="205"/>
      <c r="D167" s="205"/>
      <c r="E167" s="205"/>
      <c r="F167" s="205"/>
      <c r="G167" s="205"/>
      <c r="H167" s="205"/>
      <c r="I167" s="205"/>
      <c r="J167" s="205"/>
      <c r="K167" s="205"/>
      <c r="L167" s="205"/>
      <c r="M167" s="205"/>
      <c r="N167" s="207">
        <f t="shared" si="7"/>
        <v>0</v>
      </c>
    </row>
    <row r="168" spans="1:14" ht="12.75" customHeight="1" thickBot="1" x14ac:dyDescent="0.25">
      <c r="A168" s="195"/>
      <c r="B168" s="206"/>
      <c r="C168" s="206"/>
      <c r="D168" s="206"/>
      <c r="E168" s="206"/>
      <c r="F168" s="206"/>
      <c r="G168" s="206"/>
      <c r="H168" s="206"/>
      <c r="I168" s="206"/>
      <c r="J168" s="206"/>
      <c r="K168" s="206"/>
      <c r="L168" s="206"/>
      <c r="M168" s="206"/>
      <c r="N168" s="208"/>
    </row>
    <row r="169" spans="1:14" ht="12.75" customHeight="1" x14ac:dyDescent="0.2">
      <c r="A169" s="194" t="s">
        <v>79</v>
      </c>
      <c r="B169" s="205"/>
      <c r="C169" s="205"/>
      <c r="D169" s="205">
        <v>21569</v>
      </c>
      <c r="E169" s="205">
        <v>27094</v>
      </c>
      <c r="F169" s="205">
        <v>28495</v>
      </c>
      <c r="G169" s="205">
        <v>11522</v>
      </c>
      <c r="H169" s="205">
        <v>20740</v>
      </c>
      <c r="I169" s="205">
        <v>12220</v>
      </c>
      <c r="J169" s="205"/>
      <c r="K169" s="205"/>
      <c r="L169" s="205"/>
      <c r="M169" s="205"/>
      <c r="N169" s="207">
        <f t="shared" si="7"/>
        <v>121640</v>
      </c>
    </row>
    <row r="170" spans="1:14" ht="12.75" customHeight="1" thickBot="1" x14ac:dyDescent="0.25">
      <c r="A170" s="195"/>
      <c r="B170" s="206"/>
      <c r="C170" s="206"/>
      <c r="D170" s="206"/>
      <c r="E170" s="206"/>
      <c r="F170" s="206"/>
      <c r="G170" s="206"/>
      <c r="H170" s="206"/>
      <c r="I170" s="206"/>
      <c r="J170" s="206"/>
      <c r="K170" s="206"/>
      <c r="L170" s="206"/>
      <c r="M170" s="206"/>
      <c r="N170" s="208"/>
    </row>
    <row r="171" spans="1:14" ht="12.75" customHeight="1" x14ac:dyDescent="0.2">
      <c r="A171" s="194" t="s">
        <v>53</v>
      </c>
      <c r="B171" s="205">
        <v>15571</v>
      </c>
      <c r="C171" s="205">
        <v>12777</v>
      </c>
      <c r="D171" s="205">
        <v>11052</v>
      </c>
      <c r="E171" s="205">
        <v>15816</v>
      </c>
      <c r="F171" s="205">
        <v>14878</v>
      </c>
      <c r="G171" s="205">
        <v>12727</v>
      </c>
      <c r="H171" s="205">
        <v>10555</v>
      </c>
      <c r="I171" s="205">
        <v>15421</v>
      </c>
      <c r="J171" s="205">
        <v>15585</v>
      </c>
      <c r="K171" s="205">
        <v>19017</v>
      </c>
      <c r="L171" s="205">
        <v>16903</v>
      </c>
      <c r="M171" s="205">
        <v>14605</v>
      </c>
      <c r="N171" s="207">
        <f t="shared" si="7"/>
        <v>174907</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194" t="s">
        <v>80</v>
      </c>
      <c r="B173" s="205">
        <v>31570</v>
      </c>
      <c r="C173" s="205">
        <v>25878</v>
      </c>
      <c r="D173" s="205">
        <v>19622</v>
      </c>
      <c r="E173" s="205">
        <v>30570</v>
      </c>
      <c r="F173" s="205">
        <v>29570</v>
      </c>
      <c r="G173" s="205">
        <v>33132</v>
      </c>
      <c r="H173" s="205">
        <v>35396</v>
      </c>
      <c r="I173" s="205">
        <v>36063</v>
      </c>
      <c r="J173" s="205">
        <v>31337</v>
      </c>
      <c r="K173" s="205">
        <v>30856</v>
      </c>
      <c r="L173" s="205">
        <v>29073</v>
      </c>
      <c r="M173" s="205">
        <v>28502</v>
      </c>
      <c r="N173" s="207">
        <f t="shared" si="7"/>
        <v>361569</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69</v>
      </c>
      <c r="B175" s="205">
        <v>5079</v>
      </c>
      <c r="C175" s="205">
        <v>6276</v>
      </c>
      <c r="D175" s="205">
        <v>8436</v>
      </c>
      <c r="E175" s="205">
        <v>9942</v>
      </c>
      <c r="F175" s="205">
        <v>15104</v>
      </c>
      <c r="G175" s="205">
        <v>12553</v>
      </c>
      <c r="H175" s="205">
        <v>14133</v>
      </c>
      <c r="I175" s="205">
        <v>13497</v>
      </c>
      <c r="J175" s="205">
        <v>13377</v>
      </c>
      <c r="K175" s="205">
        <v>10534</v>
      </c>
      <c r="L175" s="205">
        <v>10191</v>
      </c>
      <c r="M175" s="205">
        <v>9457</v>
      </c>
      <c r="N175" s="207">
        <f t="shared" si="7"/>
        <v>128579</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60</v>
      </c>
      <c r="B177" s="205">
        <v>2725</v>
      </c>
      <c r="C177" s="205">
        <v>3073</v>
      </c>
      <c r="D177" s="205">
        <v>2299</v>
      </c>
      <c r="E177" s="205">
        <v>3569</v>
      </c>
      <c r="F177" s="205">
        <v>3125</v>
      </c>
      <c r="G177" s="205">
        <v>2327</v>
      </c>
      <c r="H177" s="205">
        <v>3135</v>
      </c>
      <c r="I177" s="205">
        <v>4476</v>
      </c>
      <c r="J177" s="205">
        <v>5080</v>
      </c>
      <c r="K177" s="205">
        <v>3841</v>
      </c>
      <c r="L177" s="205">
        <v>3046</v>
      </c>
      <c r="M177" s="205">
        <v>2156</v>
      </c>
      <c r="N177" s="207">
        <f t="shared" si="7"/>
        <v>38852</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201" t="s">
        <v>13</v>
      </c>
      <c r="B179" s="190">
        <f t="shared" ref="B179:M179" si="8">SUM(B157:B177)</f>
        <v>67760</v>
      </c>
      <c r="C179" s="190">
        <f t="shared" si="8"/>
        <v>60056</v>
      </c>
      <c r="D179" s="190">
        <f t="shared" si="8"/>
        <v>78204</v>
      </c>
      <c r="E179" s="190">
        <f t="shared" si="8"/>
        <v>108632</v>
      </c>
      <c r="F179" s="190">
        <f t="shared" si="8"/>
        <v>117383</v>
      </c>
      <c r="G179" s="190">
        <f t="shared" si="8"/>
        <v>105490</v>
      </c>
      <c r="H179" s="190">
        <f t="shared" si="8"/>
        <v>120820</v>
      </c>
      <c r="I179" s="190">
        <f t="shared" si="8"/>
        <v>121511</v>
      </c>
      <c r="J179" s="190">
        <f t="shared" si="8"/>
        <v>114512</v>
      </c>
      <c r="K179" s="190">
        <f t="shared" si="8"/>
        <v>113886</v>
      </c>
      <c r="L179" s="190">
        <f t="shared" si="8"/>
        <v>119026</v>
      </c>
      <c r="M179" s="190">
        <f t="shared" si="8"/>
        <v>96823</v>
      </c>
      <c r="N179" s="190">
        <f>SUM(B179:M179)</f>
        <v>1224103</v>
      </c>
    </row>
    <row r="180" spans="1:14" ht="12.75" customHeight="1" thickBot="1" x14ac:dyDescent="0.25">
      <c r="A180" s="202"/>
      <c r="B180" s="191"/>
      <c r="C180" s="191"/>
      <c r="D180" s="191"/>
      <c r="E180" s="191"/>
      <c r="F180" s="191"/>
      <c r="G180" s="191"/>
      <c r="H180" s="191"/>
      <c r="I180" s="191"/>
      <c r="J180" s="191"/>
      <c r="K180" s="191"/>
      <c r="L180" s="191"/>
      <c r="M180" s="191"/>
      <c r="N180" s="191"/>
    </row>
    <row r="182" spans="1:14" ht="12.75" customHeight="1" x14ac:dyDescent="0.2">
      <c r="C182" s="5"/>
    </row>
    <row r="184" spans="1:14" s="10" customFormat="1" ht="24.95" customHeight="1" x14ac:dyDescent="0.2">
      <c r="A184" s="200" t="s">
        <v>193</v>
      </c>
      <c r="B184" s="200"/>
      <c r="C184" s="200"/>
      <c r="D184" s="200"/>
      <c r="E184" s="200"/>
      <c r="F184" s="200"/>
      <c r="G184" s="200"/>
      <c r="H184" s="200"/>
      <c r="I184" s="200"/>
      <c r="J184" s="200"/>
      <c r="K184" s="200"/>
      <c r="L184" s="200"/>
      <c r="M184" s="200"/>
      <c r="N184" s="200"/>
    </row>
    <row r="185" spans="1:14" ht="12.75" customHeight="1" thickBot="1" x14ac:dyDescent="0.25"/>
    <row r="186" spans="1:14" ht="12.75" customHeight="1" x14ac:dyDescent="0.2">
      <c r="A186" s="194"/>
      <c r="B186" s="194" t="s">
        <v>1</v>
      </c>
      <c r="C186" s="194" t="s">
        <v>2</v>
      </c>
      <c r="D186" s="194" t="s">
        <v>3</v>
      </c>
      <c r="E186" s="194" t="s">
        <v>4</v>
      </c>
      <c r="F186" s="194" t="s">
        <v>5</v>
      </c>
      <c r="G186" s="194" t="s">
        <v>6</v>
      </c>
      <c r="H186" s="194" t="s">
        <v>7</v>
      </c>
      <c r="I186" s="194" t="s">
        <v>8</v>
      </c>
      <c r="J186" s="194" t="s">
        <v>9</v>
      </c>
      <c r="K186" s="194" t="s">
        <v>10</v>
      </c>
      <c r="L186" s="194" t="s">
        <v>11</v>
      </c>
      <c r="M186" s="194" t="s">
        <v>12</v>
      </c>
      <c r="N186" s="192" t="s">
        <v>13</v>
      </c>
    </row>
    <row r="187" spans="1:14" ht="12.75" customHeight="1" thickBot="1" x14ac:dyDescent="0.25">
      <c r="A187" s="195"/>
      <c r="B187" s="195"/>
      <c r="C187" s="195"/>
      <c r="D187" s="195"/>
      <c r="E187" s="195"/>
      <c r="F187" s="195"/>
      <c r="G187" s="195"/>
      <c r="H187" s="195"/>
      <c r="I187" s="195"/>
      <c r="J187" s="195"/>
      <c r="K187" s="195"/>
      <c r="L187" s="195"/>
      <c r="M187" s="195"/>
      <c r="N187" s="193"/>
    </row>
    <row r="188" spans="1:14" ht="12.75" customHeight="1" x14ac:dyDescent="0.2">
      <c r="A188" s="194" t="s">
        <v>33</v>
      </c>
      <c r="B188" s="205">
        <v>10034</v>
      </c>
      <c r="C188" s="205">
        <v>8488</v>
      </c>
      <c r="D188" s="205">
        <v>11609</v>
      </c>
      <c r="E188" s="205">
        <v>8056</v>
      </c>
      <c r="F188" s="205">
        <v>11119</v>
      </c>
      <c r="G188" s="205">
        <v>16123</v>
      </c>
      <c r="H188" s="205">
        <v>16493</v>
      </c>
      <c r="I188" s="205">
        <v>17080</v>
      </c>
      <c r="J188" s="205">
        <v>18979</v>
      </c>
      <c r="K188" s="205">
        <v>17022</v>
      </c>
      <c r="L188" s="205">
        <v>16856</v>
      </c>
      <c r="M188" s="205">
        <v>13430</v>
      </c>
      <c r="N188" s="207">
        <f t="shared" ref="N188:N206" si="9">SUM(C188:M188)</f>
        <v>155255</v>
      </c>
    </row>
    <row r="189" spans="1:14" ht="12.75" customHeight="1" thickBot="1" x14ac:dyDescent="0.25">
      <c r="A189" s="195"/>
      <c r="B189" s="206"/>
      <c r="C189" s="206"/>
      <c r="D189" s="206"/>
      <c r="E189" s="206"/>
      <c r="F189" s="206"/>
      <c r="G189" s="206"/>
      <c r="H189" s="206"/>
      <c r="I189" s="206"/>
      <c r="J189" s="206"/>
      <c r="K189" s="206"/>
      <c r="L189" s="206"/>
      <c r="M189" s="206"/>
      <c r="N189" s="208"/>
    </row>
    <row r="190" spans="1:14" ht="12.75" customHeight="1" x14ac:dyDescent="0.2">
      <c r="A190" s="194" t="s">
        <v>82</v>
      </c>
      <c r="B190" s="205">
        <v>35677</v>
      </c>
      <c r="C190" s="205">
        <v>18338</v>
      </c>
      <c r="D190" s="205">
        <v>19688</v>
      </c>
      <c r="E190" s="205">
        <v>61011</v>
      </c>
      <c r="F190" s="205">
        <v>62768</v>
      </c>
      <c r="G190" s="205">
        <v>50609</v>
      </c>
      <c r="H190" s="205">
        <v>55864</v>
      </c>
      <c r="I190" s="205">
        <v>64758</v>
      </c>
      <c r="J190" s="205">
        <v>59723</v>
      </c>
      <c r="K190" s="205">
        <v>53652</v>
      </c>
      <c r="L190" s="205">
        <v>47895</v>
      </c>
      <c r="M190" s="205">
        <v>40922</v>
      </c>
      <c r="N190" s="207">
        <f t="shared" si="9"/>
        <v>535228</v>
      </c>
    </row>
    <row r="191" spans="1:14" ht="12.75" customHeight="1" thickBot="1" x14ac:dyDescent="0.25">
      <c r="A191" s="195"/>
      <c r="B191" s="206"/>
      <c r="C191" s="206"/>
      <c r="D191" s="206"/>
      <c r="E191" s="206"/>
      <c r="F191" s="206"/>
      <c r="G191" s="206"/>
      <c r="H191" s="206"/>
      <c r="I191" s="206"/>
      <c r="J191" s="206"/>
      <c r="K191" s="206"/>
      <c r="L191" s="206"/>
      <c r="M191" s="206"/>
      <c r="N191" s="208"/>
    </row>
    <row r="192" spans="1:14" ht="12.75" customHeight="1" x14ac:dyDescent="0.2">
      <c r="A192" s="194" t="s">
        <v>83</v>
      </c>
      <c r="B192" s="205">
        <v>2160</v>
      </c>
      <c r="C192" s="205">
        <v>2160</v>
      </c>
      <c r="D192" s="205">
        <v>2160</v>
      </c>
      <c r="E192" s="205">
        <v>1080</v>
      </c>
      <c r="F192" s="205">
        <v>1080</v>
      </c>
      <c r="G192" s="205">
        <v>1080</v>
      </c>
      <c r="H192" s="205">
        <v>1080</v>
      </c>
      <c r="I192" s="205"/>
      <c r="J192" s="205">
        <v>1080</v>
      </c>
      <c r="K192" s="205">
        <v>2160</v>
      </c>
      <c r="L192" s="205">
        <v>540</v>
      </c>
      <c r="M192" s="205">
        <v>2160</v>
      </c>
      <c r="N192" s="207">
        <f t="shared" si="9"/>
        <v>14580</v>
      </c>
    </row>
    <row r="193" spans="1:14" ht="12.75" customHeight="1" thickBot="1" x14ac:dyDescent="0.25">
      <c r="A193" s="195"/>
      <c r="B193" s="206"/>
      <c r="C193" s="206"/>
      <c r="D193" s="206"/>
      <c r="E193" s="206"/>
      <c r="F193" s="206"/>
      <c r="G193" s="206"/>
      <c r="H193" s="206"/>
      <c r="I193" s="206"/>
      <c r="J193" s="206"/>
      <c r="K193" s="206"/>
      <c r="L193" s="206"/>
      <c r="M193" s="206"/>
      <c r="N193" s="208"/>
    </row>
    <row r="194" spans="1:14" ht="12.75" customHeight="1" x14ac:dyDescent="0.2">
      <c r="A194" s="194" t="s">
        <v>44</v>
      </c>
      <c r="B194" s="205">
        <v>1064</v>
      </c>
      <c r="C194" s="205">
        <v>5153</v>
      </c>
      <c r="D194" s="205">
        <v>4689</v>
      </c>
      <c r="E194" s="205">
        <v>4610</v>
      </c>
      <c r="F194" s="205">
        <v>1547</v>
      </c>
      <c r="G194" s="205">
        <v>1023</v>
      </c>
      <c r="H194" s="205">
        <v>2927</v>
      </c>
      <c r="I194" s="205">
        <v>1640</v>
      </c>
      <c r="J194" s="205">
        <v>1422</v>
      </c>
      <c r="K194" s="205">
        <v>882</v>
      </c>
      <c r="L194" s="205">
        <v>811</v>
      </c>
      <c r="M194" s="205">
        <v>470</v>
      </c>
      <c r="N194" s="207">
        <f t="shared" si="9"/>
        <v>25174</v>
      </c>
    </row>
    <row r="195" spans="1:14" ht="12.75" customHeight="1" thickBot="1" x14ac:dyDescent="0.25">
      <c r="A195" s="195"/>
      <c r="B195" s="206"/>
      <c r="C195" s="206"/>
      <c r="D195" s="206"/>
      <c r="E195" s="206"/>
      <c r="F195" s="206"/>
      <c r="G195" s="206"/>
      <c r="H195" s="206"/>
      <c r="I195" s="206"/>
      <c r="J195" s="206"/>
      <c r="K195" s="206"/>
      <c r="L195" s="206"/>
      <c r="M195" s="206"/>
      <c r="N195" s="208"/>
    </row>
    <row r="196" spans="1:14" ht="12.75" customHeight="1" x14ac:dyDescent="0.2">
      <c r="A196" s="194" t="s">
        <v>84</v>
      </c>
      <c r="B196" s="205">
        <v>1422</v>
      </c>
      <c r="C196" s="205">
        <v>2480</v>
      </c>
      <c r="D196" s="205">
        <v>2921</v>
      </c>
      <c r="E196" s="205">
        <v>3671</v>
      </c>
      <c r="F196" s="205">
        <v>3836</v>
      </c>
      <c r="G196" s="205">
        <v>6277</v>
      </c>
      <c r="H196" s="205">
        <v>4230</v>
      </c>
      <c r="I196" s="205">
        <v>6085</v>
      </c>
      <c r="J196" s="205">
        <v>6638</v>
      </c>
      <c r="K196" s="205">
        <v>5331</v>
      </c>
      <c r="L196" s="205">
        <v>4772</v>
      </c>
      <c r="M196" s="205">
        <v>4601</v>
      </c>
      <c r="N196" s="207">
        <f t="shared" si="9"/>
        <v>50842</v>
      </c>
    </row>
    <row r="197" spans="1:14" ht="12.75" customHeight="1" thickBot="1" x14ac:dyDescent="0.25">
      <c r="A197" s="195"/>
      <c r="B197" s="206"/>
      <c r="C197" s="206"/>
      <c r="D197" s="206"/>
      <c r="E197" s="206"/>
      <c r="F197" s="206"/>
      <c r="G197" s="206"/>
      <c r="H197" s="206"/>
      <c r="I197" s="206"/>
      <c r="J197" s="206"/>
      <c r="K197" s="206"/>
      <c r="L197" s="206"/>
      <c r="M197" s="206"/>
      <c r="N197" s="208"/>
    </row>
    <row r="198" spans="1:14" ht="12.75" customHeight="1" x14ac:dyDescent="0.2">
      <c r="A198" s="194" t="s">
        <v>85</v>
      </c>
      <c r="B198" s="205">
        <v>2160</v>
      </c>
      <c r="C198" s="205">
        <v>1080</v>
      </c>
      <c r="D198" s="205">
        <v>540</v>
      </c>
      <c r="E198" s="205"/>
      <c r="F198" s="205"/>
      <c r="G198" s="205"/>
      <c r="H198" s="205">
        <v>2130</v>
      </c>
      <c r="I198" s="205">
        <v>4275</v>
      </c>
      <c r="J198" s="205">
        <v>4190</v>
      </c>
      <c r="K198" s="205">
        <v>4160</v>
      </c>
      <c r="L198" s="205">
        <v>2700</v>
      </c>
      <c r="M198" s="205">
        <v>3240</v>
      </c>
      <c r="N198" s="207">
        <f t="shared" si="9"/>
        <v>22315</v>
      </c>
    </row>
    <row r="199" spans="1:14" ht="12.75" customHeight="1" thickBot="1" x14ac:dyDescent="0.25">
      <c r="A199" s="195"/>
      <c r="B199" s="206"/>
      <c r="C199" s="206"/>
      <c r="D199" s="206"/>
      <c r="E199" s="206"/>
      <c r="F199" s="206"/>
      <c r="G199" s="206"/>
      <c r="H199" s="206"/>
      <c r="I199" s="206"/>
      <c r="J199" s="206"/>
      <c r="K199" s="206"/>
      <c r="L199" s="206"/>
      <c r="M199" s="206"/>
      <c r="N199" s="208"/>
    </row>
    <row r="200" spans="1:14" ht="12.75" customHeight="1" x14ac:dyDescent="0.2">
      <c r="A200" s="194" t="s">
        <v>88</v>
      </c>
      <c r="B200" s="205">
        <v>1140</v>
      </c>
      <c r="C200" s="205"/>
      <c r="D200" s="205">
        <v>730</v>
      </c>
      <c r="E200" s="205">
        <v>540</v>
      </c>
      <c r="F200" s="205">
        <v>1071</v>
      </c>
      <c r="G200" s="205">
        <v>1580</v>
      </c>
      <c r="H200" s="205">
        <v>7350</v>
      </c>
      <c r="I200" s="205">
        <v>6043</v>
      </c>
      <c r="J200" s="205">
        <v>5343</v>
      </c>
      <c r="K200" s="205">
        <v>4505</v>
      </c>
      <c r="L200" s="205">
        <v>4861</v>
      </c>
      <c r="M200" s="205">
        <v>4353</v>
      </c>
      <c r="N200" s="207">
        <f t="shared" si="9"/>
        <v>36376</v>
      </c>
    </row>
    <row r="201" spans="1:14" ht="12.75" customHeight="1" thickBot="1" x14ac:dyDescent="0.25">
      <c r="A201" s="195"/>
      <c r="B201" s="206"/>
      <c r="C201" s="206"/>
      <c r="D201" s="206"/>
      <c r="E201" s="206"/>
      <c r="F201" s="206"/>
      <c r="G201" s="206"/>
      <c r="H201" s="206"/>
      <c r="I201" s="206"/>
      <c r="J201" s="206"/>
      <c r="K201" s="206"/>
      <c r="L201" s="206"/>
      <c r="M201" s="206"/>
      <c r="N201" s="208"/>
    </row>
    <row r="202" spans="1:14" ht="12.75" customHeight="1" x14ac:dyDescent="0.2">
      <c r="A202" s="194" t="s">
        <v>86</v>
      </c>
      <c r="B202" s="205"/>
      <c r="C202" s="205"/>
      <c r="D202" s="205"/>
      <c r="E202" s="205"/>
      <c r="F202" s="205"/>
      <c r="G202" s="205"/>
      <c r="H202" s="205"/>
      <c r="I202" s="205"/>
      <c r="J202" s="205"/>
      <c r="K202" s="205"/>
      <c r="L202" s="205"/>
      <c r="M202" s="205"/>
      <c r="N202" s="207">
        <f t="shared" si="9"/>
        <v>0</v>
      </c>
    </row>
    <row r="203" spans="1:14" ht="12.75" customHeight="1" thickBot="1" x14ac:dyDescent="0.25">
      <c r="A203" s="195"/>
      <c r="B203" s="206"/>
      <c r="C203" s="206"/>
      <c r="D203" s="206"/>
      <c r="E203" s="206"/>
      <c r="F203" s="206"/>
      <c r="G203" s="206"/>
      <c r="H203" s="206"/>
      <c r="I203" s="206"/>
      <c r="J203" s="206"/>
      <c r="K203" s="206"/>
      <c r="L203" s="206"/>
      <c r="M203" s="206"/>
      <c r="N203" s="208"/>
    </row>
    <row r="204" spans="1:14" ht="12.75" customHeight="1" x14ac:dyDescent="0.2">
      <c r="A204" s="194" t="s">
        <v>69</v>
      </c>
      <c r="B204" s="205">
        <v>0</v>
      </c>
      <c r="C204" s="205">
        <v>0</v>
      </c>
      <c r="D204" s="205">
        <v>199</v>
      </c>
      <c r="E204" s="205"/>
      <c r="F204" s="205"/>
      <c r="G204" s="205">
        <v>437</v>
      </c>
      <c r="H204" s="205">
        <v>35</v>
      </c>
      <c r="I204" s="205">
        <v>1321</v>
      </c>
      <c r="J204" s="205">
        <v>2318</v>
      </c>
      <c r="K204" s="205">
        <v>2750</v>
      </c>
      <c r="L204" s="205">
        <v>262</v>
      </c>
      <c r="M204" s="205">
        <v>628</v>
      </c>
      <c r="N204" s="207">
        <f t="shared" si="9"/>
        <v>7950</v>
      </c>
    </row>
    <row r="205" spans="1:14" ht="12.75" customHeight="1" thickBot="1" x14ac:dyDescent="0.25">
      <c r="A205" s="195"/>
      <c r="B205" s="206"/>
      <c r="C205" s="206"/>
      <c r="D205" s="206"/>
      <c r="E205" s="206"/>
      <c r="F205" s="206"/>
      <c r="G205" s="206"/>
      <c r="H205" s="206"/>
      <c r="I205" s="206"/>
      <c r="J205" s="206"/>
      <c r="K205" s="206"/>
      <c r="L205" s="206"/>
      <c r="M205" s="206"/>
      <c r="N205" s="208"/>
    </row>
    <row r="206" spans="1:14" ht="12.75" customHeight="1" x14ac:dyDescent="0.2">
      <c r="A206" s="194" t="s">
        <v>89</v>
      </c>
      <c r="B206" s="205">
        <v>100</v>
      </c>
      <c r="C206" s="205">
        <v>580</v>
      </c>
      <c r="D206" s="205">
        <v>1315</v>
      </c>
      <c r="E206" s="205">
        <v>1815</v>
      </c>
      <c r="F206" s="205">
        <v>1380</v>
      </c>
      <c r="G206" s="205">
        <v>3038</v>
      </c>
      <c r="H206" s="205">
        <v>1473</v>
      </c>
      <c r="I206" s="205">
        <v>340</v>
      </c>
      <c r="J206" s="205">
        <v>590</v>
      </c>
      <c r="K206" s="205">
        <v>256</v>
      </c>
      <c r="L206" s="205">
        <v>2169</v>
      </c>
      <c r="M206" s="205">
        <v>1275</v>
      </c>
      <c r="N206" s="207">
        <f t="shared" si="9"/>
        <v>14231</v>
      </c>
    </row>
    <row r="207" spans="1:14" ht="12.75" customHeight="1" thickBot="1" x14ac:dyDescent="0.25">
      <c r="A207" s="195"/>
      <c r="B207" s="206"/>
      <c r="C207" s="206"/>
      <c r="D207" s="206"/>
      <c r="E207" s="206"/>
      <c r="F207" s="206"/>
      <c r="G207" s="206"/>
      <c r="H207" s="206"/>
      <c r="I207" s="206"/>
      <c r="J207" s="206"/>
      <c r="K207" s="206"/>
      <c r="L207" s="206"/>
      <c r="M207" s="206"/>
      <c r="N207" s="208"/>
    </row>
    <row r="208" spans="1:14" ht="12.75" customHeight="1" x14ac:dyDescent="0.2">
      <c r="A208" s="201" t="s">
        <v>13</v>
      </c>
      <c r="B208" s="190">
        <f t="shared" ref="B208:M208" si="10">SUM(B188:B206)</f>
        <v>53757</v>
      </c>
      <c r="C208" s="190">
        <f t="shared" si="10"/>
        <v>38279</v>
      </c>
      <c r="D208" s="190">
        <f>SUM(D188:D206)</f>
        <v>43851</v>
      </c>
      <c r="E208" s="190">
        <f t="shared" si="10"/>
        <v>80783</v>
      </c>
      <c r="F208" s="190">
        <f t="shared" si="10"/>
        <v>82801</v>
      </c>
      <c r="G208" s="190">
        <f t="shared" si="10"/>
        <v>80167</v>
      </c>
      <c r="H208" s="190">
        <f t="shared" si="10"/>
        <v>91582</v>
      </c>
      <c r="I208" s="190">
        <f t="shared" si="10"/>
        <v>101542</v>
      </c>
      <c r="J208" s="190">
        <f t="shared" si="10"/>
        <v>100283</v>
      </c>
      <c r="K208" s="190">
        <f t="shared" si="10"/>
        <v>90718</v>
      </c>
      <c r="L208" s="190">
        <f t="shared" si="10"/>
        <v>80866</v>
      </c>
      <c r="M208" s="190">
        <f t="shared" si="10"/>
        <v>71079</v>
      </c>
      <c r="N208" s="190">
        <f>SUM(B208:M208)</f>
        <v>915708</v>
      </c>
    </row>
    <row r="209" spans="1:14" ht="12.75" customHeight="1" thickBot="1" x14ac:dyDescent="0.25">
      <c r="A209" s="202"/>
      <c r="B209" s="191"/>
      <c r="C209" s="191"/>
      <c r="D209" s="191"/>
      <c r="E209" s="191"/>
      <c r="F209" s="191"/>
      <c r="G209" s="191"/>
      <c r="H209" s="191"/>
      <c r="I209" s="191"/>
      <c r="J209" s="191"/>
      <c r="K209" s="191"/>
      <c r="L209" s="191"/>
      <c r="M209" s="191"/>
      <c r="N209" s="191"/>
    </row>
    <row r="213" spans="1:14" s="10" customFormat="1" ht="24.95" customHeight="1" x14ac:dyDescent="0.2">
      <c r="A213" s="200" t="s">
        <v>194</v>
      </c>
      <c r="B213" s="200"/>
      <c r="C213" s="200"/>
      <c r="D213" s="200"/>
      <c r="E213" s="200"/>
      <c r="F213" s="200"/>
      <c r="G213" s="200"/>
      <c r="H213" s="200"/>
      <c r="I213" s="200"/>
      <c r="J213" s="200"/>
      <c r="K213" s="200"/>
      <c r="L213" s="200"/>
      <c r="M213" s="200"/>
      <c r="N213" s="200"/>
    </row>
    <row r="214" spans="1:14" ht="12.75" customHeight="1" thickBot="1" x14ac:dyDescent="0.25"/>
    <row r="215" spans="1:14" ht="12.75" customHeight="1" x14ac:dyDescent="0.2">
      <c r="A215" s="194"/>
      <c r="B215" s="194" t="s">
        <v>1</v>
      </c>
      <c r="C215" s="194" t="s">
        <v>2</v>
      </c>
      <c r="D215" s="194" t="s">
        <v>3</v>
      </c>
      <c r="E215" s="194" t="s">
        <v>4</v>
      </c>
      <c r="F215" s="194" t="s">
        <v>5</v>
      </c>
      <c r="G215" s="194" t="s">
        <v>6</v>
      </c>
      <c r="H215" s="194" t="s">
        <v>7</v>
      </c>
      <c r="I215" s="194" t="s">
        <v>8</v>
      </c>
      <c r="J215" s="194" t="s">
        <v>9</v>
      </c>
      <c r="K215" s="194" t="s">
        <v>10</v>
      </c>
      <c r="L215" s="194" t="s">
        <v>11</v>
      </c>
      <c r="M215" s="194" t="s">
        <v>12</v>
      </c>
      <c r="N215" s="192" t="s">
        <v>13</v>
      </c>
    </row>
    <row r="216" spans="1:14" ht="12.75" customHeight="1" thickBot="1" x14ac:dyDescent="0.25">
      <c r="A216" s="195"/>
      <c r="B216" s="195"/>
      <c r="C216" s="195"/>
      <c r="D216" s="195"/>
      <c r="E216" s="195"/>
      <c r="F216" s="195"/>
      <c r="G216" s="195"/>
      <c r="H216" s="195"/>
      <c r="I216" s="195"/>
      <c r="J216" s="195"/>
      <c r="K216" s="195"/>
      <c r="L216" s="195"/>
      <c r="M216" s="195"/>
      <c r="N216" s="193"/>
    </row>
    <row r="217" spans="1:14" ht="12.75" customHeight="1" x14ac:dyDescent="0.2">
      <c r="A217" s="194" t="s">
        <v>91</v>
      </c>
      <c r="B217" s="205"/>
      <c r="C217" s="205"/>
      <c r="D217" s="205"/>
      <c r="E217" s="205"/>
      <c r="F217" s="205"/>
      <c r="G217" s="205"/>
      <c r="H217" s="205"/>
      <c r="I217" s="205"/>
      <c r="J217" s="205"/>
      <c r="K217" s="205"/>
      <c r="L217" s="205"/>
      <c r="M217" s="205"/>
      <c r="N217" s="207">
        <f>SUM(B217:M217)</f>
        <v>0</v>
      </c>
    </row>
    <row r="218" spans="1:14" ht="12.75" customHeight="1" thickBot="1" x14ac:dyDescent="0.25">
      <c r="A218" s="210"/>
      <c r="B218" s="206"/>
      <c r="C218" s="206"/>
      <c r="D218" s="206"/>
      <c r="E218" s="206"/>
      <c r="F218" s="206"/>
      <c r="G218" s="206"/>
      <c r="H218" s="206"/>
      <c r="I218" s="206"/>
      <c r="J218" s="206"/>
      <c r="K218" s="206"/>
      <c r="L218" s="206"/>
      <c r="M218" s="206"/>
      <c r="N218" s="208"/>
    </row>
    <row r="219" spans="1:14" ht="12.75" customHeight="1" x14ac:dyDescent="0.2">
      <c r="A219" s="194" t="s">
        <v>99</v>
      </c>
      <c r="B219" s="205"/>
      <c r="C219" s="205"/>
      <c r="D219" s="205"/>
      <c r="E219" s="205"/>
      <c r="F219" s="205"/>
      <c r="G219" s="205"/>
      <c r="H219" s="205"/>
      <c r="I219" s="205"/>
      <c r="J219" s="205"/>
      <c r="K219" s="205"/>
      <c r="L219" s="205"/>
      <c r="M219" s="205"/>
      <c r="N219" s="207">
        <f>SUM(B219:M219)</f>
        <v>0</v>
      </c>
    </row>
    <row r="220" spans="1:14" ht="12.75" customHeight="1" thickBot="1" x14ac:dyDescent="0.25">
      <c r="A220" s="195"/>
      <c r="B220" s="206"/>
      <c r="C220" s="206"/>
      <c r="D220" s="206"/>
      <c r="E220" s="206"/>
      <c r="F220" s="206"/>
      <c r="G220" s="206"/>
      <c r="H220" s="206"/>
      <c r="I220" s="206"/>
      <c r="J220" s="206"/>
      <c r="K220" s="206"/>
      <c r="L220" s="206"/>
      <c r="M220" s="206"/>
      <c r="N220" s="208"/>
    </row>
    <row r="221" spans="1:14" ht="12.75" customHeight="1" x14ac:dyDescent="0.2">
      <c r="A221" s="194" t="s">
        <v>86</v>
      </c>
      <c r="B221" s="205"/>
      <c r="C221" s="205"/>
      <c r="D221" s="205"/>
      <c r="E221" s="205"/>
      <c r="F221" s="205"/>
      <c r="G221" s="205"/>
      <c r="H221" s="205"/>
      <c r="I221" s="205"/>
      <c r="J221" s="205"/>
      <c r="K221" s="205"/>
      <c r="L221" s="205"/>
      <c r="M221" s="205"/>
      <c r="N221" s="207">
        <f>SUM(B221:M221)</f>
        <v>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201" t="s">
        <v>13</v>
      </c>
      <c r="B223" s="201">
        <f t="shared" ref="B223:M223" si="11">SUM(B217:B221)</f>
        <v>0</v>
      </c>
      <c r="C223" s="201">
        <f t="shared" si="11"/>
        <v>0</v>
      </c>
      <c r="D223" s="201">
        <f t="shared" si="11"/>
        <v>0</v>
      </c>
      <c r="E223" s="201">
        <f t="shared" si="11"/>
        <v>0</v>
      </c>
      <c r="F223" s="201">
        <f t="shared" si="11"/>
        <v>0</v>
      </c>
      <c r="G223" s="201">
        <f t="shared" si="11"/>
        <v>0</v>
      </c>
      <c r="H223" s="201">
        <f t="shared" si="11"/>
        <v>0</v>
      </c>
      <c r="I223" s="201">
        <f t="shared" si="11"/>
        <v>0</v>
      </c>
      <c r="J223" s="201">
        <f t="shared" si="11"/>
        <v>0</v>
      </c>
      <c r="K223" s="201">
        <f t="shared" si="11"/>
        <v>0</v>
      </c>
      <c r="L223" s="201">
        <f t="shared" si="11"/>
        <v>0</v>
      </c>
      <c r="M223" s="201">
        <f t="shared" si="11"/>
        <v>0</v>
      </c>
      <c r="N223" s="211" t="s">
        <v>186</v>
      </c>
    </row>
    <row r="224" spans="1:14" ht="12.75" customHeight="1" thickBot="1" x14ac:dyDescent="0.25">
      <c r="A224" s="202"/>
      <c r="B224" s="202"/>
      <c r="C224" s="202"/>
      <c r="D224" s="202"/>
      <c r="E224" s="202"/>
      <c r="F224" s="202"/>
      <c r="G224" s="202"/>
      <c r="H224" s="202"/>
      <c r="I224" s="202"/>
      <c r="J224" s="202"/>
      <c r="K224" s="202"/>
      <c r="L224" s="202"/>
      <c r="M224" s="202"/>
      <c r="N224" s="212"/>
    </row>
  </sheetData>
  <mergeCells count="1275">
    <mergeCell ref="A206:A207"/>
    <mergeCell ref="A10:E10"/>
    <mergeCell ref="A9:E9"/>
    <mergeCell ref="A198:A199"/>
    <mergeCell ref="A200:A201"/>
    <mergeCell ref="A202:A203"/>
    <mergeCell ref="A204:A205"/>
    <mergeCell ref="A190:A191"/>
    <mergeCell ref="A192:A193"/>
    <mergeCell ref="A194:A195"/>
    <mergeCell ref="A136:A137"/>
    <mergeCell ref="A138:A139"/>
    <mergeCell ref="A115:A116"/>
    <mergeCell ref="A117:A118"/>
    <mergeCell ref="A128:A129"/>
    <mergeCell ref="A130:A131"/>
    <mergeCell ref="A126:A127"/>
    <mergeCell ref="A157:A158"/>
    <mergeCell ref="A159:A160"/>
    <mergeCell ref="A161:A162"/>
    <mergeCell ref="A163:A164"/>
    <mergeCell ref="A140:A141"/>
    <mergeCell ref="A142:A143"/>
    <mergeCell ref="A144:A145"/>
    <mergeCell ref="A146:A147"/>
    <mergeCell ref="A196:A197"/>
    <mergeCell ref="A173:A174"/>
    <mergeCell ref="A175:A176"/>
    <mergeCell ref="A177:A178"/>
    <mergeCell ref="A188:A189"/>
    <mergeCell ref="A165:A166"/>
    <mergeCell ref="A167:A168"/>
    <mergeCell ref="A169:A170"/>
    <mergeCell ref="A171:A172"/>
    <mergeCell ref="A97:A98"/>
    <mergeCell ref="A84:A85"/>
    <mergeCell ref="A91:A92"/>
    <mergeCell ref="A78:A79"/>
    <mergeCell ref="A80:A81"/>
    <mergeCell ref="A82:A83"/>
    <mergeCell ref="A93:A94"/>
    <mergeCell ref="A107:A108"/>
    <mergeCell ref="A109:A110"/>
    <mergeCell ref="A111:A112"/>
    <mergeCell ref="A113:A114"/>
    <mergeCell ref="A99:A100"/>
    <mergeCell ref="A101:A102"/>
    <mergeCell ref="A103:A104"/>
    <mergeCell ref="A105:A106"/>
    <mergeCell ref="A132:A133"/>
    <mergeCell ref="A134:A135"/>
    <mergeCell ref="A155:A156"/>
    <mergeCell ref="A54:A55"/>
    <mergeCell ref="A56:A57"/>
    <mergeCell ref="A58:A59"/>
    <mergeCell ref="A60:A61"/>
    <mergeCell ref="A46:A47"/>
    <mergeCell ref="A48:A49"/>
    <mergeCell ref="A50:A51"/>
    <mergeCell ref="A52:A53"/>
    <mergeCell ref="A70:A71"/>
    <mergeCell ref="A72:A73"/>
    <mergeCell ref="A74:A75"/>
    <mergeCell ref="A76:A77"/>
    <mergeCell ref="A62:A63"/>
    <mergeCell ref="A64:A65"/>
    <mergeCell ref="A66:A67"/>
    <mergeCell ref="A68:A69"/>
    <mergeCell ref="A95:A96"/>
    <mergeCell ref="A27:A28"/>
    <mergeCell ref="J27:J28"/>
    <mergeCell ref="K27:K28"/>
    <mergeCell ref="L27:L28"/>
    <mergeCell ref="M27:M28"/>
    <mergeCell ref="F27:F28"/>
    <mergeCell ref="G27:G28"/>
    <mergeCell ref="H27:H28"/>
    <mergeCell ref="I27:I28"/>
    <mergeCell ref="B27:B28"/>
    <mergeCell ref="A38:A39"/>
    <mergeCell ref="A40:A41"/>
    <mergeCell ref="A42:A43"/>
    <mergeCell ref="A44:A45"/>
    <mergeCell ref="N27:N28"/>
    <mergeCell ref="A17:A18"/>
    <mergeCell ref="A19:A20"/>
    <mergeCell ref="A21:A22"/>
    <mergeCell ref="A23:A24"/>
    <mergeCell ref="A25:A26"/>
    <mergeCell ref="N25:N26"/>
    <mergeCell ref="N23:N24"/>
    <mergeCell ref="B25:B26"/>
    <mergeCell ref="C25:C26"/>
    <mergeCell ref="D25:D26"/>
    <mergeCell ref="E25:E26"/>
    <mergeCell ref="F25:F26"/>
    <mergeCell ref="G25:G26"/>
    <mergeCell ref="H25:H26"/>
    <mergeCell ref="I25:I26"/>
    <mergeCell ref="C27:C28"/>
    <mergeCell ref="D27:D28"/>
    <mergeCell ref="N21:N22"/>
    <mergeCell ref="N19:N20"/>
    <mergeCell ref="B21:B22"/>
    <mergeCell ref="C21:C22"/>
    <mergeCell ref="D21:D22"/>
    <mergeCell ref="E27:E28"/>
    <mergeCell ref="K25:K26"/>
    <mergeCell ref="L25:L26"/>
    <mergeCell ref="M25:M26"/>
    <mergeCell ref="J25:J26"/>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M80:M81"/>
    <mergeCell ref="N80:N81"/>
    <mergeCell ref="N78:N79"/>
    <mergeCell ref="M72:M73"/>
    <mergeCell ref="N72:N73"/>
    <mergeCell ref="N70:N71"/>
    <mergeCell ref="M74:M75"/>
    <mergeCell ref="M68:M69"/>
    <mergeCell ref="N68:N69"/>
    <mergeCell ref="N66:N67"/>
    <mergeCell ref="M70:M71"/>
    <mergeCell ref="M64:M65"/>
    <mergeCell ref="N64:N65"/>
    <mergeCell ref="N62:N63"/>
    <mergeCell ref="M66:M67"/>
    <mergeCell ref="M60:M61"/>
    <mergeCell ref="N60:N61"/>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N82:N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F70:F71"/>
    <mergeCell ref="G70:G71"/>
    <mergeCell ref="H70:H71"/>
    <mergeCell ref="I70:I71"/>
    <mergeCell ref="J60:J61"/>
    <mergeCell ref="J62:J63"/>
    <mergeCell ref="K62:K63"/>
    <mergeCell ref="L62:L63"/>
    <mergeCell ref="M62:M63"/>
    <mergeCell ref="F62:F63"/>
    <mergeCell ref="G62:G63"/>
    <mergeCell ref="H62:H63"/>
    <mergeCell ref="I62:I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F66:F67"/>
    <mergeCell ref="G66:G67"/>
    <mergeCell ref="H66:H67"/>
    <mergeCell ref="I66:I67"/>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8:N59"/>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48:M49"/>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44:M45"/>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M40:M41"/>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B38:B39"/>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M105:M10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D93:D94"/>
    <mergeCell ref="M101:M102"/>
    <mergeCell ref="L97:L98"/>
    <mergeCell ref="I97:I98"/>
    <mergeCell ref="J97:J98"/>
    <mergeCell ref="J99:J100"/>
    <mergeCell ref="K99:K100"/>
    <mergeCell ref="I93:I94"/>
    <mergeCell ref="J93:J94"/>
    <mergeCell ref="K93:K94"/>
    <mergeCell ref="L93:L94"/>
    <mergeCell ref="J95:J96"/>
    <mergeCell ref="K95:K96"/>
    <mergeCell ref="G95:G96"/>
    <mergeCell ref="E97:E98"/>
    <mergeCell ref="F97:F98"/>
    <mergeCell ref="G97:G98"/>
    <mergeCell ref="M95:M96"/>
    <mergeCell ref="M93:M94"/>
    <mergeCell ref="N93:N94"/>
    <mergeCell ref="M97:M98"/>
    <mergeCell ref="N97:N98"/>
    <mergeCell ref="N95:N96"/>
    <mergeCell ref="H95:H96"/>
    <mergeCell ref="L144:L145"/>
    <mergeCell ref="M142:M143"/>
    <mergeCell ref="F144:F145"/>
    <mergeCell ref="G144:G145"/>
    <mergeCell ref="H144:H145"/>
    <mergeCell ref="I144:I145"/>
    <mergeCell ref="M146:M147"/>
    <mergeCell ref="B144:B145"/>
    <mergeCell ref="C144:C145"/>
    <mergeCell ref="D144:D145"/>
    <mergeCell ref="E144:E145"/>
    <mergeCell ref="N146:N147"/>
    <mergeCell ref="N144:N145"/>
    <mergeCell ref="B146:B147"/>
    <mergeCell ref="C146:C147"/>
    <mergeCell ref="D146:D147"/>
    <mergeCell ref="E146:E147"/>
    <mergeCell ref="F146:F147"/>
    <mergeCell ref="G146:G147"/>
    <mergeCell ref="H146:H147"/>
    <mergeCell ref="M144:M145"/>
    <mergeCell ref="K146:K147"/>
    <mergeCell ref="L146:L147"/>
    <mergeCell ref="I146:I147"/>
    <mergeCell ref="J146:J147"/>
    <mergeCell ref="J144:J145"/>
    <mergeCell ref="K144:K145"/>
    <mergeCell ref="J140:J141"/>
    <mergeCell ref="K140:K141"/>
    <mergeCell ref="M140:M141"/>
    <mergeCell ref="F140:F141"/>
    <mergeCell ref="G140:G141"/>
    <mergeCell ref="H140:H141"/>
    <mergeCell ref="I140:I141"/>
    <mergeCell ref="B140:B141"/>
    <mergeCell ref="C140:C141"/>
    <mergeCell ref="D140:D141"/>
    <mergeCell ref="E140:E141"/>
    <mergeCell ref="N142:N143"/>
    <mergeCell ref="N140:N141"/>
    <mergeCell ref="B142:B143"/>
    <mergeCell ref="C142:C143"/>
    <mergeCell ref="D142:D143"/>
    <mergeCell ref="E142:E143"/>
    <mergeCell ref="F142:F143"/>
    <mergeCell ref="G142:G143"/>
    <mergeCell ref="H142:H143"/>
    <mergeCell ref="L140:L141"/>
    <mergeCell ref="K142:K143"/>
    <mergeCell ref="L142:L143"/>
    <mergeCell ref="I142:I143"/>
    <mergeCell ref="J142:J143"/>
    <mergeCell ref="J134:J135"/>
    <mergeCell ref="J136:J137"/>
    <mergeCell ref="K136:K137"/>
    <mergeCell ref="L136:L137"/>
    <mergeCell ref="M136:M137"/>
    <mergeCell ref="F136:F137"/>
    <mergeCell ref="G136:G137"/>
    <mergeCell ref="H136:H137"/>
    <mergeCell ref="I136:I137"/>
    <mergeCell ref="M138:M139"/>
    <mergeCell ref="N138:N139"/>
    <mergeCell ref="N136:N137"/>
    <mergeCell ref="B138:B139"/>
    <mergeCell ref="C138:C139"/>
    <mergeCell ref="D138:D139"/>
    <mergeCell ref="E138:E139"/>
    <mergeCell ref="F138:F139"/>
    <mergeCell ref="G138:G139"/>
    <mergeCell ref="H138:H139"/>
    <mergeCell ref="K138:K139"/>
    <mergeCell ref="L138:L139"/>
    <mergeCell ref="I138:I139"/>
    <mergeCell ref="J138:J139"/>
    <mergeCell ref="M177:M178"/>
    <mergeCell ref="N177:N178"/>
    <mergeCell ref="M175:M176"/>
    <mergeCell ref="N175:N176"/>
    <mergeCell ref="J175:J176"/>
    <mergeCell ref="K175:K176"/>
    <mergeCell ref="M130:M131"/>
    <mergeCell ref="N130:N131"/>
    <mergeCell ref="N128:N129"/>
    <mergeCell ref="C130:C131"/>
    <mergeCell ref="D130:D131"/>
    <mergeCell ref="E130:E131"/>
    <mergeCell ref="F130:F131"/>
    <mergeCell ref="G130:G131"/>
    <mergeCell ref="H130:H131"/>
    <mergeCell ref="K130:K131"/>
    <mergeCell ref="L130:L131"/>
    <mergeCell ref="I130:I131"/>
    <mergeCell ref="J130:J131"/>
    <mergeCell ref="J132:J133"/>
    <mergeCell ref="K132:K133"/>
    <mergeCell ref="F132:F133"/>
    <mergeCell ref="G132:G133"/>
    <mergeCell ref="H132:H133"/>
    <mergeCell ref="I132:I133"/>
    <mergeCell ref="M134:M135"/>
    <mergeCell ref="C132:C133"/>
    <mergeCell ref="D132:D133"/>
    <mergeCell ref="E132:E133"/>
    <mergeCell ref="N134:N135"/>
    <mergeCell ref="N132:N133"/>
    <mergeCell ref="C134:C135"/>
    <mergeCell ref="B177:B178"/>
    <mergeCell ref="C177:C178"/>
    <mergeCell ref="D177:D178"/>
    <mergeCell ref="E177:E178"/>
    <mergeCell ref="F177:F178"/>
    <mergeCell ref="G177:G178"/>
    <mergeCell ref="I128:I129"/>
    <mergeCell ref="I177:I178"/>
    <mergeCell ref="J177:J178"/>
    <mergeCell ref="K177:K178"/>
    <mergeCell ref="L177:L178"/>
    <mergeCell ref="L175:L176"/>
    <mergeCell ref="J128:J129"/>
    <mergeCell ref="K128:K129"/>
    <mergeCell ref="L128:L129"/>
    <mergeCell ref="L132:L133"/>
    <mergeCell ref="H177:H178"/>
    <mergeCell ref="H175:H176"/>
    <mergeCell ref="I175:I176"/>
    <mergeCell ref="B128:B129"/>
    <mergeCell ref="C128:C129"/>
    <mergeCell ref="D128:D129"/>
    <mergeCell ref="E128:E129"/>
    <mergeCell ref="F128:F129"/>
    <mergeCell ref="G128:G129"/>
    <mergeCell ref="B130:B131"/>
    <mergeCell ref="B132:B133"/>
    <mergeCell ref="B134:B135"/>
    <mergeCell ref="D134:D135"/>
    <mergeCell ref="E134:E135"/>
    <mergeCell ref="F134:F135"/>
    <mergeCell ref="G134:G135"/>
    <mergeCell ref="M173:M174"/>
    <mergeCell ref="N173:N174"/>
    <mergeCell ref="N171:N172"/>
    <mergeCell ref="L173:L174"/>
    <mergeCell ref="B173:B174"/>
    <mergeCell ref="C173:C174"/>
    <mergeCell ref="D173:D174"/>
    <mergeCell ref="E173:E174"/>
    <mergeCell ref="F173:F174"/>
    <mergeCell ref="G173:G174"/>
    <mergeCell ref="H173:H174"/>
    <mergeCell ref="D175:D176"/>
    <mergeCell ref="E175:E176"/>
    <mergeCell ref="F175:F176"/>
    <mergeCell ref="G175:G176"/>
    <mergeCell ref="K173:K174"/>
    <mergeCell ref="I173:I174"/>
    <mergeCell ref="J173:J174"/>
    <mergeCell ref="H171:H172"/>
    <mergeCell ref="I171:I172"/>
    <mergeCell ref="E169:E170"/>
    <mergeCell ref="F169:F170"/>
    <mergeCell ref="G169:G170"/>
    <mergeCell ref="H169:H170"/>
    <mergeCell ref="K167:K168"/>
    <mergeCell ref="L167:L168"/>
    <mergeCell ref="I167:I168"/>
    <mergeCell ref="J167:J168"/>
    <mergeCell ref="N169:N170"/>
    <mergeCell ref="H165:H166"/>
    <mergeCell ref="I165:I166"/>
    <mergeCell ref="I169:I170"/>
    <mergeCell ref="J169:J170"/>
    <mergeCell ref="K169:K170"/>
    <mergeCell ref="L169:L170"/>
    <mergeCell ref="J171:J172"/>
    <mergeCell ref="B171:B172"/>
    <mergeCell ref="C171:C172"/>
    <mergeCell ref="D171:D172"/>
    <mergeCell ref="E171:E172"/>
    <mergeCell ref="F171:F172"/>
    <mergeCell ref="G171:G172"/>
    <mergeCell ref="K171:K172"/>
    <mergeCell ref="L171:L172"/>
    <mergeCell ref="M171:M172"/>
    <mergeCell ref="M169:M170"/>
    <mergeCell ref="M167:M168"/>
    <mergeCell ref="N167:N168"/>
    <mergeCell ref="J165:J166"/>
    <mergeCell ref="K165:K166"/>
    <mergeCell ref="L165:L166"/>
    <mergeCell ref="B165:B166"/>
    <mergeCell ref="C165:C166"/>
    <mergeCell ref="D165:D166"/>
    <mergeCell ref="E165:E166"/>
    <mergeCell ref="F165:F166"/>
    <mergeCell ref="G165:G166"/>
    <mergeCell ref="M165:M166"/>
    <mergeCell ref="M163:M164"/>
    <mergeCell ref="M161:M162"/>
    <mergeCell ref="N161:N162"/>
    <mergeCell ref="N165:N166"/>
    <mergeCell ref="B167:B168"/>
    <mergeCell ref="C167:C168"/>
    <mergeCell ref="D167:D168"/>
    <mergeCell ref="E167:E168"/>
    <mergeCell ref="F167:F168"/>
    <mergeCell ref="G167:G168"/>
    <mergeCell ref="H167:H168"/>
    <mergeCell ref="L161:L162"/>
    <mergeCell ref="B161:B162"/>
    <mergeCell ref="C161:C162"/>
    <mergeCell ref="D161:D162"/>
    <mergeCell ref="E161:E162"/>
    <mergeCell ref="F161:F162"/>
    <mergeCell ref="G161:G162"/>
    <mergeCell ref="H161:H162"/>
    <mergeCell ref="E163:E164"/>
    <mergeCell ref="F163:F164"/>
    <mergeCell ref="G163:G164"/>
    <mergeCell ref="H163:H164"/>
    <mergeCell ref="K161:K162"/>
    <mergeCell ref="I161:I162"/>
    <mergeCell ref="J161:J162"/>
    <mergeCell ref="N163:N164"/>
    <mergeCell ref="I163:I164"/>
    <mergeCell ref="J163:J164"/>
    <mergeCell ref="K163:K164"/>
    <mergeCell ref="L163:L164"/>
    <mergeCell ref="D157:D158"/>
    <mergeCell ref="E157:E158"/>
    <mergeCell ref="F157:F158"/>
    <mergeCell ref="G157:G158"/>
    <mergeCell ref="H157:H158"/>
    <mergeCell ref="B159:B160"/>
    <mergeCell ref="C159:C160"/>
    <mergeCell ref="D159:D160"/>
    <mergeCell ref="E159:E160"/>
    <mergeCell ref="F159:F160"/>
    <mergeCell ref="G159:G160"/>
    <mergeCell ref="J159:J160"/>
    <mergeCell ref="K159:K160"/>
    <mergeCell ref="M159:M160"/>
    <mergeCell ref="M157:M158"/>
    <mergeCell ref="N157:N158"/>
    <mergeCell ref="L157:L158"/>
    <mergeCell ref="N159:N160"/>
    <mergeCell ref="N204:N205"/>
    <mergeCell ref="N202:N203"/>
    <mergeCell ref="B204:B205"/>
    <mergeCell ref="C204:C205"/>
    <mergeCell ref="D204:D205"/>
    <mergeCell ref="E204:E205"/>
    <mergeCell ref="F204:F205"/>
    <mergeCell ref="G204:G205"/>
    <mergeCell ref="H204:H205"/>
    <mergeCell ref="I204:I205"/>
    <mergeCell ref="F206:F207"/>
    <mergeCell ref="G206:G207"/>
    <mergeCell ref="H206:H207"/>
    <mergeCell ref="I206:I207"/>
    <mergeCell ref="B206:B207"/>
    <mergeCell ref="C206:C207"/>
    <mergeCell ref="D206:D207"/>
    <mergeCell ref="E206:E207"/>
    <mergeCell ref="J206:J207"/>
    <mergeCell ref="K206:K207"/>
    <mergeCell ref="L206:L207"/>
    <mergeCell ref="M206:M207"/>
    <mergeCell ref="K204:K205"/>
    <mergeCell ref="L204:L205"/>
    <mergeCell ref="M204:M205"/>
    <mergeCell ref="J204:J205"/>
    <mergeCell ref="N206:N207"/>
    <mergeCell ref="M200:M201"/>
    <mergeCell ref="N200:N201"/>
    <mergeCell ref="N198:N199"/>
    <mergeCell ref="B200:B201"/>
    <mergeCell ref="C200:C201"/>
    <mergeCell ref="D200:D201"/>
    <mergeCell ref="E200:E201"/>
    <mergeCell ref="F200:F201"/>
    <mergeCell ref="G200:G201"/>
    <mergeCell ref="H200:H201"/>
    <mergeCell ref="B202:B203"/>
    <mergeCell ref="C202:C203"/>
    <mergeCell ref="D202:D203"/>
    <mergeCell ref="E202:E203"/>
    <mergeCell ref="K200:K201"/>
    <mergeCell ref="L200:L201"/>
    <mergeCell ref="I200:I201"/>
    <mergeCell ref="J200:J201"/>
    <mergeCell ref="J202:J203"/>
    <mergeCell ref="K202:K203"/>
    <mergeCell ref="L202:L203"/>
    <mergeCell ref="M202:M203"/>
    <mergeCell ref="F202:F203"/>
    <mergeCell ref="G202:G203"/>
    <mergeCell ref="H202:H203"/>
    <mergeCell ref="I202:I203"/>
    <mergeCell ref="M196:M197"/>
    <mergeCell ref="L192:L193"/>
    <mergeCell ref="I192:I193"/>
    <mergeCell ref="J192:J193"/>
    <mergeCell ref="J194:J195"/>
    <mergeCell ref="K194:K195"/>
    <mergeCell ref="N196:N197"/>
    <mergeCell ref="N194:N195"/>
    <mergeCell ref="B196:B197"/>
    <mergeCell ref="C196:C197"/>
    <mergeCell ref="D196:D197"/>
    <mergeCell ref="E196:E197"/>
    <mergeCell ref="F196:F197"/>
    <mergeCell ref="G196:G197"/>
    <mergeCell ref="H196:H197"/>
    <mergeCell ref="M194:M195"/>
    <mergeCell ref="B198:B199"/>
    <mergeCell ref="C198:C199"/>
    <mergeCell ref="D198:D199"/>
    <mergeCell ref="E198:E199"/>
    <mergeCell ref="K196:K197"/>
    <mergeCell ref="L196:L197"/>
    <mergeCell ref="I196:I197"/>
    <mergeCell ref="J196:J197"/>
    <mergeCell ref="J198:J199"/>
    <mergeCell ref="K198:K199"/>
    <mergeCell ref="L198:L199"/>
    <mergeCell ref="M198:M199"/>
    <mergeCell ref="F198:F199"/>
    <mergeCell ref="G198:G199"/>
    <mergeCell ref="H198:H199"/>
    <mergeCell ref="I198:I199"/>
    <mergeCell ref="E192:E193"/>
    <mergeCell ref="F192:F193"/>
    <mergeCell ref="G192:G193"/>
    <mergeCell ref="M190:M191"/>
    <mergeCell ref="M188:M189"/>
    <mergeCell ref="N188:N189"/>
    <mergeCell ref="M192:M193"/>
    <mergeCell ref="N192:N193"/>
    <mergeCell ref="N190:N191"/>
    <mergeCell ref="H190:H191"/>
    <mergeCell ref="L194:L195"/>
    <mergeCell ref="H192:H193"/>
    <mergeCell ref="B194:B195"/>
    <mergeCell ref="C194:C195"/>
    <mergeCell ref="D194:D195"/>
    <mergeCell ref="E194:E195"/>
    <mergeCell ref="K192:K193"/>
    <mergeCell ref="B192:B193"/>
    <mergeCell ref="C192:C193"/>
    <mergeCell ref="D192:D193"/>
    <mergeCell ref="F194:F195"/>
    <mergeCell ref="G194:G195"/>
    <mergeCell ref="H194:H195"/>
    <mergeCell ref="I194:I195"/>
    <mergeCell ref="B186:B187"/>
    <mergeCell ref="C186:C187"/>
    <mergeCell ref="D186:D187"/>
    <mergeCell ref="E186:E187"/>
    <mergeCell ref="F186:F187"/>
    <mergeCell ref="G186:G187"/>
    <mergeCell ref="H186:H187"/>
    <mergeCell ref="I157:I158"/>
    <mergeCell ref="E188:E189"/>
    <mergeCell ref="F188:F189"/>
    <mergeCell ref="G188:G189"/>
    <mergeCell ref="H188:H189"/>
    <mergeCell ref="K186:K187"/>
    <mergeCell ref="L186:L187"/>
    <mergeCell ref="I186:I187"/>
    <mergeCell ref="J186:J187"/>
    <mergeCell ref="I190:I191"/>
    <mergeCell ref="I188:I189"/>
    <mergeCell ref="J188:J189"/>
    <mergeCell ref="K188:K189"/>
    <mergeCell ref="L188:L189"/>
    <mergeCell ref="J190:J191"/>
    <mergeCell ref="K190:K191"/>
    <mergeCell ref="L190:L191"/>
    <mergeCell ref="B190:B191"/>
    <mergeCell ref="C190:C191"/>
    <mergeCell ref="D190:D191"/>
    <mergeCell ref="E190:E191"/>
    <mergeCell ref="F190:F191"/>
    <mergeCell ref="G190:G191"/>
    <mergeCell ref="B157:B158"/>
    <mergeCell ref="C157:C158"/>
    <mergeCell ref="M126:M127"/>
    <mergeCell ref="N126:N127"/>
    <mergeCell ref="G126:G127"/>
    <mergeCell ref="H126:H127"/>
    <mergeCell ref="I126:I127"/>
    <mergeCell ref="J126:J127"/>
    <mergeCell ref="B155:B156"/>
    <mergeCell ref="C155:C156"/>
    <mergeCell ref="D155:D156"/>
    <mergeCell ref="E155:E156"/>
    <mergeCell ref="K126:K127"/>
    <mergeCell ref="L126:L127"/>
    <mergeCell ref="J155:J156"/>
    <mergeCell ref="K155:K156"/>
    <mergeCell ref="L155:L156"/>
    <mergeCell ref="H128:H129"/>
    <mergeCell ref="M155:M156"/>
    <mergeCell ref="F155:F156"/>
    <mergeCell ref="G155:G156"/>
    <mergeCell ref="H155:H156"/>
    <mergeCell ref="I155:I156"/>
    <mergeCell ref="N155:N156"/>
    <mergeCell ref="M128:M129"/>
    <mergeCell ref="H134:H135"/>
    <mergeCell ref="M132:M133"/>
    <mergeCell ref="B136:B137"/>
    <mergeCell ref="C136:C137"/>
    <mergeCell ref="D136:D137"/>
    <mergeCell ref="E136:E137"/>
    <mergeCell ref="K134:K135"/>
    <mergeCell ref="L134:L135"/>
    <mergeCell ref="I134:I135"/>
    <mergeCell ref="L15:L16"/>
    <mergeCell ref="M15:M16"/>
    <mergeCell ref="M29:M30"/>
    <mergeCell ref="N29:N30"/>
    <mergeCell ref="B15:B16"/>
    <mergeCell ref="C15:C16"/>
    <mergeCell ref="D15:D16"/>
    <mergeCell ref="E15:E16"/>
    <mergeCell ref="F15:F16"/>
    <mergeCell ref="G15:G16"/>
    <mergeCell ref="J15:J16"/>
    <mergeCell ref="K15:K16"/>
    <mergeCell ref="H15:H16"/>
    <mergeCell ref="I15:I16"/>
    <mergeCell ref="I29:I30"/>
    <mergeCell ref="J29:J30"/>
    <mergeCell ref="K36:K37"/>
    <mergeCell ref="L36:L37"/>
    <mergeCell ref="M36:M37"/>
    <mergeCell ref="N36:N37"/>
    <mergeCell ref="N15:N16"/>
    <mergeCell ref="B36:B37"/>
    <mergeCell ref="C36:C37"/>
    <mergeCell ref="M17:M18"/>
    <mergeCell ref="N17:N18"/>
    <mergeCell ref="B17:B18"/>
    <mergeCell ref="C17:C18"/>
    <mergeCell ref="D17:D18"/>
    <mergeCell ref="E17:E18"/>
    <mergeCell ref="F17:F18"/>
    <mergeCell ref="G17:G18"/>
    <mergeCell ref="H17:H18"/>
    <mergeCell ref="M84:M85"/>
    <mergeCell ref="D36:D37"/>
    <mergeCell ref="E36:E37"/>
    <mergeCell ref="F36:F37"/>
    <mergeCell ref="K91:K92"/>
    <mergeCell ref="L91:L92"/>
    <mergeCell ref="M91:M92"/>
    <mergeCell ref="L95:L96"/>
    <mergeCell ref="B95:B96"/>
    <mergeCell ref="C95:C96"/>
    <mergeCell ref="D95:D96"/>
    <mergeCell ref="E95:E96"/>
    <mergeCell ref="F95:F96"/>
    <mergeCell ref="N84:N85"/>
    <mergeCell ref="A29:A30"/>
    <mergeCell ref="B29:B30"/>
    <mergeCell ref="C29:C30"/>
    <mergeCell ref="D29:D30"/>
    <mergeCell ref="E29:E30"/>
    <mergeCell ref="F29:F30"/>
    <mergeCell ref="G36:G37"/>
    <mergeCell ref="H36:H37"/>
    <mergeCell ref="N91:N92"/>
    <mergeCell ref="G91:G92"/>
    <mergeCell ref="H91:H92"/>
    <mergeCell ref="I91:I92"/>
    <mergeCell ref="J91:J92"/>
    <mergeCell ref="E93:E94"/>
    <mergeCell ref="F93:F94"/>
    <mergeCell ref="G93:G94"/>
    <mergeCell ref="H93:H94"/>
    <mergeCell ref="I95:I96"/>
    <mergeCell ref="E84:E85"/>
    <mergeCell ref="F84:F85"/>
    <mergeCell ref="G84:G85"/>
    <mergeCell ref="H84:H85"/>
    <mergeCell ref="B84:B85"/>
    <mergeCell ref="C84:C85"/>
    <mergeCell ref="D84:D85"/>
    <mergeCell ref="G29:G30"/>
    <mergeCell ref="H29:H30"/>
    <mergeCell ref="I84:I85"/>
    <mergeCell ref="J84:J85"/>
    <mergeCell ref="K84:K85"/>
    <mergeCell ref="L84:L85"/>
    <mergeCell ref="K29:K30"/>
    <mergeCell ref="L29:L30"/>
    <mergeCell ref="I36:I37"/>
    <mergeCell ref="J36:J37"/>
    <mergeCell ref="I38:I3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M208:M209"/>
    <mergeCell ref="N208:N209"/>
    <mergeCell ref="A179:A180"/>
    <mergeCell ref="B179:B180"/>
    <mergeCell ref="C179:C180"/>
    <mergeCell ref="D179:D180"/>
    <mergeCell ref="E179:E180"/>
    <mergeCell ref="F179:F180"/>
    <mergeCell ref="G179:G180"/>
    <mergeCell ref="H179:H180"/>
    <mergeCell ref="M179:M180"/>
    <mergeCell ref="N179:N180"/>
    <mergeCell ref="A148:A149"/>
    <mergeCell ref="B148:B149"/>
    <mergeCell ref="C148:C149"/>
    <mergeCell ref="D148:D149"/>
    <mergeCell ref="E148:E149"/>
    <mergeCell ref="F148:F149"/>
    <mergeCell ref="G148:G149"/>
    <mergeCell ref="H148:H149"/>
    <mergeCell ref="N148:N149"/>
    <mergeCell ref="I148:I149"/>
    <mergeCell ref="M148:M149"/>
    <mergeCell ref="J148:J149"/>
    <mergeCell ref="K148:K149"/>
    <mergeCell ref="L148:L149"/>
    <mergeCell ref="M186:M187"/>
    <mergeCell ref="J157:J158"/>
    <mergeCell ref="H159:H160"/>
    <mergeCell ref="I159:I160"/>
    <mergeCell ref="L159:L160"/>
    <mergeCell ref="N186:N187"/>
    <mergeCell ref="G208:G209"/>
    <mergeCell ref="H208:H209"/>
    <mergeCell ref="I223:I224"/>
    <mergeCell ref="J223:J224"/>
    <mergeCell ref="K223:K224"/>
    <mergeCell ref="L223:L224"/>
    <mergeCell ref="G223:G224"/>
    <mergeCell ref="H223:H224"/>
    <mergeCell ref="I221:I222"/>
    <mergeCell ref="J221:J222"/>
    <mergeCell ref="A208:A209"/>
    <mergeCell ref="B208:B209"/>
    <mergeCell ref="C208:C209"/>
    <mergeCell ref="D208:D209"/>
    <mergeCell ref="E208:E209"/>
    <mergeCell ref="F208:F209"/>
    <mergeCell ref="I208:I209"/>
    <mergeCell ref="J208:J209"/>
    <mergeCell ref="K208:K209"/>
    <mergeCell ref="L208:L209"/>
    <mergeCell ref="K221:K222"/>
    <mergeCell ref="L221:L222"/>
    <mergeCell ref="M217:M218"/>
    <mergeCell ref="N217:N218"/>
    <mergeCell ref="M219:M220"/>
    <mergeCell ref="N219:N220"/>
    <mergeCell ref="A221:A222"/>
    <mergeCell ref="B221:B222"/>
    <mergeCell ref="C221:C222"/>
    <mergeCell ref="D221:D222"/>
    <mergeCell ref="E221:E222"/>
    <mergeCell ref="F221:F222"/>
    <mergeCell ref="G221:G222"/>
    <mergeCell ref="H221:H222"/>
    <mergeCell ref="A223:A224"/>
    <mergeCell ref="B223:B224"/>
    <mergeCell ref="C223:C224"/>
    <mergeCell ref="D223:D224"/>
    <mergeCell ref="E223:E224"/>
    <mergeCell ref="F223:F224"/>
    <mergeCell ref="M223:M224"/>
    <mergeCell ref="N223:N224"/>
    <mergeCell ref="M221:M222"/>
    <mergeCell ref="N221:N222"/>
    <mergeCell ref="M215:M216"/>
    <mergeCell ref="N215:N216"/>
    <mergeCell ref="A213:N213"/>
    <mergeCell ref="B215:B216"/>
    <mergeCell ref="C215:C216"/>
    <mergeCell ref="D215:D216"/>
    <mergeCell ref="E215:E216"/>
    <mergeCell ref="F215:F216"/>
    <mergeCell ref="E217:E218"/>
    <mergeCell ref="F217:F218"/>
    <mergeCell ref="G217:G218"/>
    <mergeCell ref="H217:H218"/>
    <mergeCell ref="A217:A218"/>
    <mergeCell ref="B217:B218"/>
    <mergeCell ref="C217:C218"/>
    <mergeCell ref="D217:D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A36:A37"/>
    <mergeCell ref="C188:C189"/>
    <mergeCell ref="D188:D189"/>
    <mergeCell ref="B163:B164"/>
    <mergeCell ref="C163:C164"/>
    <mergeCell ref="D163:D164"/>
    <mergeCell ref="B169:B170"/>
    <mergeCell ref="C169:C170"/>
    <mergeCell ref="D169:D170"/>
    <mergeCell ref="B175:B176"/>
    <mergeCell ref="N119:N120"/>
    <mergeCell ref="A215:A216"/>
    <mergeCell ref="A2:N2"/>
    <mergeCell ref="B188:B189"/>
    <mergeCell ref="A8:E8"/>
    <mergeCell ref="A7:E7"/>
    <mergeCell ref="A6:E6"/>
    <mergeCell ref="A5:E5"/>
    <mergeCell ref="A4:E4"/>
    <mergeCell ref="A15:A16"/>
    <mergeCell ref="G215:G216"/>
    <mergeCell ref="H215:H216"/>
    <mergeCell ref="I215:I216"/>
    <mergeCell ref="J215:J216"/>
    <mergeCell ref="A13:N13"/>
    <mergeCell ref="A34:N34"/>
    <mergeCell ref="A89:N89"/>
    <mergeCell ref="A124:N124"/>
    <mergeCell ref="I119:I120"/>
    <mergeCell ref="J119:J120"/>
    <mergeCell ref="K215:K216"/>
    <mergeCell ref="L215:L216"/>
    <mergeCell ref="A186:A187"/>
    <mergeCell ref="A153:N153"/>
    <mergeCell ref="A184:N184"/>
    <mergeCell ref="I179:I180"/>
    <mergeCell ref="J179:J180"/>
    <mergeCell ref="K179:K180"/>
    <mergeCell ref="L179:L180"/>
    <mergeCell ref="K157:K158"/>
    <mergeCell ref="C175:C176"/>
    <mergeCell ref="E91:E92"/>
    <mergeCell ref="F91:F92"/>
    <mergeCell ref="B126:B127"/>
    <mergeCell ref="B93:B94"/>
    <mergeCell ref="C93:C94"/>
    <mergeCell ref="C126:C127"/>
    <mergeCell ref="D126:D127"/>
    <mergeCell ref="E126:E127"/>
    <mergeCell ref="F126:F127"/>
    <mergeCell ref="A119:A120"/>
    <mergeCell ref="B119:B120"/>
    <mergeCell ref="C119:C120"/>
    <mergeCell ref="D119:D120"/>
    <mergeCell ref="E119:E120"/>
    <mergeCell ref="F119:F120"/>
    <mergeCell ref="G119:G120"/>
    <mergeCell ref="H119:H120"/>
    <mergeCell ref="B91:B92"/>
    <mergeCell ref="C91:C92"/>
    <mergeCell ref="D91:D92"/>
    <mergeCell ref="K119:K120"/>
    <mergeCell ref="L119:L120"/>
    <mergeCell ref="M119:M120"/>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3'!A31" display="1 - FERROEXPRESO PAMPEANO S.A."/>
    <hyperlink ref="A5:E5" location="'2003'!A65" display="2 - NUEVO CENTRAL ARGENTINO S.A."/>
    <hyperlink ref="A6:E6" location="'2003'!A120" display="3 - FERROSUR ROCA S.A."/>
    <hyperlink ref="A7:E7" location="'2003'!A150" display="4 - AMERICA LATINA LOGISTICA CENTRAL S.A. (EX-BUENOS AIRES AL PACIFICO - SAN MARTIN S.A.)"/>
    <hyperlink ref="A8:E8" location="'2003'!A181" display="5 - AMERICA LATINA LOGISTICA  MESOPOTAMICA S.A. (EX-FERROCARRIL MESOPOTAMICO - GRAL. URQUIZA S.A.)"/>
    <hyperlink ref="A9:E9" location="'2003'!A210" display="6 - BELGRANO CARGAS S.A."/>
    <hyperlink ref="A10:E10" location="'2003'!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8"/>
  <sheetViews>
    <sheetView showGridLines="0" showRowColHeaders="0" showRuler="0" view="pageLayout" topLeftCell="H217" zoomScaleNormal="100" workbookViewId="0">
      <selection activeCell="G11" sqref="G11"/>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196" t="s">
        <v>202</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9"/>
      <c r="F4" s="34"/>
      <c r="G4" s="34"/>
      <c r="H4" s="15"/>
      <c r="I4" s="15"/>
      <c r="J4" s="15"/>
      <c r="K4" s="15"/>
      <c r="L4" s="15"/>
      <c r="M4" s="15"/>
      <c r="N4" s="16"/>
    </row>
    <row r="5" spans="1:14" s="10" customFormat="1" ht="24.95" customHeight="1" thickTop="1" thickBot="1" x14ac:dyDescent="0.25">
      <c r="A5" s="197" t="s">
        <v>31</v>
      </c>
      <c r="B5" s="198"/>
      <c r="C5" s="198"/>
      <c r="D5" s="198"/>
      <c r="E5" s="199"/>
      <c r="F5" s="34"/>
      <c r="G5" s="34"/>
      <c r="H5" s="15"/>
      <c r="I5" s="15"/>
      <c r="J5" s="15"/>
      <c r="K5" s="15"/>
      <c r="L5" s="15"/>
      <c r="M5" s="15"/>
      <c r="N5" s="16"/>
    </row>
    <row r="6" spans="1:14" s="10" customFormat="1" ht="24.95" customHeight="1" thickTop="1" thickBot="1" x14ac:dyDescent="0.25">
      <c r="A6" s="197" t="s">
        <v>50</v>
      </c>
      <c r="B6" s="198"/>
      <c r="C6" s="198"/>
      <c r="D6" s="198"/>
      <c r="E6" s="199"/>
      <c r="F6" s="34"/>
      <c r="G6" s="34"/>
      <c r="H6" s="15"/>
      <c r="I6" s="15"/>
      <c r="J6" s="15"/>
      <c r="K6" s="15"/>
      <c r="L6" s="15"/>
      <c r="M6" s="15"/>
      <c r="N6" s="16"/>
    </row>
    <row r="7" spans="1:14" s="10" customFormat="1" ht="24.95" customHeight="1" thickTop="1" thickBot="1" x14ac:dyDescent="0.25">
      <c r="A7" s="197" t="s">
        <v>61</v>
      </c>
      <c r="B7" s="198"/>
      <c r="C7" s="198"/>
      <c r="D7" s="198"/>
      <c r="E7" s="199"/>
      <c r="F7" s="34"/>
      <c r="G7" s="34"/>
      <c r="H7" s="15"/>
      <c r="I7" s="15"/>
      <c r="J7" s="15"/>
      <c r="K7" s="15"/>
      <c r="L7" s="15"/>
      <c r="M7" s="15"/>
      <c r="N7" s="16"/>
    </row>
    <row r="8" spans="1:14" s="10" customFormat="1" ht="24.95" customHeight="1" thickTop="1" thickBot="1" x14ac:dyDescent="0.25">
      <c r="A8" s="197" t="s">
        <v>74</v>
      </c>
      <c r="B8" s="198"/>
      <c r="C8" s="198"/>
      <c r="D8" s="198"/>
      <c r="E8" s="199"/>
      <c r="F8" s="34"/>
      <c r="G8" s="34"/>
      <c r="H8" s="15"/>
      <c r="I8" s="15"/>
      <c r="J8" s="15"/>
      <c r="K8" s="15"/>
      <c r="L8" s="15"/>
      <c r="M8" s="15"/>
      <c r="N8" s="16"/>
    </row>
    <row r="9" spans="1:14" s="10" customFormat="1" ht="24.95" customHeight="1" thickTop="1" thickBot="1" x14ac:dyDescent="0.25">
      <c r="A9" s="197" t="s">
        <v>81</v>
      </c>
      <c r="B9" s="198"/>
      <c r="C9" s="198"/>
      <c r="D9" s="198"/>
      <c r="E9" s="199"/>
      <c r="F9" s="34"/>
      <c r="G9" s="34"/>
      <c r="H9" s="15"/>
      <c r="I9" s="15"/>
      <c r="J9" s="15"/>
      <c r="K9" s="15"/>
      <c r="L9" s="15"/>
      <c r="M9" s="15"/>
      <c r="N9" s="16"/>
    </row>
    <row r="10" spans="1:14" s="10" customFormat="1" ht="24.95" customHeight="1" thickTop="1" thickBot="1" x14ac:dyDescent="0.25">
      <c r="A10" s="197" t="s">
        <v>90</v>
      </c>
      <c r="B10" s="198"/>
      <c r="C10" s="198"/>
      <c r="D10" s="198"/>
      <c r="E10" s="199"/>
      <c r="F10" s="34"/>
      <c r="G10" s="34"/>
      <c r="H10" s="15"/>
      <c r="I10" s="15"/>
      <c r="J10" s="15"/>
      <c r="K10" s="15"/>
      <c r="L10" s="15"/>
      <c r="M10" s="15"/>
      <c r="N10" s="16"/>
    </row>
    <row r="11" spans="1:14" ht="12.75" customHeight="1" thickTop="1" x14ac:dyDescent="0.2"/>
    <row r="12" spans="1:14" ht="12.75" customHeight="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43</v>
      </c>
      <c r="B17" s="205">
        <v>65525</v>
      </c>
      <c r="C17" s="205">
        <v>70265</v>
      </c>
      <c r="D17" s="205">
        <v>90987</v>
      </c>
      <c r="E17" s="205">
        <v>67706</v>
      </c>
      <c r="F17" s="205">
        <v>78555</v>
      </c>
      <c r="G17" s="205">
        <v>32864</v>
      </c>
      <c r="H17" s="205">
        <v>59695</v>
      </c>
      <c r="I17" s="205">
        <v>78875</v>
      </c>
      <c r="J17" s="205">
        <v>84885</v>
      </c>
      <c r="K17" s="205">
        <v>110837</v>
      </c>
      <c r="L17" s="205">
        <v>90883</v>
      </c>
      <c r="M17" s="205">
        <v>86386</v>
      </c>
      <c r="N17" s="207">
        <f t="shared" ref="N17:N27" si="0">SUM(B17:M17)</f>
        <v>917463</v>
      </c>
    </row>
    <row r="18" spans="1:14" ht="12.75" customHeight="1" thickBot="1" x14ac:dyDescent="0.25">
      <c r="A18" s="210"/>
      <c r="B18" s="206"/>
      <c r="C18" s="206"/>
      <c r="D18" s="206"/>
      <c r="E18" s="206"/>
      <c r="F18" s="206"/>
      <c r="G18" s="206"/>
      <c r="H18" s="206"/>
      <c r="I18" s="206"/>
      <c r="J18" s="206"/>
      <c r="K18" s="206"/>
      <c r="L18" s="206"/>
      <c r="M18" s="206"/>
      <c r="N18" s="208"/>
    </row>
    <row r="19" spans="1:14" ht="12.75" customHeight="1" x14ac:dyDescent="0.2">
      <c r="A19" s="194" t="s">
        <v>110</v>
      </c>
      <c r="B19" s="205">
        <v>9236</v>
      </c>
      <c r="C19" s="205">
        <v>418</v>
      </c>
      <c r="D19" s="205">
        <v>55614</v>
      </c>
      <c r="E19" s="205">
        <v>165485</v>
      </c>
      <c r="F19" s="205">
        <v>135893</v>
      </c>
      <c r="G19" s="205">
        <v>91505</v>
      </c>
      <c r="H19" s="205">
        <v>97848</v>
      </c>
      <c r="I19" s="205">
        <v>94849</v>
      </c>
      <c r="J19" s="205">
        <v>86231</v>
      </c>
      <c r="K19" s="205">
        <v>94165</v>
      </c>
      <c r="L19" s="205">
        <v>87540</v>
      </c>
      <c r="M19" s="205">
        <v>64780</v>
      </c>
      <c r="N19" s="207">
        <f t="shared" si="0"/>
        <v>983564</v>
      </c>
    </row>
    <row r="20" spans="1:14" ht="12.75" customHeight="1" thickBot="1" x14ac:dyDescent="0.25">
      <c r="A20" s="210"/>
      <c r="B20" s="206"/>
      <c r="C20" s="206"/>
      <c r="D20" s="206"/>
      <c r="E20" s="206"/>
      <c r="F20" s="206"/>
      <c r="G20" s="206"/>
      <c r="H20" s="206"/>
      <c r="I20" s="206"/>
      <c r="J20" s="206"/>
      <c r="K20" s="206"/>
      <c r="L20" s="206"/>
      <c r="M20" s="206"/>
      <c r="N20" s="208"/>
    </row>
    <row r="21" spans="1:14" ht="12.75" customHeight="1" x14ac:dyDescent="0.2">
      <c r="A21" s="194" t="s">
        <v>111</v>
      </c>
      <c r="B21" s="205">
        <v>2427</v>
      </c>
      <c r="C21" s="205">
        <v>3084</v>
      </c>
      <c r="D21" s="205">
        <v>21141</v>
      </c>
      <c r="E21" s="205">
        <v>20218</v>
      </c>
      <c r="F21" s="205">
        <v>26821</v>
      </c>
      <c r="G21" s="205">
        <v>25252</v>
      </c>
      <c r="H21" s="205">
        <v>25869</v>
      </c>
      <c r="I21" s="205">
        <v>19690</v>
      </c>
      <c r="J21" s="205">
        <v>23962</v>
      </c>
      <c r="K21" s="205">
        <v>23468</v>
      </c>
      <c r="L21" s="205">
        <v>19724</v>
      </c>
      <c r="M21" s="205">
        <v>7493</v>
      </c>
      <c r="N21" s="207">
        <f t="shared" si="0"/>
        <v>219149</v>
      </c>
    </row>
    <row r="22" spans="1:14" ht="12.75" customHeight="1" thickBot="1" x14ac:dyDescent="0.25">
      <c r="A22" s="210"/>
      <c r="B22" s="206"/>
      <c r="C22" s="206"/>
      <c r="D22" s="206"/>
      <c r="E22" s="206"/>
      <c r="F22" s="206"/>
      <c r="G22" s="206"/>
      <c r="H22" s="206"/>
      <c r="I22" s="206"/>
      <c r="J22" s="206"/>
      <c r="K22" s="206"/>
      <c r="L22" s="206"/>
      <c r="M22" s="206"/>
      <c r="N22" s="208"/>
    </row>
    <row r="23" spans="1:14" ht="12.75" customHeight="1" x14ac:dyDescent="0.2">
      <c r="A23" s="194" t="s">
        <v>112</v>
      </c>
      <c r="B23" s="205">
        <v>4298</v>
      </c>
      <c r="C23" s="205">
        <v>12697</v>
      </c>
      <c r="D23" s="205">
        <v>34484</v>
      </c>
      <c r="E23" s="205">
        <v>62624</v>
      </c>
      <c r="F23" s="205">
        <v>63942</v>
      </c>
      <c r="G23" s="205">
        <v>62780</v>
      </c>
      <c r="H23" s="205">
        <v>48315</v>
      </c>
      <c r="I23" s="205">
        <v>51625</v>
      </c>
      <c r="J23" s="205">
        <v>55031</v>
      </c>
      <c r="K23" s="205">
        <v>60041</v>
      </c>
      <c r="L23" s="205">
        <v>48671</v>
      </c>
      <c r="M23" s="205">
        <v>22648</v>
      </c>
      <c r="N23" s="207">
        <f t="shared" si="0"/>
        <v>527156</v>
      </c>
    </row>
    <row r="24" spans="1:14" ht="12.75" customHeight="1" thickBot="1" x14ac:dyDescent="0.25">
      <c r="A24" s="210"/>
      <c r="B24" s="206"/>
      <c r="C24" s="206"/>
      <c r="D24" s="206"/>
      <c r="E24" s="206"/>
      <c r="F24" s="206"/>
      <c r="G24" s="206"/>
      <c r="H24" s="206"/>
      <c r="I24" s="206"/>
      <c r="J24" s="206"/>
      <c r="K24" s="206"/>
      <c r="L24" s="206"/>
      <c r="M24" s="206"/>
      <c r="N24" s="208"/>
    </row>
    <row r="25" spans="1:14" ht="12.75" customHeight="1" x14ac:dyDescent="0.2">
      <c r="A25" s="194" t="s">
        <v>40</v>
      </c>
      <c r="B25" s="205">
        <v>8701</v>
      </c>
      <c r="C25" s="205">
        <v>21240</v>
      </c>
      <c r="D25" s="205">
        <v>13558</v>
      </c>
      <c r="E25" s="205">
        <v>16886</v>
      </c>
      <c r="F25" s="205">
        <v>23385</v>
      </c>
      <c r="G25" s="205">
        <v>33825</v>
      </c>
      <c r="H25" s="205">
        <v>38091</v>
      </c>
      <c r="I25" s="205">
        <v>18056</v>
      </c>
      <c r="J25" s="205">
        <v>26987</v>
      </c>
      <c r="K25" s="205">
        <v>6984</v>
      </c>
      <c r="L25" s="205">
        <v>11488</v>
      </c>
      <c r="M25" s="205">
        <v>19715</v>
      </c>
      <c r="N25" s="207">
        <f t="shared" si="0"/>
        <v>238916</v>
      </c>
    </row>
    <row r="26" spans="1:14" ht="12.75" customHeight="1" thickBot="1" x14ac:dyDescent="0.25">
      <c r="A26" s="210"/>
      <c r="B26" s="206"/>
      <c r="C26" s="206"/>
      <c r="D26" s="206"/>
      <c r="E26" s="206"/>
      <c r="F26" s="206"/>
      <c r="G26" s="206"/>
      <c r="H26" s="206"/>
      <c r="I26" s="206"/>
      <c r="J26" s="206"/>
      <c r="K26" s="206"/>
      <c r="L26" s="206"/>
      <c r="M26" s="206"/>
      <c r="N26" s="208"/>
    </row>
    <row r="27" spans="1:14" ht="12.75" customHeight="1" x14ac:dyDescent="0.2">
      <c r="A27" s="194" t="s">
        <v>60</v>
      </c>
      <c r="B27" s="205">
        <v>1084</v>
      </c>
      <c r="C27" s="205">
        <v>1087</v>
      </c>
      <c r="D27" s="205">
        <v>2254</v>
      </c>
      <c r="E27" s="205">
        <v>416</v>
      </c>
      <c r="F27" s="205"/>
      <c r="G27" s="205">
        <v>3284</v>
      </c>
      <c r="H27" s="205">
        <v>2741</v>
      </c>
      <c r="I27" s="205">
        <v>22103</v>
      </c>
      <c r="J27" s="205">
        <v>3401</v>
      </c>
      <c r="K27" s="205">
        <v>851</v>
      </c>
      <c r="L27" s="205">
        <v>3419</v>
      </c>
      <c r="M27" s="205">
        <v>33327</v>
      </c>
      <c r="N27" s="207">
        <f t="shared" si="0"/>
        <v>73967</v>
      </c>
    </row>
    <row r="28" spans="1:14" ht="12.75" customHeight="1" thickBot="1" x14ac:dyDescent="0.25">
      <c r="A28" s="210"/>
      <c r="B28" s="206"/>
      <c r="C28" s="206"/>
      <c r="D28" s="206"/>
      <c r="E28" s="206"/>
      <c r="F28" s="206"/>
      <c r="G28" s="206"/>
      <c r="H28" s="206"/>
      <c r="I28" s="206"/>
      <c r="J28" s="206"/>
      <c r="K28" s="206"/>
      <c r="L28" s="206"/>
      <c r="M28" s="206"/>
      <c r="N28" s="208"/>
    </row>
    <row r="29" spans="1:14" ht="12.75" customHeight="1" x14ac:dyDescent="0.2">
      <c r="A29" s="201" t="s">
        <v>13</v>
      </c>
      <c r="B29" s="190">
        <f>SUM(B17:B27)</f>
        <v>91271</v>
      </c>
      <c r="C29" s="190">
        <f>SUM(C17:C27)</f>
        <v>108791</v>
      </c>
      <c r="D29" s="190">
        <f t="shared" ref="D29:M29" si="1">SUM(D17:D27)</f>
        <v>218038</v>
      </c>
      <c r="E29" s="190">
        <f t="shared" si="1"/>
        <v>333335</v>
      </c>
      <c r="F29" s="190">
        <f t="shared" si="1"/>
        <v>328596</v>
      </c>
      <c r="G29" s="190">
        <f t="shared" si="1"/>
        <v>249510</v>
      </c>
      <c r="H29" s="190">
        <f t="shared" si="1"/>
        <v>272559</v>
      </c>
      <c r="I29" s="190">
        <f t="shared" si="1"/>
        <v>285198</v>
      </c>
      <c r="J29" s="190">
        <f t="shared" si="1"/>
        <v>280497</v>
      </c>
      <c r="K29" s="190">
        <f t="shared" si="1"/>
        <v>296346</v>
      </c>
      <c r="L29" s="190">
        <f t="shared" si="1"/>
        <v>261725</v>
      </c>
      <c r="M29" s="190">
        <f t="shared" si="1"/>
        <v>234349</v>
      </c>
      <c r="N29" s="190">
        <f>SUM(B29:M29)</f>
        <v>2960215</v>
      </c>
    </row>
    <row r="30" spans="1:14" ht="12.75" customHeight="1" thickBot="1" x14ac:dyDescent="0.25">
      <c r="A30" s="202"/>
      <c r="B30" s="191"/>
      <c r="C30" s="191"/>
      <c r="D30" s="191"/>
      <c r="E30" s="191"/>
      <c r="F30" s="191"/>
      <c r="G30" s="191"/>
      <c r="H30" s="191"/>
      <c r="I30" s="191"/>
      <c r="J30" s="191"/>
      <c r="K30" s="191"/>
      <c r="L30" s="191"/>
      <c r="M30" s="191"/>
      <c r="N30" s="191"/>
    </row>
    <row r="31" spans="1:14" ht="12.75" customHeight="1" x14ac:dyDescent="0.2">
      <c r="B31" s="5"/>
      <c r="C31" s="5"/>
      <c r="D31" s="5"/>
      <c r="E31" s="5"/>
      <c r="F31" s="5"/>
      <c r="G31" s="5"/>
      <c r="H31" s="5"/>
      <c r="I31" s="5"/>
      <c r="J31" s="5"/>
      <c r="K31" s="5"/>
      <c r="L31" s="5"/>
      <c r="M31" s="5"/>
      <c r="N31" s="47"/>
    </row>
    <row r="32" spans="1:14" ht="12.75" customHeight="1" x14ac:dyDescent="0.2"/>
    <row r="33" spans="1:14" ht="12.75" customHeight="1" x14ac:dyDescent="0.2"/>
    <row r="34" spans="1:14" s="10" customFormat="1" ht="24.95" customHeight="1" x14ac:dyDescent="0.2">
      <c r="A34" s="200" t="s">
        <v>189</v>
      </c>
      <c r="B34" s="200"/>
      <c r="C34" s="200"/>
      <c r="D34" s="200"/>
      <c r="E34" s="200"/>
      <c r="F34" s="200"/>
      <c r="G34" s="200"/>
      <c r="H34" s="200"/>
      <c r="I34" s="200"/>
      <c r="J34" s="200"/>
      <c r="K34" s="200"/>
      <c r="L34" s="200"/>
      <c r="M34" s="200"/>
      <c r="N34" s="200"/>
    </row>
    <row r="35" spans="1:14" ht="12.75" customHeight="1" thickBot="1" x14ac:dyDescent="0.25">
      <c r="A35" s="20"/>
      <c r="F35" s="4"/>
    </row>
    <row r="36" spans="1:14"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192" t="s">
        <v>13</v>
      </c>
    </row>
    <row r="37" spans="1:14" ht="12.75" customHeight="1" thickBot="1" x14ac:dyDescent="0.25">
      <c r="A37" s="195"/>
      <c r="B37" s="195"/>
      <c r="C37" s="195"/>
      <c r="D37" s="195"/>
      <c r="E37" s="195"/>
      <c r="F37" s="195"/>
      <c r="G37" s="195"/>
      <c r="H37" s="195"/>
      <c r="I37" s="195"/>
      <c r="J37" s="195"/>
      <c r="K37" s="195"/>
      <c r="L37" s="195"/>
      <c r="M37" s="195"/>
      <c r="N37" s="193"/>
    </row>
    <row r="38" spans="1:14" ht="12.75" customHeight="1" x14ac:dyDescent="0.2">
      <c r="A38" s="194" t="s">
        <v>32</v>
      </c>
      <c r="B38" s="205">
        <v>46005</v>
      </c>
      <c r="C38" s="205">
        <v>33473</v>
      </c>
      <c r="D38" s="205">
        <v>40567</v>
      </c>
      <c r="E38" s="205">
        <v>36523</v>
      </c>
      <c r="F38" s="205">
        <v>35380</v>
      </c>
      <c r="G38" s="205">
        <v>45641</v>
      </c>
      <c r="H38" s="205">
        <v>40130</v>
      </c>
      <c r="I38" s="205">
        <v>39590</v>
      </c>
      <c r="J38" s="205">
        <v>38354</v>
      </c>
      <c r="K38" s="205">
        <v>47097</v>
      </c>
      <c r="L38" s="205">
        <v>36931</v>
      </c>
      <c r="M38" s="205">
        <v>38006</v>
      </c>
      <c r="N38" s="207">
        <f>SUM(B38:M38)</f>
        <v>477697</v>
      </c>
    </row>
    <row r="39" spans="1:14" ht="12.75" customHeight="1" thickBot="1" x14ac:dyDescent="0.25">
      <c r="A39" s="210"/>
      <c r="B39" s="206"/>
      <c r="C39" s="206"/>
      <c r="D39" s="206"/>
      <c r="E39" s="206"/>
      <c r="F39" s="206"/>
      <c r="G39" s="206"/>
      <c r="H39" s="206"/>
      <c r="I39" s="206"/>
      <c r="J39" s="206"/>
      <c r="K39" s="206"/>
      <c r="L39" s="206"/>
      <c r="M39" s="206"/>
      <c r="N39" s="208"/>
    </row>
    <row r="40" spans="1:14" ht="12.75" customHeight="1" x14ac:dyDescent="0.2">
      <c r="A40" s="194" t="s">
        <v>100</v>
      </c>
      <c r="B40" s="205"/>
      <c r="C40" s="205"/>
      <c r="D40" s="205"/>
      <c r="E40" s="205"/>
      <c r="F40" s="205"/>
      <c r="G40" s="205"/>
      <c r="H40" s="205"/>
      <c r="I40" s="205"/>
      <c r="J40" s="205"/>
      <c r="K40" s="205"/>
      <c r="L40" s="205"/>
      <c r="M40" s="205"/>
      <c r="N40" s="207">
        <f>SUM(B40:M40)</f>
        <v>0</v>
      </c>
    </row>
    <row r="41" spans="1:14" ht="12.75" customHeight="1" thickBot="1" x14ac:dyDescent="0.25">
      <c r="A41" s="210"/>
      <c r="B41" s="206"/>
      <c r="C41" s="206"/>
      <c r="D41" s="206"/>
      <c r="E41" s="206"/>
      <c r="F41" s="206"/>
      <c r="G41" s="206"/>
      <c r="H41" s="206"/>
      <c r="I41" s="206"/>
      <c r="J41" s="206"/>
      <c r="K41" s="206"/>
      <c r="L41" s="206"/>
      <c r="M41" s="206"/>
      <c r="N41" s="208"/>
    </row>
    <row r="42" spans="1:14" ht="12.75" customHeight="1" x14ac:dyDescent="0.2">
      <c r="A42" s="194" t="s">
        <v>33</v>
      </c>
      <c r="B42" s="205">
        <v>11864</v>
      </c>
      <c r="C42" s="205">
        <v>15855</v>
      </c>
      <c r="D42" s="205">
        <v>12218</v>
      </c>
      <c r="E42" s="205">
        <v>12075</v>
      </c>
      <c r="F42" s="205">
        <v>8342</v>
      </c>
      <c r="G42" s="205">
        <v>14089</v>
      </c>
      <c r="H42" s="205">
        <v>28960</v>
      </c>
      <c r="I42" s="205">
        <v>26441</v>
      </c>
      <c r="J42" s="205">
        <v>34532</v>
      </c>
      <c r="K42" s="205">
        <v>27302</v>
      </c>
      <c r="L42" s="205">
        <v>30462</v>
      </c>
      <c r="M42" s="205">
        <v>7508</v>
      </c>
      <c r="N42" s="207">
        <f>SUM(B42:M42)</f>
        <v>229648</v>
      </c>
    </row>
    <row r="43" spans="1:14" ht="12.75" customHeight="1" thickBot="1" x14ac:dyDescent="0.25">
      <c r="A43" s="210"/>
      <c r="B43" s="206"/>
      <c r="C43" s="206"/>
      <c r="D43" s="206"/>
      <c r="E43" s="206"/>
      <c r="F43" s="206"/>
      <c r="G43" s="206"/>
      <c r="H43" s="206"/>
      <c r="I43" s="206"/>
      <c r="J43" s="206"/>
      <c r="K43" s="206"/>
      <c r="L43" s="206"/>
      <c r="M43" s="206"/>
      <c r="N43" s="208"/>
    </row>
    <row r="44" spans="1:14" ht="12.75" customHeight="1" x14ac:dyDescent="0.2">
      <c r="A44" s="194" t="s">
        <v>34</v>
      </c>
      <c r="B44" s="205">
        <v>39791</v>
      </c>
      <c r="C44" s="205">
        <v>38344</v>
      </c>
      <c r="D44" s="205">
        <v>40331</v>
      </c>
      <c r="E44" s="205">
        <v>37198</v>
      </c>
      <c r="F44" s="205">
        <v>37136</v>
      </c>
      <c r="G44" s="205">
        <v>40285</v>
      </c>
      <c r="H44" s="205">
        <v>40440</v>
      </c>
      <c r="I44" s="205">
        <v>18168</v>
      </c>
      <c r="J44" s="205">
        <v>33100</v>
      </c>
      <c r="K44" s="205">
        <v>43150</v>
      </c>
      <c r="L44" s="205">
        <v>38408</v>
      </c>
      <c r="M44" s="205">
        <v>40185</v>
      </c>
      <c r="N44" s="207">
        <f>SUM(B44:M44)</f>
        <v>446536</v>
      </c>
    </row>
    <row r="45" spans="1:14" ht="12.75" customHeight="1" thickBot="1" x14ac:dyDescent="0.25">
      <c r="A45" s="210"/>
      <c r="B45" s="206"/>
      <c r="C45" s="206"/>
      <c r="D45" s="206"/>
      <c r="E45" s="206"/>
      <c r="F45" s="206"/>
      <c r="G45" s="206"/>
      <c r="H45" s="206"/>
      <c r="I45" s="206"/>
      <c r="J45" s="206"/>
      <c r="K45" s="206"/>
      <c r="L45" s="206"/>
      <c r="M45" s="206"/>
      <c r="N45" s="208"/>
    </row>
    <row r="46" spans="1:14" ht="12.75" customHeight="1" x14ac:dyDescent="0.2">
      <c r="A46" s="194" t="s">
        <v>35</v>
      </c>
      <c r="B46" s="205">
        <v>3608</v>
      </c>
      <c r="C46" s="205">
        <v>3652</v>
      </c>
      <c r="D46" s="205">
        <v>3279</v>
      </c>
      <c r="E46" s="205">
        <v>3543</v>
      </c>
      <c r="F46" s="205">
        <v>2638</v>
      </c>
      <c r="G46" s="205">
        <v>2542</v>
      </c>
      <c r="H46" s="205">
        <v>3157</v>
      </c>
      <c r="I46" s="205">
        <v>2195</v>
      </c>
      <c r="J46" s="205">
        <v>3115</v>
      </c>
      <c r="K46" s="205">
        <v>3490</v>
      </c>
      <c r="L46" s="205">
        <v>2828</v>
      </c>
      <c r="M46" s="205">
        <v>3522</v>
      </c>
      <c r="N46" s="207">
        <f>SUM(B46:M46)</f>
        <v>37569</v>
      </c>
    </row>
    <row r="47" spans="1:14" ht="12.75" customHeight="1" thickBot="1" x14ac:dyDescent="0.25">
      <c r="A47" s="210"/>
      <c r="B47" s="206"/>
      <c r="C47" s="206"/>
      <c r="D47" s="206"/>
      <c r="E47" s="206"/>
      <c r="F47" s="206"/>
      <c r="G47" s="206"/>
      <c r="H47" s="206"/>
      <c r="I47" s="206"/>
      <c r="J47" s="206"/>
      <c r="K47" s="206"/>
      <c r="L47" s="206"/>
      <c r="M47" s="206"/>
      <c r="N47" s="208"/>
    </row>
    <row r="48" spans="1:14" ht="12.75" customHeight="1" x14ac:dyDescent="0.2">
      <c r="A48" s="194" t="s">
        <v>101</v>
      </c>
      <c r="B48" s="205"/>
      <c r="C48" s="205"/>
      <c r="D48" s="205"/>
      <c r="E48" s="205"/>
      <c r="F48" s="205"/>
      <c r="G48" s="205"/>
      <c r="H48" s="205"/>
      <c r="I48" s="205"/>
      <c r="J48" s="205"/>
      <c r="K48" s="205"/>
      <c r="L48" s="205"/>
      <c r="M48" s="205"/>
      <c r="N48" s="207">
        <f>SUM(B48:M48)</f>
        <v>0</v>
      </c>
    </row>
    <row r="49" spans="1:14" ht="12.75" customHeight="1" thickBot="1" x14ac:dyDescent="0.25">
      <c r="A49" s="210"/>
      <c r="B49" s="206"/>
      <c r="C49" s="206"/>
      <c r="D49" s="206"/>
      <c r="E49" s="206"/>
      <c r="F49" s="206"/>
      <c r="G49" s="206"/>
      <c r="H49" s="206"/>
      <c r="I49" s="206"/>
      <c r="J49" s="206"/>
      <c r="K49" s="206"/>
      <c r="L49" s="206"/>
      <c r="M49" s="206"/>
      <c r="N49" s="208"/>
    </row>
    <row r="50" spans="1:14" ht="12.75" customHeight="1" x14ac:dyDescent="0.2">
      <c r="A50" s="194" t="s">
        <v>102</v>
      </c>
      <c r="B50" s="205"/>
      <c r="C50" s="205"/>
      <c r="D50" s="205"/>
      <c r="E50" s="205"/>
      <c r="F50" s="205"/>
      <c r="G50" s="205"/>
      <c r="H50" s="205"/>
      <c r="I50" s="205"/>
      <c r="J50" s="205"/>
      <c r="K50" s="205"/>
      <c r="L50" s="205"/>
      <c r="M50" s="205"/>
      <c r="N50" s="207">
        <f>SUM(B50:M50)</f>
        <v>0</v>
      </c>
    </row>
    <row r="51" spans="1:14" ht="12.75" customHeight="1" thickBot="1" x14ac:dyDescent="0.25">
      <c r="A51" s="210"/>
      <c r="B51" s="206"/>
      <c r="C51" s="206"/>
      <c r="D51" s="206"/>
      <c r="E51" s="206"/>
      <c r="F51" s="206"/>
      <c r="G51" s="206"/>
      <c r="H51" s="206"/>
      <c r="I51" s="206"/>
      <c r="J51" s="206"/>
      <c r="K51" s="206"/>
      <c r="L51" s="206"/>
      <c r="M51" s="206"/>
      <c r="N51" s="208"/>
    </row>
    <row r="52" spans="1:14" ht="12.75" customHeight="1" x14ac:dyDescent="0.2">
      <c r="A52" s="194" t="s">
        <v>113</v>
      </c>
      <c r="B52" s="205">
        <v>1051</v>
      </c>
      <c r="C52" s="205">
        <v>1783</v>
      </c>
      <c r="D52" s="205">
        <v>1980</v>
      </c>
      <c r="E52" s="205">
        <v>2641</v>
      </c>
      <c r="F52" s="205">
        <v>2849</v>
      </c>
      <c r="G52" s="205">
        <v>2080</v>
      </c>
      <c r="H52" s="205">
        <v>2190</v>
      </c>
      <c r="I52" s="205">
        <v>22825</v>
      </c>
      <c r="J52" s="205">
        <v>1458</v>
      </c>
      <c r="K52" s="205">
        <v>2418</v>
      </c>
      <c r="L52" s="205">
        <v>2987</v>
      </c>
      <c r="M52" s="205">
        <v>2932</v>
      </c>
      <c r="N52" s="207">
        <f>SUM(B52:M52)</f>
        <v>47194</v>
      </c>
    </row>
    <row r="53" spans="1:14" ht="12.75" customHeight="1" thickBot="1" x14ac:dyDescent="0.25">
      <c r="A53" s="210"/>
      <c r="B53" s="206"/>
      <c r="C53" s="206"/>
      <c r="D53" s="206"/>
      <c r="E53" s="206"/>
      <c r="F53" s="206"/>
      <c r="G53" s="206"/>
      <c r="H53" s="206"/>
      <c r="I53" s="206"/>
      <c r="J53" s="206"/>
      <c r="K53" s="206"/>
      <c r="L53" s="206"/>
      <c r="M53" s="206"/>
      <c r="N53" s="208"/>
    </row>
    <row r="54" spans="1:14" ht="12.75" customHeight="1" x14ac:dyDescent="0.2">
      <c r="A54" s="194" t="s">
        <v>37</v>
      </c>
      <c r="B54" s="205">
        <v>15744</v>
      </c>
      <c r="C54" s="205">
        <v>18004</v>
      </c>
      <c r="D54" s="205">
        <v>19411</v>
      </c>
      <c r="E54" s="205">
        <v>20900</v>
      </c>
      <c r="F54" s="205">
        <v>27393</v>
      </c>
      <c r="G54" s="205">
        <v>37686</v>
      </c>
      <c r="H54" s="205">
        <v>39134</v>
      </c>
      <c r="I54" s="205">
        <v>36156</v>
      </c>
      <c r="J54" s="205">
        <v>38111</v>
      </c>
      <c r="K54" s="205">
        <v>28484</v>
      </c>
      <c r="L54" s="205">
        <v>35124</v>
      </c>
      <c r="M54" s="205">
        <v>33712</v>
      </c>
      <c r="N54" s="207">
        <f>SUM(B54:M54)</f>
        <v>349859</v>
      </c>
    </row>
    <row r="55" spans="1:14" ht="12.75" customHeight="1" thickBot="1" x14ac:dyDescent="0.25">
      <c r="A55" s="210"/>
      <c r="B55" s="206"/>
      <c r="C55" s="206"/>
      <c r="D55" s="206"/>
      <c r="E55" s="206"/>
      <c r="F55" s="206"/>
      <c r="G55" s="206"/>
      <c r="H55" s="206"/>
      <c r="I55" s="206"/>
      <c r="J55" s="206"/>
      <c r="K55" s="206"/>
      <c r="L55" s="206"/>
      <c r="M55" s="206"/>
      <c r="N55" s="208"/>
    </row>
    <row r="56" spans="1:14" ht="12.75" customHeight="1" x14ac:dyDescent="0.2">
      <c r="A56" s="194" t="s">
        <v>38</v>
      </c>
      <c r="B56" s="205">
        <v>3684</v>
      </c>
      <c r="C56" s="205">
        <v>2849</v>
      </c>
      <c r="D56" s="205">
        <v>3287</v>
      </c>
      <c r="E56" s="205">
        <v>3123</v>
      </c>
      <c r="F56" s="205">
        <v>4647</v>
      </c>
      <c r="G56" s="205">
        <v>5966</v>
      </c>
      <c r="H56" s="205">
        <v>6076</v>
      </c>
      <c r="I56" s="205">
        <v>6408</v>
      </c>
      <c r="J56" s="205">
        <v>6010</v>
      </c>
      <c r="K56" s="205">
        <v>4122</v>
      </c>
      <c r="L56" s="205">
        <v>5867</v>
      </c>
      <c r="M56" s="205">
        <v>5429</v>
      </c>
      <c r="N56" s="207">
        <f>SUM(B56:M56)</f>
        <v>57468</v>
      </c>
    </row>
    <row r="57" spans="1:14" ht="12.75" customHeight="1" thickBot="1" x14ac:dyDescent="0.25">
      <c r="A57" s="210"/>
      <c r="B57" s="206"/>
      <c r="C57" s="206"/>
      <c r="D57" s="206"/>
      <c r="E57" s="206"/>
      <c r="F57" s="206"/>
      <c r="G57" s="206"/>
      <c r="H57" s="206"/>
      <c r="I57" s="206"/>
      <c r="J57" s="206"/>
      <c r="K57" s="206"/>
      <c r="L57" s="206"/>
      <c r="M57" s="206"/>
      <c r="N57" s="208"/>
    </row>
    <row r="58" spans="1:14" ht="12.75" customHeight="1" x14ac:dyDescent="0.2">
      <c r="A58" s="194" t="s">
        <v>39</v>
      </c>
      <c r="B58" s="205">
        <v>31661</v>
      </c>
      <c r="C58" s="205">
        <v>29343</v>
      </c>
      <c r="D58" s="205">
        <v>29015</v>
      </c>
      <c r="E58" s="205">
        <v>31137</v>
      </c>
      <c r="F58" s="205">
        <v>29812</v>
      </c>
      <c r="G58" s="205">
        <v>30582</v>
      </c>
      <c r="H58" s="205">
        <v>29247</v>
      </c>
      <c r="I58" s="205">
        <v>31930</v>
      </c>
      <c r="J58" s="205">
        <v>30478</v>
      </c>
      <c r="K58" s="205">
        <v>38695</v>
      </c>
      <c r="L58" s="205">
        <v>34350</v>
      </c>
      <c r="M58" s="205">
        <v>38100</v>
      </c>
      <c r="N58" s="207">
        <f>SUM(B58:M58)</f>
        <v>384350</v>
      </c>
    </row>
    <row r="59" spans="1:14" ht="12.75" customHeight="1" thickBot="1" x14ac:dyDescent="0.25">
      <c r="A59" s="210"/>
      <c r="B59" s="206"/>
      <c r="C59" s="206"/>
      <c r="D59" s="206"/>
      <c r="E59" s="206"/>
      <c r="F59" s="206"/>
      <c r="G59" s="206"/>
      <c r="H59" s="206"/>
      <c r="I59" s="206"/>
      <c r="J59" s="206"/>
      <c r="K59" s="206"/>
      <c r="L59" s="206"/>
      <c r="M59" s="206"/>
      <c r="N59" s="208"/>
    </row>
    <row r="60" spans="1:14" ht="12.75" customHeight="1" x14ac:dyDescent="0.2">
      <c r="A60" s="194" t="s">
        <v>40</v>
      </c>
      <c r="B60" s="205">
        <v>504</v>
      </c>
      <c r="C60" s="205"/>
      <c r="D60" s="205"/>
      <c r="E60" s="205">
        <v>1494</v>
      </c>
      <c r="F60" s="205">
        <v>2801</v>
      </c>
      <c r="G60" s="205">
        <v>1461</v>
      </c>
      <c r="H60" s="205"/>
      <c r="I60" s="205">
        <v>2454</v>
      </c>
      <c r="J60" s="205">
        <v>6943</v>
      </c>
      <c r="K60" s="205">
        <v>983</v>
      </c>
      <c r="L60" s="205">
        <v>3472</v>
      </c>
      <c r="M60" s="205">
        <v>4979</v>
      </c>
      <c r="N60" s="207">
        <f>SUM(B60:M60)</f>
        <v>25091</v>
      </c>
    </row>
    <row r="61" spans="1:14" ht="12.75" customHeight="1" thickBot="1" x14ac:dyDescent="0.25">
      <c r="A61" s="210"/>
      <c r="B61" s="206"/>
      <c r="C61" s="206"/>
      <c r="D61" s="206"/>
      <c r="E61" s="206"/>
      <c r="F61" s="206"/>
      <c r="G61" s="206"/>
      <c r="H61" s="206"/>
      <c r="I61" s="206"/>
      <c r="J61" s="206"/>
      <c r="K61" s="206"/>
      <c r="L61" s="206"/>
      <c r="M61" s="206"/>
      <c r="N61" s="208"/>
    </row>
    <row r="62" spans="1:14" ht="12.75" customHeight="1" x14ac:dyDescent="0.2">
      <c r="A62" s="194" t="s">
        <v>41</v>
      </c>
      <c r="B62" s="205"/>
      <c r="C62" s="205"/>
      <c r="D62" s="205">
        <v>2778</v>
      </c>
      <c r="E62" s="205">
        <v>11853</v>
      </c>
      <c r="F62" s="205">
        <v>21037</v>
      </c>
      <c r="G62" s="205">
        <v>25828</v>
      </c>
      <c r="H62" s="205">
        <v>24577</v>
      </c>
      <c r="I62" s="205">
        <v>14859</v>
      </c>
      <c r="J62" s="205">
        <v>2943</v>
      </c>
      <c r="K62" s="205">
        <v>1430</v>
      </c>
      <c r="L62" s="205"/>
      <c r="M62" s="205"/>
      <c r="N62" s="207">
        <f>SUM(B62:M62)</f>
        <v>105305</v>
      </c>
    </row>
    <row r="63" spans="1:14" ht="12.75" customHeight="1" thickBot="1" x14ac:dyDescent="0.25">
      <c r="A63" s="210"/>
      <c r="B63" s="206"/>
      <c r="C63" s="206"/>
      <c r="D63" s="206"/>
      <c r="E63" s="206"/>
      <c r="F63" s="206"/>
      <c r="G63" s="206"/>
      <c r="H63" s="206"/>
      <c r="I63" s="206"/>
      <c r="J63" s="206"/>
      <c r="K63" s="206"/>
      <c r="L63" s="206"/>
      <c r="M63" s="206"/>
      <c r="N63" s="208"/>
    </row>
    <row r="64" spans="1:14" ht="12.75" customHeight="1" x14ac:dyDescent="0.2">
      <c r="A64" s="194" t="s">
        <v>42</v>
      </c>
      <c r="B64" s="205"/>
      <c r="C64" s="205"/>
      <c r="D64" s="205"/>
      <c r="E64" s="205"/>
      <c r="F64" s="205">
        <v>7037</v>
      </c>
      <c r="G64" s="205">
        <v>5867</v>
      </c>
      <c r="H64" s="205">
        <v>1168</v>
      </c>
      <c r="I64" s="205"/>
      <c r="J64" s="205"/>
      <c r="K64" s="205">
        <v>2330</v>
      </c>
      <c r="L64" s="205">
        <v>4635</v>
      </c>
      <c r="M64" s="205">
        <v>2347</v>
      </c>
      <c r="N64" s="207">
        <f>SUM(B64:M64)</f>
        <v>23384</v>
      </c>
    </row>
    <row r="65" spans="1:14" ht="12.75" customHeight="1" thickBot="1" x14ac:dyDescent="0.25">
      <c r="A65" s="210"/>
      <c r="B65" s="206"/>
      <c r="C65" s="206"/>
      <c r="D65" s="206"/>
      <c r="E65" s="206"/>
      <c r="F65" s="206"/>
      <c r="G65" s="206"/>
      <c r="H65" s="206"/>
      <c r="I65" s="206"/>
      <c r="J65" s="206"/>
      <c r="K65" s="206"/>
      <c r="L65" s="206"/>
      <c r="M65" s="206"/>
      <c r="N65" s="208"/>
    </row>
    <row r="66" spans="1:14" ht="12.75" customHeight="1" x14ac:dyDescent="0.2">
      <c r="A66" s="194" t="s">
        <v>43</v>
      </c>
      <c r="B66" s="205">
        <v>134867</v>
      </c>
      <c r="C66" s="205">
        <v>69284</v>
      </c>
      <c r="D66" s="205">
        <v>125355</v>
      </c>
      <c r="E66" s="205">
        <v>179291</v>
      </c>
      <c r="F66" s="205">
        <v>222708</v>
      </c>
      <c r="G66" s="205">
        <v>247656</v>
      </c>
      <c r="H66" s="205">
        <v>242136</v>
      </c>
      <c r="I66" s="205">
        <v>180313</v>
      </c>
      <c r="J66" s="205">
        <v>189394</v>
      </c>
      <c r="K66" s="205">
        <v>223636</v>
      </c>
      <c r="L66" s="205">
        <v>207804</v>
      </c>
      <c r="M66" s="205">
        <v>215745</v>
      </c>
      <c r="N66" s="207">
        <f>SUM(B66:M66)</f>
        <v>2238189</v>
      </c>
    </row>
    <row r="67" spans="1:14" ht="12.75" customHeight="1" thickBot="1" x14ac:dyDescent="0.25">
      <c r="A67" s="210"/>
      <c r="B67" s="206"/>
      <c r="C67" s="206"/>
      <c r="D67" s="206"/>
      <c r="E67" s="206"/>
      <c r="F67" s="206"/>
      <c r="G67" s="206"/>
      <c r="H67" s="206"/>
      <c r="I67" s="206"/>
      <c r="J67" s="206"/>
      <c r="K67" s="206"/>
      <c r="L67" s="206"/>
      <c r="M67" s="206"/>
      <c r="N67" s="208"/>
    </row>
    <row r="68" spans="1:14" ht="12.75" customHeight="1" x14ac:dyDescent="0.2">
      <c r="A68" s="194" t="s">
        <v>44</v>
      </c>
      <c r="B68" s="205">
        <v>66930</v>
      </c>
      <c r="C68" s="205">
        <v>64060</v>
      </c>
      <c r="D68" s="205">
        <v>55820</v>
      </c>
      <c r="E68" s="205">
        <v>53661</v>
      </c>
      <c r="F68" s="205">
        <v>49821</v>
      </c>
      <c r="G68" s="205">
        <v>46954</v>
      </c>
      <c r="H68" s="205">
        <v>55897</v>
      </c>
      <c r="I68" s="205">
        <v>52800</v>
      </c>
      <c r="J68" s="205">
        <v>58556</v>
      </c>
      <c r="K68" s="205">
        <v>73700</v>
      </c>
      <c r="L68" s="205">
        <v>67126</v>
      </c>
      <c r="M68" s="205">
        <v>69231</v>
      </c>
      <c r="N68" s="207">
        <f>SUM(B68:M68)</f>
        <v>714556</v>
      </c>
    </row>
    <row r="69" spans="1:14" ht="12.75" customHeight="1" thickBot="1" x14ac:dyDescent="0.25">
      <c r="A69" s="210"/>
      <c r="B69" s="206"/>
      <c r="C69" s="206"/>
      <c r="D69" s="206"/>
      <c r="E69" s="206"/>
      <c r="F69" s="206"/>
      <c r="G69" s="206"/>
      <c r="H69" s="206"/>
      <c r="I69" s="206"/>
      <c r="J69" s="206"/>
      <c r="K69" s="206"/>
      <c r="L69" s="206"/>
      <c r="M69" s="206"/>
      <c r="N69" s="208"/>
    </row>
    <row r="70" spans="1:14" ht="12.75" customHeight="1" x14ac:dyDescent="0.2">
      <c r="A70" s="194" t="s">
        <v>103</v>
      </c>
      <c r="B70" s="205"/>
      <c r="C70" s="205"/>
      <c r="D70" s="205"/>
      <c r="E70" s="205"/>
      <c r="F70" s="205"/>
      <c r="G70" s="205"/>
      <c r="H70" s="205"/>
      <c r="I70" s="205"/>
      <c r="J70" s="205"/>
      <c r="K70" s="205"/>
      <c r="L70" s="205"/>
      <c r="M70" s="205"/>
      <c r="N70" s="207">
        <f>SUM(B70:M70)</f>
        <v>0</v>
      </c>
    </row>
    <row r="71" spans="1:14" ht="12.75" customHeight="1" thickBot="1" x14ac:dyDescent="0.25">
      <c r="A71" s="210"/>
      <c r="B71" s="206"/>
      <c r="C71" s="206"/>
      <c r="D71" s="206"/>
      <c r="E71" s="206"/>
      <c r="F71" s="206"/>
      <c r="G71" s="206"/>
      <c r="H71" s="206"/>
      <c r="I71" s="206"/>
      <c r="J71" s="206"/>
      <c r="K71" s="206"/>
      <c r="L71" s="206"/>
      <c r="M71" s="206"/>
      <c r="N71" s="208"/>
    </row>
    <row r="72" spans="1:14" ht="12.75" customHeight="1" x14ac:dyDescent="0.2">
      <c r="A72" s="194" t="s">
        <v>104</v>
      </c>
      <c r="B72" s="205"/>
      <c r="C72" s="205"/>
      <c r="D72" s="205"/>
      <c r="E72" s="205"/>
      <c r="F72" s="205"/>
      <c r="G72" s="205"/>
      <c r="H72" s="205"/>
      <c r="I72" s="205"/>
      <c r="J72" s="205"/>
      <c r="K72" s="205"/>
      <c r="L72" s="205"/>
      <c r="M72" s="205"/>
      <c r="N72" s="207">
        <f>SUM(B72:M72)</f>
        <v>0</v>
      </c>
    </row>
    <row r="73" spans="1:14" ht="12.75" customHeight="1" thickBot="1" x14ac:dyDescent="0.25">
      <c r="A73" s="210"/>
      <c r="B73" s="206"/>
      <c r="C73" s="206"/>
      <c r="D73" s="206"/>
      <c r="E73" s="206"/>
      <c r="F73" s="206"/>
      <c r="G73" s="206"/>
      <c r="H73" s="206"/>
      <c r="I73" s="206"/>
      <c r="J73" s="206"/>
      <c r="K73" s="206"/>
      <c r="L73" s="206"/>
      <c r="M73" s="206"/>
      <c r="N73" s="208"/>
    </row>
    <row r="74" spans="1:14" ht="12.75" customHeight="1" x14ac:dyDescent="0.2">
      <c r="A74" s="194" t="s">
        <v>45</v>
      </c>
      <c r="B74" s="205">
        <v>244229</v>
      </c>
      <c r="C74" s="205">
        <v>171222</v>
      </c>
      <c r="D74" s="205">
        <v>203499</v>
      </c>
      <c r="E74" s="205">
        <v>214971</v>
      </c>
      <c r="F74" s="205">
        <v>251200</v>
      </c>
      <c r="G74" s="205">
        <v>245919</v>
      </c>
      <c r="H74" s="205">
        <v>235400</v>
      </c>
      <c r="I74" s="205">
        <v>181083</v>
      </c>
      <c r="J74" s="205">
        <v>218386</v>
      </c>
      <c r="K74" s="205">
        <v>214760</v>
      </c>
      <c r="L74" s="205">
        <v>164851</v>
      </c>
      <c r="M74" s="205">
        <v>165009</v>
      </c>
      <c r="N74" s="207">
        <f>SUM(B74:M74)</f>
        <v>2510529</v>
      </c>
    </row>
    <row r="75" spans="1:14" ht="12.75" customHeight="1" thickBot="1" x14ac:dyDescent="0.25">
      <c r="A75" s="210"/>
      <c r="B75" s="206"/>
      <c r="C75" s="206"/>
      <c r="D75" s="206"/>
      <c r="E75" s="206"/>
      <c r="F75" s="206"/>
      <c r="G75" s="206"/>
      <c r="H75" s="206"/>
      <c r="I75" s="206"/>
      <c r="J75" s="206"/>
      <c r="K75" s="206"/>
      <c r="L75" s="206"/>
      <c r="M75" s="206"/>
      <c r="N75" s="208"/>
    </row>
    <row r="76" spans="1:14" ht="12.75" customHeight="1" x14ac:dyDescent="0.2">
      <c r="A76" s="194" t="s">
        <v>46</v>
      </c>
      <c r="B76" s="205">
        <v>41855</v>
      </c>
      <c r="C76" s="205">
        <v>42850</v>
      </c>
      <c r="D76" s="205">
        <v>52869</v>
      </c>
      <c r="E76" s="205">
        <v>44788</v>
      </c>
      <c r="F76" s="205">
        <v>53326</v>
      </c>
      <c r="G76" s="205">
        <v>38372</v>
      </c>
      <c r="H76" s="205">
        <v>48099</v>
      </c>
      <c r="I76" s="205">
        <v>50150</v>
      </c>
      <c r="J76" s="205">
        <v>56523</v>
      </c>
      <c r="K76" s="205">
        <v>45432</v>
      </c>
      <c r="L76" s="205">
        <v>37961</v>
      </c>
      <c r="M76" s="205">
        <v>30500</v>
      </c>
      <c r="N76" s="207">
        <f>SUM(B76:M76)</f>
        <v>542725</v>
      </c>
    </row>
    <row r="77" spans="1:14" ht="12.75" customHeight="1" thickBot="1" x14ac:dyDescent="0.25">
      <c r="A77" s="210"/>
      <c r="B77" s="206"/>
      <c r="C77" s="206"/>
      <c r="D77" s="206"/>
      <c r="E77" s="206"/>
      <c r="F77" s="206"/>
      <c r="G77" s="206"/>
      <c r="H77" s="206"/>
      <c r="I77" s="206"/>
      <c r="J77" s="206"/>
      <c r="K77" s="206"/>
      <c r="L77" s="206"/>
      <c r="M77" s="206"/>
      <c r="N77" s="208"/>
    </row>
    <row r="78" spans="1:14" ht="12.75" customHeight="1" x14ac:dyDescent="0.2">
      <c r="A78" s="194" t="s">
        <v>47</v>
      </c>
      <c r="B78" s="205"/>
      <c r="C78" s="205"/>
      <c r="D78" s="205"/>
      <c r="E78" s="205"/>
      <c r="F78" s="205"/>
      <c r="G78" s="205"/>
      <c r="H78" s="205"/>
      <c r="I78" s="205"/>
      <c r="J78" s="205"/>
      <c r="K78" s="205"/>
      <c r="L78" s="205"/>
      <c r="M78" s="205"/>
      <c r="N78" s="207">
        <f>SUM(B78:M78)</f>
        <v>0</v>
      </c>
    </row>
    <row r="79" spans="1:14" ht="12.75" customHeight="1" thickBot="1" x14ac:dyDescent="0.25">
      <c r="A79" s="210"/>
      <c r="B79" s="206"/>
      <c r="C79" s="206"/>
      <c r="D79" s="206"/>
      <c r="E79" s="206"/>
      <c r="F79" s="206"/>
      <c r="G79" s="206"/>
      <c r="H79" s="206"/>
      <c r="I79" s="206"/>
      <c r="J79" s="206"/>
      <c r="K79" s="206"/>
      <c r="L79" s="206"/>
      <c r="M79" s="206"/>
      <c r="N79" s="208"/>
    </row>
    <row r="80" spans="1:14" ht="12.75" customHeight="1" x14ac:dyDescent="0.2">
      <c r="A80" s="194" t="s">
        <v>48</v>
      </c>
      <c r="B80" s="205">
        <v>10003</v>
      </c>
      <c r="C80" s="205">
        <v>11516</v>
      </c>
      <c r="D80" s="205">
        <v>12737</v>
      </c>
      <c r="E80" s="205">
        <v>10506</v>
      </c>
      <c r="F80" s="205">
        <v>9896</v>
      </c>
      <c r="G80" s="205">
        <v>9705</v>
      </c>
      <c r="H80" s="205">
        <v>11705</v>
      </c>
      <c r="I80" s="205">
        <v>15381</v>
      </c>
      <c r="J80" s="205">
        <v>10194</v>
      </c>
      <c r="K80" s="205">
        <v>13557</v>
      </c>
      <c r="L80" s="205">
        <v>7833</v>
      </c>
      <c r="M80" s="205">
        <v>16135</v>
      </c>
      <c r="N80" s="207">
        <f>SUM(B80:M80)</f>
        <v>139168</v>
      </c>
    </row>
    <row r="81" spans="1:14" ht="12.75" customHeight="1" thickBot="1" x14ac:dyDescent="0.25">
      <c r="A81" s="210"/>
      <c r="B81" s="206"/>
      <c r="C81" s="206"/>
      <c r="D81" s="206"/>
      <c r="E81" s="206"/>
      <c r="F81" s="206"/>
      <c r="G81" s="206"/>
      <c r="H81" s="206"/>
      <c r="I81" s="206"/>
      <c r="J81" s="206"/>
      <c r="K81" s="206"/>
      <c r="L81" s="206"/>
      <c r="M81" s="206"/>
      <c r="N81" s="208"/>
    </row>
    <row r="82" spans="1:14" ht="12.75" customHeight="1" x14ac:dyDescent="0.2">
      <c r="A82" s="194" t="s">
        <v>49</v>
      </c>
      <c r="B82" s="205">
        <v>2401</v>
      </c>
      <c r="C82" s="205">
        <v>2523</v>
      </c>
      <c r="D82" s="205">
        <v>1191</v>
      </c>
      <c r="E82" s="205">
        <v>1278</v>
      </c>
      <c r="F82" s="205">
        <v>757</v>
      </c>
      <c r="G82" s="205">
        <v>456</v>
      </c>
      <c r="H82" s="205">
        <v>964</v>
      </c>
      <c r="I82" s="205">
        <v>1884</v>
      </c>
      <c r="J82" s="205">
        <v>1268</v>
      </c>
      <c r="K82" s="205">
        <v>1063</v>
      </c>
      <c r="L82" s="205">
        <v>1351</v>
      </c>
      <c r="M82" s="205">
        <v>1761</v>
      </c>
      <c r="N82" s="207">
        <f>SUM(B82:M82)</f>
        <v>16897</v>
      </c>
    </row>
    <row r="83" spans="1:14" ht="12.75" customHeight="1" thickBot="1" x14ac:dyDescent="0.25">
      <c r="A83" s="210"/>
      <c r="B83" s="206"/>
      <c r="C83" s="206"/>
      <c r="D83" s="206"/>
      <c r="E83" s="206"/>
      <c r="F83" s="206"/>
      <c r="G83" s="206"/>
      <c r="H83" s="206"/>
      <c r="I83" s="206"/>
      <c r="J83" s="206"/>
      <c r="K83" s="206"/>
      <c r="L83" s="206"/>
      <c r="M83" s="206"/>
      <c r="N83" s="208"/>
    </row>
    <row r="84" spans="1:14" ht="12.75" customHeight="1" x14ac:dyDescent="0.2">
      <c r="A84" s="201" t="s">
        <v>13</v>
      </c>
      <c r="B84" s="190">
        <f t="shared" ref="B84:H84" si="2">SUM(B38:B82)</f>
        <v>654197</v>
      </c>
      <c r="C84" s="190">
        <f t="shared" si="2"/>
        <v>504758</v>
      </c>
      <c r="D84" s="190">
        <f t="shared" si="2"/>
        <v>604337</v>
      </c>
      <c r="E84" s="190">
        <f t="shared" si="2"/>
        <v>664982</v>
      </c>
      <c r="F84" s="190">
        <f t="shared" si="2"/>
        <v>766780</v>
      </c>
      <c r="G84" s="190">
        <f t="shared" si="2"/>
        <v>801089</v>
      </c>
      <c r="H84" s="190">
        <f t="shared" si="2"/>
        <v>809280</v>
      </c>
      <c r="I84" s="190">
        <f>SUM(I38:I82)</f>
        <v>682637</v>
      </c>
      <c r="J84" s="190">
        <f>SUM(J38:J82)</f>
        <v>729365</v>
      </c>
      <c r="K84" s="190">
        <f>SUM(K38:K82)</f>
        <v>771649</v>
      </c>
      <c r="L84" s="190">
        <f>SUM(L38:L82)</f>
        <v>681990</v>
      </c>
      <c r="M84" s="190">
        <f>SUM(M38:M82)</f>
        <v>675101</v>
      </c>
      <c r="N84" s="190">
        <f>SUM(B84:M84)</f>
        <v>8346165</v>
      </c>
    </row>
    <row r="85" spans="1:14" ht="12.75" customHeight="1" thickBot="1" x14ac:dyDescent="0.25">
      <c r="A85" s="202"/>
      <c r="B85" s="191"/>
      <c r="C85" s="191"/>
      <c r="D85" s="191"/>
      <c r="E85" s="191"/>
      <c r="F85" s="191"/>
      <c r="G85" s="191"/>
      <c r="H85" s="191"/>
      <c r="I85" s="191"/>
      <c r="J85" s="191"/>
      <c r="K85" s="191"/>
      <c r="L85" s="191"/>
      <c r="M85" s="191"/>
      <c r="N85" s="191"/>
    </row>
    <row r="86" spans="1:14" ht="12.75" customHeight="1" x14ac:dyDescent="0.2"/>
    <row r="87" spans="1:14" ht="12.75" customHeight="1" x14ac:dyDescent="0.2"/>
    <row r="88" spans="1:14" ht="12.75" customHeight="1" x14ac:dyDescent="0.2"/>
    <row r="89" spans="1:14" s="10" customFormat="1" ht="24.95" customHeight="1" x14ac:dyDescent="0.2">
      <c r="A89" s="200" t="s">
        <v>190</v>
      </c>
      <c r="B89" s="200"/>
      <c r="C89" s="200"/>
      <c r="D89" s="200"/>
      <c r="E89" s="200"/>
      <c r="F89" s="200"/>
      <c r="G89" s="200"/>
      <c r="H89" s="200"/>
      <c r="I89" s="200"/>
      <c r="J89" s="200"/>
      <c r="K89" s="200"/>
      <c r="L89" s="200"/>
      <c r="M89" s="200"/>
      <c r="N89" s="200"/>
    </row>
    <row r="90" spans="1:14" ht="12.75" customHeight="1" thickBot="1" x14ac:dyDescent="0.25"/>
    <row r="91" spans="1:14"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192" t="s">
        <v>13</v>
      </c>
    </row>
    <row r="92" spans="1:14" ht="12.75" customHeight="1" thickBot="1" x14ac:dyDescent="0.25">
      <c r="A92" s="195"/>
      <c r="B92" s="195"/>
      <c r="C92" s="195"/>
      <c r="D92" s="195"/>
      <c r="E92" s="195"/>
      <c r="F92" s="195"/>
      <c r="G92" s="195"/>
      <c r="H92" s="195"/>
      <c r="I92" s="195"/>
      <c r="J92" s="195"/>
      <c r="K92" s="195"/>
      <c r="L92" s="195"/>
      <c r="M92" s="195"/>
      <c r="N92" s="193"/>
    </row>
    <row r="93" spans="1:14" ht="12.75" customHeight="1" x14ac:dyDescent="0.2">
      <c r="A93" s="194" t="s">
        <v>51</v>
      </c>
      <c r="B93" s="205">
        <v>74910</v>
      </c>
      <c r="C93" s="205">
        <v>72060</v>
      </c>
      <c r="D93" s="205">
        <v>79290</v>
      </c>
      <c r="E93" s="205">
        <v>73040</v>
      </c>
      <c r="F93" s="205">
        <v>75600</v>
      </c>
      <c r="G93" s="205">
        <v>75610</v>
      </c>
      <c r="H93" s="205">
        <v>87130</v>
      </c>
      <c r="I93" s="205">
        <v>71480</v>
      </c>
      <c r="J93" s="205">
        <v>86740</v>
      </c>
      <c r="K93" s="205">
        <v>83180</v>
      </c>
      <c r="L93" s="205">
        <v>89200</v>
      </c>
      <c r="M93" s="205">
        <v>84740</v>
      </c>
      <c r="N93" s="207">
        <f>SUM(B93:M93)</f>
        <v>952980</v>
      </c>
    </row>
    <row r="94" spans="1:14" ht="12.75" customHeight="1" thickBot="1" x14ac:dyDescent="0.25">
      <c r="A94" s="210"/>
      <c r="B94" s="206"/>
      <c r="C94" s="206"/>
      <c r="D94" s="206"/>
      <c r="E94" s="206"/>
      <c r="F94" s="206"/>
      <c r="G94" s="206"/>
      <c r="H94" s="206"/>
      <c r="I94" s="206"/>
      <c r="J94" s="206"/>
      <c r="K94" s="206"/>
      <c r="L94" s="206"/>
      <c r="M94" s="206"/>
      <c r="N94" s="208"/>
    </row>
    <row r="95" spans="1:14" ht="12.75" customHeight="1" x14ac:dyDescent="0.2">
      <c r="A95" s="194" t="s">
        <v>52</v>
      </c>
      <c r="B95" s="205">
        <v>130</v>
      </c>
      <c r="C95" s="205">
        <v>170</v>
      </c>
      <c r="D95" s="205">
        <v>1500</v>
      </c>
      <c r="E95" s="205">
        <v>770</v>
      </c>
      <c r="F95" s="205">
        <v>920</v>
      </c>
      <c r="G95" s="205">
        <v>350</v>
      </c>
      <c r="H95" s="205">
        <v>420</v>
      </c>
      <c r="I95" s="205">
        <v>830</v>
      </c>
      <c r="J95" s="205">
        <v>640</v>
      </c>
      <c r="K95" s="205">
        <v>600</v>
      </c>
      <c r="L95" s="205">
        <v>570</v>
      </c>
      <c r="M95" s="205">
        <v>290</v>
      </c>
      <c r="N95" s="207">
        <f t="shared" ref="N95:N115" si="3">SUM(B95:M95)</f>
        <v>7190</v>
      </c>
    </row>
    <row r="96" spans="1:14" ht="12.75" customHeight="1" thickBot="1" x14ac:dyDescent="0.25">
      <c r="A96" s="210"/>
      <c r="B96" s="206"/>
      <c r="C96" s="206"/>
      <c r="D96" s="206"/>
      <c r="E96" s="206"/>
      <c r="F96" s="206"/>
      <c r="G96" s="206"/>
      <c r="H96" s="206"/>
      <c r="I96" s="206"/>
      <c r="J96" s="206"/>
      <c r="K96" s="206"/>
      <c r="L96" s="206"/>
      <c r="M96" s="206"/>
      <c r="N96" s="208"/>
    </row>
    <row r="97" spans="1:14" ht="12.75" customHeight="1" x14ac:dyDescent="0.2">
      <c r="A97" s="194" t="s">
        <v>53</v>
      </c>
      <c r="B97" s="205">
        <v>3450</v>
      </c>
      <c r="C97" s="205">
        <v>5190</v>
      </c>
      <c r="D97" s="205">
        <v>6600</v>
      </c>
      <c r="E97" s="205">
        <v>5810</v>
      </c>
      <c r="F97" s="205">
        <v>6590</v>
      </c>
      <c r="G97" s="205">
        <v>5270</v>
      </c>
      <c r="H97" s="205">
        <v>4210</v>
      </c>
      <c r="I97" s="205">
        <v>8400</v>
      </c>
      <c r="J97" s="205">
        <v>8650</v>
      </c>
      <c r="K97" s="205">
        <v>5980</v>
      </c>
      <c r="L97" s="205">
        <v>11490</v>
      </c>
      <c r="M97" s="205">
        <v>9370</v>
      </c>
      <c r="N97" s="207">
        <f t="shared" si="3"/>
        <v>81010</v>
      </c>
    </row>
    <row r="98" spans="1:14" ht="12.75" customHeight="1" thickBot="1" x14ac:dyDescent="0.25">
      <c r="A98" s="210"/>
      <c r="B98" s="206"/>
      <c r="C98" s="206"/>
      <c r="D98" s="206"/>
      <c r="E98" s="206"/>
      <c r="F98" s="206"/>
      <c r="G98" s="206"/>
      <c r="H98" s="206"/>
      <c r="I98" s="206"/>
      <c r="J98" s="206"/>
      <c r="K98" s="206"/>
      <c r="L98" s="206"/>
      <c r="M98" s="206"/>
      <c r="N98" s="208"/>
    </row>
    <row r="99" spans="1:14" ht="12.75" customHeight="1" x14ac:dyDescent="0.2">
      <c r="A99" s="194" t="s">
        <v>54</v>
      </c>
      <c r="B99" s="205">
        <v>10550</v>
      </c>
      <c r="C99" s="205">
        <v>10030</v>
      </c>
      <c r="D99" s="205">
        <v>10750</v>
      </c>
      <c r="E99" s="205">
        <v>8920</v>
      </c>
      <c r="F99" s="205">
        <v>9440</v>
      </c>
      <c r="G99" s="205">
        <v>9090</v>
      </c>
      <c r="H99" s="205">
        <v>10040</v>
      </c>
      <c r="I99" s="205">
        <v>10610</v>
      </c>
      <c r="J99" s="205">
        <v>6640</v>
      </c>
      <c r="K99" s="205">
        <v>11650</v>
      </c>
      <c r="L99" s="205">
        <v>12420</v>
      </c>
      <c r="M99" s="205">
        <v>12450</v>
      </c>
      <c r="N99" s="207">
        <f t="shared" si="3"/>
        <v>122590</v>
      </c>
    </row>
    <row r="100" spans="1:14" ht="12.75" customHeight="1" thickBot="1" x14ac:dyDescent="0.25">
      <c r="A100" s="210"/>
      <c r="B100" s="206"/>
      <c r="C100" s="206"/>
      <c r="D100" s="206"/>
      <c r="E100" s="206"/>
      <c r="F100" s="206"/>
      <c r="G100" s="206"/>
      <c r="H100" s="206"/>
      <c r="I100" s="206"/>
      <c r="J100" s="206"/>
      <c r="K100" s="206"/>
      <c r="L100" s="206"/>
      <c r="M100" s="206"/>
      <c r="N100" s="208"/>
    </row>
    <row r="101" spans="1:14" ht="12.75" customHeight="1" x14ac:dyDescent="0.2">
      <c r="A101" s="194" t="s">
        <v>39</v>
      </c>
      <c r="B101" s="205">
        <v>7430</v>
      </c>
      <c r="C101" s="205">
        <v>5390</v>
      </c>
      <c r="D101" s="205">
        <v>11230</v>
      </c>
      <c r="E101" s="205">
        <v>11910</v>
      </c>
      <c r="F101" s="205">
        <v>10720</v>
      </c>
      <c r="G101" s="205">
        <v>11880</v>
      </c>
      <c r="H101" s="205">
        <v>7810</v>
      </c>
      <c r="I101" s="205">
        <v>7250</v>
      </c>
      <c r="J101" s="205">
        <v>9240</v>
      </c>
      <c r="K101" s="205">
        <v>13140</v>
      </c>
      <c r="L101" s="205">
        <v>8000</v>
      </c>
      <c r="M101" s="205">
        <v>6800</v>
      </c>
      <c r="N101" s="207">
        <f t="shared" si="3"/>
        <v>110800</v>
      </c>
    </row>
    <row r="102" spans="1:14" ht="12.75" customHeight="1" thickBot="1" x14ac:dyDescent="0.25">
      <c r="A102" s="210"/>
      <c r="B102" s="206"/>
      <c r="C102" s="206"/>
      <c r="D102" s="206"/>
      <c r="E102" s="206"/>
      <c r="F102" s="206"/>
      <c r="G102" s="206"/>
      <c r="H102" s="206"/>
      <c r="I102" s="206"/>
      <c r="J102" s="206"/>
      <c r="K102" s="206"/>
      <c r="L102" s="206"/>
      <c r="M102" s="206"/>
      <c r="N102" s="208"/>
    </row>
    <row r="103" spans="1:14" ht="12.75" customHeight="1" x14ac:dyDescent="0.2">
      <c r="A103" s="194" t="s">
        <v>43</v>
      </c>
      <c r="B103" s="205">
        <v>24930</v>
      </c>
      <c r="C103" s="205">
        <v>12430</v>
      </c>
      <c r="D103" s="205">
        <v>20030</v>
      </c>
      <c r="E103" s="205">
        <v>15840</v>
      </c>
      <c r="F103" s="205">
        <v>23060</v>
      </c>
      <c r="G103" s="205">
        <v>20590</v>
      </c>
      <c r="H103" s="205">
        <v>13160</v>
      </c>
      <c r="I103" s="205">
        <v>22570</v>
      </c>
      <c r="J103" s="205">
        <v>15680</v>
      </c>
      <c r="K103" s="205">
        <v>10600</v>
      </c>
      <c r="L103" s="205">
        <v>17710</v>
      </c>
      <c r="M103" s="205">
        <v>11640</v>
      </c>
      <c r="N103" s="207">
        <f t="shared" si="3"/>
        <v>208240</v>
      </c>
    </row>
    <row r="104" spans="1:14" ht="12.75" customHeight="1" thickBot="1" x14ac:dyDescent="0.25">
      <c r="A104" s="210"/>
      <c r="B104" s="206"/>
      <c r="C104" s="206"/>
      <c r="D104" s="206"/>
      <c r="E104" s="206"/>
      <c r="F104" s="206"/>
      <c r="G104" s="206"/>
      <c r="H104" s="206"/>
      <c r="I104" s="206"/>
      <c r="J104" s="206"/>
      <c r="K104" s="206"/>
      <c r="L104" s="206"/>
      <c r="M104" s="206"/>
      <c r="N104" s="208"/>
    </row>
    <row r="105" spans="1:14" ht="12.75" customHeight="1" x14ac:dyDescent="0.2">
      <c r="A105" s="194" t="s">
        <v>56</v>
      </c>
      <c r="B105" s="205">
        <v>134500</v>
      </c>
      <c r="C105" s="205">
        <v>128710</v>
      </c>
      <c r="D105" s="205">
        <v>164120</v>
      </c>
      <c r="E105" s="205">
        <v>147870</v>
      </c>
      <c r="F105" s="205">
        <v>160130</v>
      </c>
      <c r="G105" s="205">
        <v>171400</v>
      </c>
      <c r="H105" s="205">
        <v>193210</v>
      </c>
      <c r="I105" s="205">
        <v>173740</v>
      </c>
      <c r="J105" s="205">
        <v>185830</v>
      </c>
      <c r="K105" s="205">
        <v>216500</v>
      </c>
      <c r="L105" s="205">
        <v>196820</v>
      </c>
      <c r="M105" s="205">
        <v>203960</v>
      </c>
      <c r="N105" s="207">
        <f t="shared" si="3"/>
        <v>2076790</v>
      </c>
    </row>
    <row r="106" spans="1:14" ht="12.75" customHeight="1" thickBot="1" x14ac:dyDescent="0.25">
      <c r="A106" s="210"/>
      <c r="B106" s="206"/>
      <c r="C106" s="206"/>
      <c r="D106" s="206"/>
      <c r="E106" s="206"/>
      <c r="F106" s="206"/>
      <c r="G106" s="206"/>
      <c r="H106" s="206"/>
      <c r="I106" s="206"/>
      <c r="J106" s="206"/>
      <c r="K106" s="206"/>
      <c r="L106" s="206"/>
      <c r="M106" s="206"/>
      <c r="N106" s="208"/>
    </row>
    <row r="107" spans="1:14" ht="12.75" customHeight="1" x14ac:dyDescent="0.2">
      <c r="A107" s="194" t="s">
        <v>105</v>
      </c>
      <c r="B107" s="205">
        <v>58580</v>
      </c>
      <c r="C107" s="205">
        <v>47320</v>
      </c>
      <c r="D107" s="205">
        <v>47430</v>
      </c>
      <c r="E107" s="205">
        <v>49010</v>
      </c>
      <c r="F107" s="205">
        <v>57410</v>
      </c>
      <c r="G107" s="205">
        <v>49530</v>
      </c>
      <c r="H107" s="205">
        <v>49540</v>
      </c>
      <c r="I107" s="205">
        <v>46490</v>
      </c>
      <c r="J107" s="205">
        <v>46590</v>
      </c>
      <c r="K107" s="205">
        <v>46200</v>
      </c>
      <c r="L107" s="205">
        <v>39240</v>
      </c>
      <c r="M107" s="205">
        <v>40610</v>
      </c>
      <c r="N107" s="207">
        <f t="shared" si="3"/>
        <v>577950</v>
      </c>
    </row>
    <row r="108" spans="1:14" ht="12.75" customHeight="1" thickBot="1" x14ac:dyDescent="0.25">
      <c r="A108" s="210"/>
      <c r="B108" s="206"/>
      <c r="C108" s="206"/>
      <c r="D108" s="206"/>
      <c r="E108" s="206"/>
      <c r="F108" s="206"/>
      <c r="G108" s="206"/>
      <c r="H108" s="206"/>
      <c r="I108" s="206"/>
      <c r="J108" s="206"/>
      <c r="K108" s="206"/>
      <c r="L108" s="206"/>
      <c r="M108" s="206"/>
      <c r="N108" s="208"/>
    </row>
    <row r="109" spans="1:14" ht="12.75" customHeight="1" x14ac:dyDescent="0.2">
      <c r="A109" s="194" t="s">
        <v>58</v>
      </c>
      <c r="B109" s="205">
        <v>12300</v>
      </c>
      <c r="C109" s="205">
        <v>11060</v>
      </c>
      <c r="D109" s="205">
        <v>5610</v>
      </c>
      <c r="E109" s="205">
        <v>22000</v>
      </c>
      <c r="F109" s="205">
        <v>14290</v>
      </c>
      <c r="G109" s="205">
        <v>11930</v>
      </c>
      <c r="H109" s="205">
        <v>14120</v>
      </c>
      <c r="I109" s="205">
        <v>14110</v>
      </c>
      <c r="J109" s="205">
        <v>19390</v>
      </c>
      <c r="K109" s="205">
        <v>9410</v>
      </c>
      <c r="L109" s="205">
        <v>13310</v>
      </c>
      <c r="M109" s="205">
        <v>13040</v>
      </c>
      <c r="N109" s="207">
        <f t="shared" si="3"/>
        <v>160570</v>
      </c>
    </row>
    <row r="110" spans="1:14" ht="12.75" customHeight="1" thickBot="1" x14ac:dyDescent="0.25">
      <c r="A110" s="210"/>
      <c r="B110" s="206"/>
      <c r="C110" s="206"/>
      <c r="D110" s="206"/>
      <c r="E110" s="206"/>
      <c r="F110" s="206"/>
      <c r="G110" s="206"/>
      <c r="H110" s="206"/>
      <c r="I110" s="206"/>
      <c r="J110" s="206"/>
      <c r="K110" s="206"/>
      <c r="L110" s="206"/>
      <c r="M110" s="206"/>
      <c r="N110" s="208"/>
    </row>
    <row r="111" spans="1:14" ht="12.75" customHeight="1" x14ac:dyDescent="0.2">
      <c r="A111" s="194" t="s">
        <v>106</v>
      </c>
      <c r="B111" s="205">
        <v>35240</v>
      </c>
      <c r="C111" s="205">
        <v>29300</v>
      </c>
      <c r="D111" s="205">
        <v>28670</v>
      </c>
      <c r="E111" s="205">
        <v>30620</v>
      </c>
      <c r="F111" s="205">
        <v>26600</v>
      </c>
      <c r="G111" s="205">
        <v>23390</v>
      </c>
      <c r="H111" s="205">
        <v>28910</v>
      </c>
      <c r="I111" s="205">
        <v>10400</v>
      </c>
      <c r="J111" s="205">
        <v>27960</v>
      </c>
      <c r="K111" s="205">
        <v>32610</v>
      </c>
      <c r="L111" s="205">
        <v>29280</v>
      </c>
      <c r="M111" s="205"/>
      <c r="N111" s="207">
        <f t="shared" si="3"/>
        <v>302980</v>
      </c>
    </row>
    <row r="112" spans="1:14" ht="12.75" customHeight="1" thickBot="1" x14ac:dyDescent="0.25">
      <c r="A112" s="210"/>
      <c r="B112" s="206"/>
      <c r="C112" s="206"/>
      <c r="D112" s="206"/>
      <c r="E112" s="206"/>
      <c r="F112" s="206"/>
      <c r="G112" s="206"/>
      <c r="H112" s="206"/>
      <c r="I112" s="206"/>
      <c r="J112" s="206"/>
      <c r="K112" s="206"/>
      <c r="L112" s="206"/>
      <c r="M112" s="206"/>
      <c r="N112" s="208"/>
    </row>
    <row r="113" spans="1:14" ht="12.75" customHeight="1" x14ac:dyDescent="0.2">
      <c r="A113" s="194" t="s">
        <v>86</v>
      </c>
      <c r="B113" s="205">
        <v>3950</v>
      </c>
      <c r="C113" s="205">
        <v>4340</v>
      </c>
      <c r="D113" s="205">
        <v>3950</v>
      </c>
      <c r="E113" s="205">
        <v>2610</v>
      </c>
      <c r="F113" s="205">
        <v>2070</v>
      </c>
      <c r="G113" s="205">
        <v>2270</v>
      </c>
      <c r="H113" s="205">
        <v>1680</v>
      </c>
      <c r="I113" s="205">
        <v>430</v>
      </c>
      <c r="J113" s="205">
        <v>400</v>
      </c>
      <c r="K113" s="205"/>
      <c r="L113" s="205"/>
      <c r="M113" s="205"/>
      <c r="N113" s="207">
        <f t="shared" si="3"/>
        <v>21700</v>
      </c>
    </row>
    <row r="114" spans="1:14" ht="12.75" customHeight="1" thickBot="1" x14ac:dyDescent="0.25">
      <c r="A114" s="210"/>
      <c r="B114" s="206"/>
      <c r="C114" s="206"/>
      <c r="D114" s="206"/>
      <c r="E114" s="206"/>
      <c r="F114" s="206"/>
      <c r="G114" s="206"/>
      <c r="H114" s="206"/>
      <c r="I114" s="206"/>
      <c r="J114" s="206"/>
      <c r="K114" s="206"/>
      <c r="L114" s="206"/>
      <c r="M114" s="206"/>
      <c r="N114" s="208"/>
    </row>
    <row r="115" spans="1:14" ht="12.75" customHeight="1" x14ac:dyDescent="0.2">
      <c r="A115" s="194" t="s">
        <v>59</v>
      </c>
      <c r="B115" s="205">
        <v>8650</v>
      </c>
      <c r="C115" s="205">
        <v>5280</v>
      </c>
      <c r="D115" s="205">
        <v>5130</v>
      </c>
      <c r="E115" s="205">
        <v>4380</v>
      </c>
      <c r="F115" s="205">
        <v>3660</v>
      </c>
      <c r="G115" s="205">
        <v>3850</v>
      </c>
      <c r="H115" s="205">
        <v>4980</v>
      </c>
      <c r="I115" s="205">
        <v>4470</v>
      </c>
      <c r="J115" s="205">
        <v>4770</v>
      </c>
      <c r="K115" s="205">
        <v>5280</v>
      </c>
      <c r="L115" s="205">
        <v>5610</v>
      </c>
      <c r="M115" s="205">
        <v>7830</v>
      </c>
      <c r="N115" s="207">
        <f t="shared" si="3"/>
        <v>63890</v>
      </c>
    </row>
    <row r="116" spans="1:14" ht="12.75" customHeight="1" thickBot="1" x14ac:dyDescent="0.25">
      <c r="A116" s="210"/>
      <c r="B116" s="206"/>
      <c r="C116" s="206"/>
      <c r="D116" s="206"/>
      <c r="E116" s="206"/>
      <c r="F116" s="206"/>
      <c r="G116" s="206"/>
      <c r="H116" s="206"/>
      <c r="I116" s="206"/>
      <c r="J116" s="206"/>
      <c r="K116" s="206"/>
      <c r="L116" s="206"/>
      <c r="M116" s="206"/>
      <c r="N116" s="208"/>
    </row>
    <row r="117" spans="1:14" ht="12.75" customHeight="1" x14ac:dyDescent="0.2">
      <c r="A117" s="194" t="s">
        <v>60</v>
      </c>
      <c r="B117" s="205">
        <v>6880</v>
      </c>
      <c r="C117" s="205">
        <v>10900</v>
      </c>
      <c r="D117" s="205">
        <v>14610</v>
      </c>
      <c r="E117" s="205">
        <v>13210</v>
      </c>
      <c r="F117" s="205">
        <v>12250</v>
      </c>
      <c r="G117" s="205">
        <v>9690</v>
      </c>
      <c r="H117" s="205">
        <v>10440</v>
      </c>
      <c r="I117" s="205">
        <v>9320</v>
      </c>
      <c r="J117" s="205">
        <v>9390</v>
      </c>
      <c r="K117" s="205">
        <v>8520</v>
      </c>
      <c r="L117" s="205">
        <v>10760</v>
      </c>
      <c r="M117" s="205">
        <v>9270</v>
      </c>
      <c r="N117" s="207">
        <f>SUM(B117:M117)</f>
        <v>125240</v>
      </c>
    </row>
    <row r="118" spans="1:14" ht="12.75" customHeight="1" thickBot="1" x14ac:dyDescent="0.25">
      <c r="A118" s="210"/>
      <c r="B118" s="206"/>
      <c r="C118" s="206"/>
      <c r="D118" s="206"/>
      <c r="E118" s="206"/>
      <c r="F118" s="206"/>
      <c r="G118" s="206"/>
      <c r="H118" s="206"/>
      <c r="I118" s="206"/>
      <c r="J118" s="206"/>
      <c r="K118" s="206"/>
      <c r="L118" s="206"/>
      <c r="M118" s="206"/>
      <c r="N118" s="208"/>
    </row>
    <row r="119" spans="1:14" ht="12.75" customHeight="1" x14ac:dyDescent="0.2">
      <c r="A119" s="201" t="s">
        <v>13</v>
      </c>
      <c r="B119" s="190">
        <f t="shared" ref="B119:M119" si="4">SUM(B93:B117)</f>
        <v>381500</v>
      </c>
      <c r="C119" s="190">
        <f t="shared" si="4"/>
        <v>342180</v>
      </c>
      <c r="D119" s="190">
        <f t="shared" si="4"/>
        <v>398920</v>
      </c>
      <c r="E119" s="190">
        <f t="shared" si="4"/>
        <v>385990</v>
      </c>
      <c r="F119" s="190">
        <f t="shared" si="4"/>
        <v>402740</v>
      </c>
      <c r="G119" s="190">
        <f t="shared" si="4"/>
        <v>394850</v>
      </c>
      <c r="H119" s="190">
        <f t="shared" si="4"/>
        <v>425650</v>
      </c>
      <c r="I119" s="190">
        <f t="shared" si="4"/>
        <v>380100</v>
      </c>
      <c r="J119" s="190">
        <f t="shared" si="4"/>
        <v>421920</v>
      </c>
      <c r="K119" s="190">
        <f t="shared" si="4"/>
        <v>443670</v>
      </c>
      <c r="L119" s="190">
        <f t="shared" si="4"/>
        <v>434410</v>
      </c>
      <c r="M119" s="190">
        <f t="shared" si="4"/>
        <v>400000</v>
      </c>
      <c r="N119" s="190">
        <f>SUM(N93:N118)</f>
        <v>4811930</v>
      </c>
    </row>
    <row r="120" spans="1:14" ht="12.75" customHeight="1" thickBot="1" x14ac:dyDescent="0.25">
      <c r="A120" s="202"/>
      <c r="B120" s="191"/>
      <c r="C120" s="191"/>
      <c r="D120" s="191"/>
      <c r="E120" s="191"/>
      <c r="F120" s="191"/>
      <c r="G120" s="191"/>
      <c r="H120" s="191"/>
      <c r="I120" s="191"/>
      <c r="J120" s="191"/>
      <c r="K120" s="191"/>
      <c r="L120" s="191"/>
      <c r="M120" s="191"/>
      <c r="N120" s="191"/>
    </row>
    <row r="121" spans="1:14" ht="12.75" customHeight="1" x14ac:dyDescent="0.2"/>
    <row r="122" spans="1:14" ht="12.75" customHeight="1" x14ac:dyDescent="0.2"/>
    <row r="123" spans="1:14" ht="12.75" customHeight="1" x14ac:dyDescent="0.2"/>
    <row r="124" spans="1:14" s="10" customFormat="1" ht="24.95" customHeight="1" x14ac:dyDescent="0.2">
      <c r="A124" s="200" t="s">
        <v>191</v>
      </c>
      <c r="B124" s="200"/>
      <c r="C124" s="200"/>
      <c r="D124" s="200"/>
      <c r="E124" s="200"/>
      <c r="F124" s="200"/>
      <c r="G124" s="200"/>
      <c r="H124" s="200"/>
      <c r="I124" s="200"/>
      <c r="J124" s="200"/>
      <c r="K124" s="200"/>
      <c r="L124" s="200"/>
      <c r="M124" s="200"/>
      <c r="N124" s="200"/>
    </row>
    <row r="125" spans="1:14" ht="12.75" customHeight="1" thickBot="1" x14ac:dyDescent="0.25">
      <c r="A125" s="20"/>
      <c r="F125" s="4"/>
    </row>
    <row r="126" spans="1:14"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192" t="s">
        <v>13</v>
      </c>
    </row>
    <row r="127" spans="1:14" ht="12.75" customHeight="1" thickBot="1" x14ac:dyDescent="0.25">
      <c r="A127" s="195"/>
      <c r="B127" s="195"/>
      <c r="C127" s="195"/>
      <c r="D127" s="195"/>
      <c r="E127" s="195"/>
      <c r="F127" s="195"/>
      <c r="G127" s="195"/>
      <c r="H127" s="195"/>
      <c r="I127" s="195"/>
      <c r="J127" s="195"/>
      <c r="K127" s="195"/>
      <c r="L127" s="195"/>
      <c r="M127" s="195"/>
      <c r="N127" s="193"/>
    </row>
    <row r="128" spans="1:14" ht="12.75" customHeight="1" x14ac:dyDescent="0.2">
      <c r="A128" s="194" t="s">
        <v>62</v>
      </c>
      <c r="B128" s="205">
        <v>21274</v>
      </c>
      <c r="C128" s="205">
        <v>22423</v>
      </c>
      <c r="D128" s="205">
        <v>48560</v>
      </c>
      <c r="E128" s="205">
        <v>28165</v>
      </c>
      <c r="F128" s="205">
        <v>20116</v>
      </c>
      <c r="G128" s="205">
        <v>22575</v>
      </c>
      <c r="H128" s="205">
        <v>25134</v>
      </c>
      <c r="I128" s="205">
        <v>30283</v>
      </c>
      <c r="J128" s="205">
        <v>33627</v>
      </c>
      <c r="K128" s="205">
        <v>37062</v>
      </c>
      <c r="L128" s="205">
        <v>46561</v>
      </c>
      <c r="M128" s="205">
        <v>29274</v>
      </c>
      <c r="N128" s="207">
        <f t="shared" ref="N128:N146" si="5">SUM(B128:M128)</f>
        <v>365054</v>
      </c>
    </row>
    <row r="129" spans="1:14" ht="12.75" customHeight="1" thickBot="1" x14ac:dyDescent="0.25">
      <c r="A129" s="210"/>
      <c r="B129" s="206"/>
      <c r="C129" s="206"/>
      <c r="D129" s="206"/>
      <c r="E129" s="206"/>
      <c r="F129" s="206"/>
      <c r="G129" s="206"/>
      <c r="H129" s="206"/>
      <c r="I129" s="206"/>
      <c r="J129" s="206"/>
      <c r="K129" s="206"/>
      <c r="L129" s="206"/>
      <c r="M129" s="206"/>
      <c r="N129" s="208"/>
    </row>
    <row r="130" spans="1:14" ht="12.75" customHeight="1" x14ac:dyDescent="0.2">
      <c r="A130" s="203" t="s">
        <v>63</v>
      </c>
      <c r="B130" s="205">
        <v>28034</v>
      </c>
      <c r="C130" s="205">
        <v>27353</v>
      </c>
      <c r="D130" s="205">
        <v>27412</v>
      </c>
      <c r="E130" s="205">
        <v>27661</v>
      </c>
      <c r="F130" s="205">
        <v>27497</v>
      </c>
      <c r="G130" s="205">
        <v>26157</v>
      </c>
      <c r="H130" s="205">
        <v>31671</v>
      </c>
      <c r="I130" s="205">
        <v>21038</v>
      </c>
      <c r="J130" s="205">
        <v>28543</v>
      </c>
      <c r="K130" s="205">
        <v>26517</v>
      </c>
      <c r="L130" s="205">
        <v>18587</v>
      </c>
      <c r="M130" s="205">
        <v>25945</v>
      </c>
      <c r="N130" s="207">
        <f t="shared" si="5"/>
        <v>316415</v>
      </c>
    </row>
    <row r="131" spans="1:14" ht="12.75" customHeight="1" thickBot="1" x14ac:dyDescent="0.25">
      <c r="A131" s="213"/>
      <c r="B131" s="206"/>
      <c r="C131" s="206"/>
      <c r="D131" s="206"/>
      <c r="E131" s="206"/>
      <c r="F131" s="206"/>
      <c r="G131" s="206"/>
      <c r="H131" s="206"/>
      <c r="I131" s="206"/>
      <c r="J131" s="206"/>
      <c r="K131" s="206"/>
      <c r="L131" s="206"/>
      <c r="M131" s="206"/>
      <c r="N131" s="208"/>
    </row>
    <row r="132" spans="1:14" ht="12.75" customHeight="1" x14ac:dyDescent="0.2">
      <c r="A132" s="194" t="s">
        <v>64</v>
      </c>
      <c r="B132" s="205">
        <v>73452</v>
      </c>
      <c r="C132" s="205">
        <v>85362</v>
      </c>
      <c r="D132" s="205">
        <v>61595</v>
      </c>
      <c r="E132" s="205">
        <v>98864</v>
      </c>
      <c r="F132" s="205">
        <v>90670</v>
      </c>
      <c r="G132" s="205">
        <v>81621</v>
      </c>
      <c r="H132" s="205">
        <v>73999</v>
      </c>
      <c r="I132" s="205">
        <v>74216</v>
      </c>
      <c r="J132" s="205">
        <v>98598</v>
      </c>
      <c r="K132" s="205">
        <v>101770</v>
      </c>
      <c r="L132" s="205">
        <v>71319</v>
      </c>
      <c r="M132" s="205">
        <v>87812</v>
      </c>
      <c r="N132" s="207">
        <f t="shared" si="5"/>
        <v>999278</v>
      </c>
    </row>
    <row r="133" spans="1:14" ht="12.75" customHeight="1" thickBot="1" x14ac:dyDescent="0.25">
      <c r="A133" s="210"/>
      <c r="B133" s="206"/>
      <c r="C133" s="206"/>
      <c r="D133" s="206"/>
      <c r="E133" s="206"/>
      <c r="F133" s="206"/>
      <c r="G133" s="206"/>
      <c r="H133" s="206"/>
      <c r="I133" s="206"/>
      <c r="J133" s="206"/>
      <c r="K133" s="206"/>
      <c r="L133" s="206"/>
      <c r="M133" s="206"/>
      <c r="N133" s="208"/>
    </row>
    <row r="134" spans="1:14" ht="12.75" customHeight="1" x14ac:dyDescent="0.2">
      <c r="A134" s="203" t="s">
        <v>65</v>
      </c>
      <c r="B134" s="205"/>
      <c r="C134" s="205"/>
      <c r="D134" s="205"/>
      <c r="E134" s="205"/>
      <c r="F134" s="205"/>
      <c r="G134" s="205"/>
      <c r="H134" s="205"/>
      <c r="I134" s="205"/>
      <c r="J134" s="205"/>
      <c r="K134" s="205"/>
      <c r="L134" s="205"/>
      <c r="M134" s="205"/>
      <c r="N134" s="207">
        <f t="shared" si="5"/>
        <v>0</v>
      </c>
    </row>
    <row r="135" spans="1:14" ht="12.75" customHeight="1" thickBot="1" x14ac:dyDescent="0.25">
      <c r="A135" s="213"/>
      <c r="B135" s="206"/>
      <c r="C135" s="206"/>
      <c r="D135" s="206"/>
      <c r="E135" s="206"/>
      <c r="F135" s="206"/>
      <c r="G135" s="206"/>
      <c r="H135" s="206"/>
      <c r="I135" s="206"/>
      <c r="J135" s="206"/>
      <c r="K135" s="206"/>
      <c r="L135" s="206"/>
      <c r="M135" s="206"/>
      <c r="N135" s="208"/>
    </row>
    <row r="136" spans="1:14" ht="12.75" customHeight="1" x14ac:dyDescent="0.2">
      <c r="A136" s="194" t="s">
        <v>66</v>
      </c>
      <c r="B136" s="205">
        <v>28848</v>
      </c>
      <c r="C136" s="205">
        <v>33852</v>
      </c>
      <c r="D136" s="205">
        <v>35243</v>
      </c>
      <c r="E136" s="205">
        <v>37270</v>
      </c>
      <c r="F136" s="205">
        <v>21272</v>
      </c>
      <c r="G136" s="205">
        <v>21107</v>
      </c>
      <c r="H136" s="205">
        <v>33848</v>
      </c>
      <c r="I136" s="205">
        <v>23263</v>
      </c>
      <c r="J136" s="205">
        <v>26372</v>
      </c>
      <c r="K136" s="205">
        <v>29663</v>
      </c>
      <c r="L136" s="205">
        <v>29050</v>
      </c>
      <c r="M136" s="205">
        <v>30319</v>
      </c>
      <c r="N136" s="207">
        <f t="shared" si="5"/>
        <v>350107</v>
      </c>
    </row>
    <row r="137" spans="1:14" ht="12.75" customHeight="1" thickBot="1" x14ac:dyDescent="0.25">
      <c r="A137" s="210"/>
      <c r="B137" s="206"/>
      <c r="C137" s="206"/>
      <c r="D137" s="206"/>
      <c r="E137" s="206"/>
      <c r="F137" s="206"/>
      <c r="G137" s="206"/>
      <c r="H137" s="206"/>
      <c r="I137" s="206"/>
      <c r="J137" s="206"/>
      <c r="K137" s="206"/>
      <c r="L137" s="206"/>
      <c r="M137" s="206"/>
      <c r="N137" s="208"/>
    </row>
    <row r="138" spans="1:14" ht="12.75" customHeight="1" x14ac:dyDescent="0.2">
      <c r="A138" s="194" t="s">
        <v>53</v>
      </c>
      <c r="B138" s="205">
        <v>9129</v>
      </c>
      <c r="C138" s="205">
        <v>9384</v>
      </c>
      <c r="D138" s="205">
        <v>10086</v>
      </c>
      <c r="E138" s="205">
        <v>10485</v>
      </c>
      <c r="F138" s="205">
        <v>8827</v>
      </c>
      <c r="G138" s="205">
        <v>8145</v>
      </c>
      <c r="H138" s="205">
        <v>9391</v>
      </c>
      <c r="I138" s="205">
        <v>11274</v>
      </c>
      <c r="J138" s="205">
        <v>11341</v>
      </c>
      <c r="K138" s="205">
        <v>9139</v>
      </c>
      <c r="L138" s="205">
        <v>9000</v>
      </c>
      <c r="M138" s="205">
        <v>9273</v>
      </c>
      <c r="N138" s="207">
        <f t="shared" si="5"/>
        <v>115474</v>
      </c>
    </row>
    <row r="139" spans="1:14" ht="12.75" customHeight="1" thickBot="1" x14ac:dyDescent="0.25">
      <c r="A139" s="210"/>
      <c r="B139" s="206"/>
      <c r="C139" s="206"/>
      <c r="D139" s="206"/>
      <c r="E139" s="206"/>
      <c r="F139" s="206"/>
      <c r="G139" s="206"/>
      <c r="H139" s="206"/>
      <c r="I139" s="206"/>
      <c r="J139" s="206"/>
      <c r="K139" s="206"/>
      <c r="L139" s="206"/>
      <c r="M139" s="206"/>
      <c r="N139" s="208"/>
    </row>
    <row r="140" spans="1:14" ht="12.75" customHeight="1" x14ac:dyDescent="0.2">
      <c r="A140" s="203" t="s">
        <v>67</v>
      </c>
      <c r="B140" s="205">
        <v>18203</v>
      </c>
      <c r="C140" s="205">
        <v>18547</v>
      </c>
      <c r="D140" s="205">
        <v>23724</v>
      </c>
      <c r="E140" s="205">
        <v>21019</v>
      </c>
      <c r="F140" s="205">
        <v>18809</v>
      </c>
      <c r="G140" s="205">
        <v>21425</v>
      </c>
      <c r="H140" s="205">
        <v>25135</v>
      </c>
      <c r="I140" s="205">
        <v>21210</v>
      </c>
      <c r="J140" s="205">
        <v>22004</v>
      </c>
      <c r="K140" s="205">
        <v>22449</v>
      </c>
      <c r="L140" s="205">
        <v>24633</v>
      </c>
      <c r="M140" s="205">
        <v>26096</v>
      </c>
      <c r="N140" s="207">
        <f t="shared" si="5"/>
        <v>263254</v>
      </c>
    </row>
    <row r="141" spans="1:14" ht="12.75" customHeight="1" thickBot="1" x14ac:dyDescent="0.25">
      <c r="A141" s="213"/>
      <c r="B141" s="206"/>
      <c r="C141" s="206"/>
      <c r="D141" s="206"/>
      <c r="E141" s="206"/>
      <c r="F141" s="206"/>
      <c r="G141" s="206"/>
      <c r="H141" s="206"/>
      <c r="I141" s="206"/>
      <c r="J141" s="206"/>
      <c r="K141" s="206"/>
      <c r="L141" s="206"/>
      <c r="M141" s="206"/>
      <c r="N141" s="208"/>
    </row>
    <row r="142" spans="1:14" ht="12.75" customHeight="1" x14ac:dyDescent="0.2">
      <c r="A142" s="194" t="s">
        <v>68</v>
      </c>
      <c r="B142" s="205">
        <v>60022</v>
      </c>
      <c r="C142" s="205">
        <v>60362</v>
      </c>
      <c r="D142" s="205">
        <v>64126</v>
      </c>
      <c r="E142" s="205">
        <v>68435</v>
      </c>
      <c r="F142" s="205">
        <v>49318</v>
      </c>
      <c r="G142" s="205">
        <v>69739</v>
      </c>
      <c r="H142" s="205">
        <v>73551</v>
      </c>
      <c r="I142" s="205">
        <v>75378</v>
      </c>
      <c r="J142" s="205">
        <v>68652</v>
      </c>
      <c r="K142" s="205">
        <v>71209</v>
      </c>
      <c r="L142" s="205">
        <v>68727</v>
      </c>
      <c r="M142" s="205">
        <v>54438</v>
      </c>
      <c r="N142" s="207">
        <f t="shared" si="5"/>
        <v>783957</v>
      </c>
    </row>
    <row r="143" spans="1:14" ht="12.75" customHeight="1" thickBot="1" x14ac:dyDescent="0.25">
      <c r="A143" s="210"/>
      <c r="B143" s="206"/>
      <c r="C143" s="206"/>
      <c r="D143" s="206"/>
      <c r="E143" s="206"/>
      <c r="F143" s="206"/>
      <c r="G143" s="206"/>
      <c r="H143" s="206"/>
      <c r="I143" s="206"/>
      <c r="J143" s="206"/>
      <c r="K143" s="206"/>
      <c r="L143" s="206"/>
      <c r="M143" s="206"/>
      <c r="N143" s="208"/>
    </row>
    <row r="144" spans="1:14" ht="12.75" customHeight="1" x14ac:dyDescent="0.2">
      <c r="A144" s="194" t="s">
        <v>69</v>
      </c>
      <c r="B144" s="205">
        <v>3505</v>
      </c>
      <c r="C144" s="205">
        <v>2269</v>
      </c>
      <c r="D144" s="205">
        <v>2666</v>
      </c>
      <c r="E144" s="205">
        <v>2315</v>
      </c>
      <c r="F144" s="205">
        <v>1701</v>
      </c>
      <c r="G144" s="205">
        <v>239</v>
      </c>
      <c r="H144" s="205">
        <v>852</v>
      </c>
      <c r="I144" s="205">
        <v>1271</v>
      </c>
      <c r="J144" s="205">
        <v>1536</v>
      </c>
      <c r="K144" s="205">
        <v>1280</v>
      </c>
      <c r="L144" s="205">
        <v>3097</v>
      </c>
      <c r="M144" s="205">
        <v>4810</v>
      </c>
      <c r="N144" s="207">
        <f t="shared" si="5"/>
        <v>25541</v>
      </c>
    </row>
    <row r="145" spans="1:14" ht="12.75" customHeight="1" thickBot="1" x14ac:dyDescent="0.25">
      <c r="A145" s="210"/>
      <c r="B145" s="206"/>
      <c r="C145" s="206"/>
      <c r="D145" s="206"/>
      <c r="E145" s="206"/>
      <c r="F145" s="206"/>
      <c r="G145" s="206"/>
      <c r="H145" s="206"/>
      <c r="I145" s="206"/>
      <c r="J145" s="206"/>
      <c r="K145" s="206"/>
      <c r="L145" s="206"/>
      <c r="M145" s="206"/>
      <c r="N145" s="208"/>
    </row>
    <row r="146" spans="1:14" ht="12.75" customHeight="1" x14ac:dyDescent="0.2">
      <c r="A146" s="194" t="s">
        <v>60</v>
      </c>
      <c r="B146" s="205">
        <v>18607</v>
      </c>
      <c r="C146" s="205">
        <v>18263</v>
      </c>
      <c r="D146" s="205">
        <v>20242</v>
      </c>
      <c r="E146" s="205">
        <v>16265</v>
      </c>
      <c r="F146" s="205">
        <v>14954</v>
      </c>
      <c r="G146" s="205">
        <v>13941</v>
      </c>
      <c r="H146" s="205">
        <v>15089</v>
      </c>
      <c r="I146" s="205">
        <v>14475</v>
      </c>
      <c r="J146" s="205">
        <v>14124</v>
      </c>
      <c r="K146" s="205">
        <v>12667</v>
      </c>
      <c r="L146" s="205">
        <v>14467</v>
      </c>
      <c r="M146" s="205">
        <v>16886</v>
      </c>
      <c r="N146" s="207">
        <f t="shared" si="5"/>
        <v>189980</v>
      </c>
    </row>
    <row r="147" spans="1:14" ht="12.75" customHeight="1" thickBot="1" x14ac:dyDescent="0.25">
      <c r="A147" s="210"/>
      <c r="B147" s="206"/>
      <c r="C147" s="206"/>
      <c r="D147" s="206"/>
      <c r="E147" s="206"/>
      <c r="F147" s="206"/>
      <c r="G147" s="206"/>
      <c r="H147" s="206"/>
      <c r="I147" s="206"/>
      <c r="J147" s="206"/>
      <c r="K147" s="206"/>
      <c r="L147" s="206"/>
      <c r="M147" s="206"/>
      <c r="N147" s="208"/>
    </row>
    <row r="148" spans="1:14" ht="12.75" customHeight="1" x14ac:dyDescent="0.2">
      <c r="A148" s="201" t="s">
        <v>13</v>
      </c>
      <c r="B148" s="190">
        <f t="shared" ref="B148:L148" si="6">SUM(B128:B146)</f>
        <v>261074</v>
      </c>
      <c r="C148" s="190">
        <f t="shared" si="6"/>
        <v>277815</v>
      </c>
      <c r="D148" s="190">
        <f t="shared" si="6"/>
        <v>293654</v>
      </c>
      <c r="E148" s="190">
        <f t="shared" si="6"/>
        <v>310479</v>
      </c>
      <c r="F148" s="190">
        <f t="shared" si="6"/>
        <v>253164</v>
      </c>
      <c r="G148" s="190">
        <f t="shared" si="6"/>
        <v>264949</v>
      </c>
      <c r="H148" s="190">
        <f t="shared" si="6"/>
        <v>288670</v>
      </c>
      <c r="I148" s="190">
        <f t="shared" si="6"/>
        <v>272408</v>
      </c>
      <c r="J148" s="190">
        <f t="shared" si="6"/>
        <v>304797</v>
      </c>
      <c r="K148" s="190">
        <f t="shared" si="6"/>
        <v>311756</v>
      </c>
      <c r="L148" s="190">
        <f t="shared" si="6"/>
        <v>285441</v>
      </c>
      <c r="M148" s="190">
        <f>SUM(M128:M146)</f>
        <v>284853</v>
      </c>
      <c r="N148" s="190">
        <f>SUM(B148:M148)</f>
        <v>3409060</v>
      </c>
    </row>
    <row r="149" spans="1:14" ht="12.75" customHeight="1" thickBot="1" x14ac:dyDescent="0.25">
      <c r="A149" s="202"/>
      <c r="B149" s="191"/>
      <c r="C149" s="191"/>
      <c r="D149" s="191"/>
      <c r="E149" s="191"/>
      <c r="F149" s="191"/>
      <c r="G149" s="191"/>
      <c r="H149" s="191"/>
      <c r="I149" s="191"/>
      <c r="J149" s="191"/>
      <c r="K149" s="191"/>
      <c r="L149" s="191"/>
      <c r="M149" s="191"/>
      <c r="N149" s="191"/>
    </row>
    <row r="150" spans="1:14" ht="12.75" customHeight="1" x14ac:dyDescent="0.2"/>
    <row r="151" spans="1:14" ht="12.75" customHeight="1" x14ac:dyDescent="0.2"/>
    <row r="152" spans="1:14" ht="12.75" customHeight="1" x14ac:dyDescent="0.2"/>
    <row r="153" spans="1:14" s="10" customFormat="1" ht="24.95" customHeight="1" x14ac:dyDescent="0.2">
      <c r="A153" s="200" t="s">
        <v>192</v>
      </c>
      <c r="B153" s="200"/>
      <c r="C153" s="200"/>
      <c r="D153" s="200"/>
      <c r="E153" s="200"/>
      <c r="F153" s="200"/>
      <c r="G153" s="200"/>
      <c r="H153" s="200"/>
      <c r="I153" s="200"/>
      <c r="J153" s="200"/>
      <c r="K153" s="200"/>
      <c r="L153" s="200"/>
      <c r="M153" s="200"/>
      <c r="N153" s="200"/>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192" t="s">
        <v>13</v>
      </c>
    </row>
    <row r="156" spans="1:14" ht="12.75" customHeight="1" thickBot="1" x14ac:dyDescent="0.25">
      <c r="A156" s="195"/>
      <c r="B156" s="195"/>
      <c r="C156" s="195"/>
      <c r="D156" s="195"/>
      <c r="E156" s="195"/>
      <c r="F156" s="195"/>
      <c r="G156" s="195"/>
      <c r="H156" s="195"/>
      <c r="I156" s="195"/>
      <c r="J156" s="195"/>
      <c r="K156" s="195"/>
      <c r="L156" s="195"/>
      <c r="M156" s="195"/>
      <c r="N156" s="193"/>
    </row>
    <row r="157" spans="1:14" ht="12.75" customHeight="1" x14ac:dyDescent="0.2">
      <c r="A157" s="194" t="s">
        <v>75</v>
      </c>
      <c r="B157" s="205">
        <v>4279</v>
      </c>
      <c r="C157" s="205">
        <v>12955</v>
      </c>
      <c r="D157" s="205">
        <v>21627</v>
      </c>
      <c r="E157" s="205">
        <v>15067</v>
      </c>
      <c r="F157" s="205">
        <v>13687</v>
      </c>
      <c r="G157" s="205">
        <v>7100</v>
      </c>
      <c r="H157" s="205">
        <v>22469</v>
      </c>
      <c r="I157" s="205">
        <v>25398</v>
      </c>
      <c r="J157" s="205">
        <v>24721</v>
      </c>
      <c r="K157" s="205">
        <v>25483</v>
      </c>
      <c r="L157" s="205">
        <v>7002</v>
      </c>
      <c r="M157" s="205">
        <v>445</v>
      </c>
      <c r="N157" s="207">
        <f t="shared" ref="N157:N177" si="7">SUM(B157:M157)</f>
        <v>180233</v>
      </c>
    </row>
    <row r="158" spans="1:14" ht="12.75" customHeight="1" thickBot="1" x14ac:dyDescent="0.25">
      <c r="A158" s="210"/>
      <c r="B158" s="206"/>
      <c r="C158" s="206"/>
      <c r="D158" s="206"/>
      <c r="E158" s="206"/>
      <c r="F158" s="206"/>
      <c r="G158" s="206"/>
      <c r="H158" s="206"/>
      <c r="I158" s="206"/>
      <c r="J158" s="206"/>
      <c r="K158" s="206"/>
      <c r="L158" s="206"/>
      <c r="M158" s="206"/>
      <c r="N158" s="208"/>
    </row>
    <row r="159" spans="1:14" ht="12.75" customHeight="1" x14ac:dyDescent="0.2">
      <c r="A159" s="194" t="s">
        <v>76</v>
      </c>
      <c r="B159" s="205">
        <v>360</v>
      </c>
      <c r="C159" s="205">
        <v>520</v>
      </c>
      <c r="D159" s="205"/>
      <c r="E159" s="205"/>
      <c r="F159" s="205">
        <v>40</v>
      </c>
      <c r="G159" s="205">
        <v>80</v>
      </c>
      <c r="H159" s="205"/>
      <c r="I159" s="205"/>
      <c r="J159" s="205"/>
      <c r="K159" s="205"/>
      <c r="L159" s="205"/>
      <c r="M159" s="205"/>
      <c r="N159" s="207">
        <f t="shared" si="7"/>
        <v>1000</v>
      </c>
    </row>
    <row r="160" spans="1:14" ht="12.75" customHeight="1" thickBot="1" x14ac:dyDescent="0.25">
      <c r="A160" s="210"/>
      <c r="B160" s="206"/>
      <c r="C160" s="206"/>
      <c r="D160" s="206"/>
      <c r="E160" s="206"/>
      <c r="F160" s="206"/>
      <c r="G160" s="206"/>
      <c r="H160" s="206"/>
      <c r="I160" s="206"/>
      <c r="J160" s="206"/>
      <c r="K160" s="206"/>
      <c r="L160" s="206"/>
      <c r="M160" s="206"/>
      <c r="N160" s="208"/>
    </row>
    <row r="161" spans="1:14" ht="12.75" customHeight="1" x14ac:dyDescent="0.2">
      <c r="A161" s="194" t="s">
        <v>77</v>
      </c>
      <c r="B161" s="205">
        <v>13420</v>
      </c>
      <c r="C161" s="205">
        <v>20450</v>
      </c>
      <c r="D161" s="205">
        <v>6209</v>
      </c>
      <c r="E161" s="205">
        <v>2203</v>
      </c>
      <c r="F161" s="205">
        <v>1350</v>
      </c>
      <c r="G161" s="205">
        <v>3125</v>
      </c>
      <c r="H161" s="205">
        <v>5350</v>
      </c>
      <c r="I161" s="205">
        <v>4908</v>
      </c>
      <c r="J161" s="205">
        <v>6002</v>
      </c>
      <c r="K161" s="205">
        <v>8090</v>
      </c>
      <c r="L161" s="205">
        <v>40571</v>
      </c>
      <c r="M161" s="205">
        <v>13344</v>
      </c>
      <c r="N161" s="207">
        <f t="shared" si="7"/>
        <v>125022</v>
      </c>
    </row>
    <row r="162" spans="1:14" ht="12.75" customHeight="1" thickBot="1" x14ac:dyDescent="0.25">
      <c r="A162" s="210"/>
      <c r="B162" s="206"/>
      <c r="C162" s="206"/>
      <c r="D162" s="206"/>
      <c r="E162" s="206"/>
      <c r="F162" s="206"/>
      <c r="G162" s="206"/>
      <c r="H162" s="206"/>
      <c r="I162" s="206"/>
      <c r="J162" s="206"/>
      <c r="K162" s="206"/>
      <c r="L162" s="206"/>
      <c r="M162" s="206"/>
      <c r="N162" s="208"/>
    </row>
    <row r="163" spans="1:14" ht="12.75" customHeight="1" x14ac:dyDescent="0.2">
      <c r="A163" s="194" t="s">
        <v>78</v>
      </c>
      <c r="B163" s="205">
        <v>7289</v>
      </c>
      <c r="C163" s="205">
        <v>8405</v>
      </c>
      <c r="D163" s="205">
        <v>10928</v>
      </c>
      <c r="E163" s="205">
        <v>9720</v>
      </c>
      <c r="F163" s="205">
        <v>8272</v>
      </c>
      <c r="G163" s="205">
        <v>9626</v>
      </c>
      <c r="H163" s="205">
        <v>7106</v>
      </c>
      <c r="I163" s="205">
        <v>7135</v>
      </c>
      <c r="J163" s="205">
        <v>7357</v>
      </c>
      <c r="K163" s="205">
        <v>6136</v>
      </c>
      <c r="L163" s="205">
        <v>6213</v>
      </c>
      <c r="M163" s="205">
        <v>8946</v>
      </c>
      <c r="N163" s="207">
        <f t="shared" si="7"/>
        <v>97133</v>
      </c>
    </row>
    <row r="164" spans="1:14" ht="12.75" customHeight="1" thickBot="1" x14ac:dyDescent="0.25">
      <c r="A164" s="210"/>
      <c r="B164" s="206"/>
      <c r="C164" s="206"/>
      <c r="D164" s="206"/>
      <c r="E164" s="206"/>
      <c r="F164" s="206"/>
      <c r="G164" s="206"/>
      <c r="H164" s="206"/>
      <c r="I164" s="206"/>
      <c r="J164" s="206"/>
      <c r="K164" s="206"/>
      <c r="L164" s="206"/>
      <c r="M164" s="206"/>
      <c r="N164" s="208"/>
    </row>
    <row r="165" spans="1:14" ht="12.75" customHeight="1" x14ac:dyDescent="0.2">
      <c r="A165" s="194" t="s">
        <v>114</v>
      </c>
      <c r="B165" s="205">
        <v>11324</v>
      </c>
      <c r="C165" s="205">
        <v>13101</v>
      </c>
      <c r="D165" s="205">
        <v>16027</v>
      </c>
      <c r="E165" s="205">
        <v>10890</v>
      </c>
      <c r="F165" s="205">
        <v>11846</v>
      </c>
      <c r="G165" s="205">
        <v>10833</v>
      </c>
      <c r="H165" s="205">
        <v>13415</v>
      </c>
      <c r="I165" s="205">
        <v>15054</v>
      </c>
      <c r="J165" s="205">
        <v>15742</v>
      </c>
      <c r="K165" s="205">
        <v>14822</v>
      </c>
      <c r="L165" s="205">
        <v>11683</v>
      </c>
      <c r="M165" s="205">
        <v>12805</v>
      </c>
      <c r="N165" s="207">
        <f t="shared" si="7"/>
        <v>157542</v>
      </c>
    </row>
    <row r="166" spans="1:14" ht="12.75" customHeight="1" thickBot="1" x14ac:dyDescent="0.25">
      <c r="A166" s="210"/>
      <c r="B166" s="206"/>
      <c r="C166" s="206"/>
      <c r="D166" s="206"/>
      <c r="E166" s="206"/>
      <c r="F166" s="206"/>
      <c r="G166" s="206"/>
      <c r="H166" s="206"/>
      <c r="I166" s="206"/>
      <c r="J166" s="206"/>
      <c r="K166" s="206"/>
      <c r="L166" s="206"/>
      <c r="M166" s="206"/>
      <c r="N166" s="208"/>
    </row>
    <row r="167" spans="1:14" ht="12.75" customHeight="1" x14ac:dyDescent="0.2">
      <c r="A167" s="194" t="s">
        <v>107</v>
      </c>
      <c r="B167" s="205"/>
      <c r="C167" s="205"/>
      <c r="D167" s="205"/>
      <c r="E167" s="205"/>
      <c r="F167" s="205"/>
      <c r="G167" s="205"/>
      <c r="H167" s="205"/>
      <c r="I167" s="205"/>
      <c r="J167" s="205"/>
      <c r="K167" s="205"/>
      <c r="L167" s="205"/>
      <c r="M167" s="205"/>
      <c r="N167" s="207">
        <f t="shared" si="7"/>
        <v>0</v>
      </c>
    </row>
    <row r="168" spans="1:14" ht="12.75" customHeight="1" thickBot="1" x14ac:dyDescent="0.25">
      <c r="A168" s="210"/>
      <c r="B168" s="206"/>
      <c r="C168" s="206"/>
      <c r="D168" s="206"/>
      <c r="E168" s="206"/>
      <c r="F168" s="206"/>
      <c r="G168" s="206"/>
      <c r="H168" s="206"/>
      <c r="I168" s="206"/>
      <c r="J168" s="206"/>
      <c r="K168" s="206"/>
      <c r="L168" s="206"/>
      <c r="M168" s="206"/>
      <c r="N168" s="208"/>
    </row>
    <row r="169" spans="1:14" ht="12.75" customHeight="1" x14ac:dyDescent="0.2">
      <c r="A169" s="194" t="s">
        <v>79</v>
      </c>
      <c r="B169" s="205"/>
      <c r="C169" s="205"/>
      <c r="D169" s="205">
        <v>15001</v>
      </c>
      <c r="E169" s="205">
        <v>15411</v>
      </c>
      <c r="F169" s="205">
        <v>21960</v>
      </c>
      <c r="G169" s="205">
        <v>3537</v>
      </c>
      <c r="H169" s="205">
        <v>16610</v>
      </c>
      <c r="I169" s="205">
        <v>21133</v>
      </c>
      <c r="J169" s="205">
        <v>22730</v>
      </c>
      <c r="K169" s="205">
        <v>17280</v>
      </c>
      <c r="L169" s="205"/>
      <c r="M169" s="205">
        <v>5000</v>
      </c>
      <c r="N169" s="207">
        <f t="shared" si="7"/>
        <v>138662</v>
      </c>
    </row>
    <row r="170" spans="1:14" ht="12.75" customHeight="1" thickBot="1" x14ac:dyDescent="0.25">
      <c r="A170" s="210"/>
      <c r="B170" s="206"/>
      <c r="C170" s="206"/>
      <c r="D170" s="206"/>
      <c r="E170" s="206"/>
      <c r="F170" s="206"/>
      <c r="G170" s="206"/>
      <c r="H170" s="206"/>
      <c r="I170" s="206"/>
      <c r="J170" s="206"/>
      <c r="K170" s="206"/>
      <c r="L170" s="206"/>
      <c r="M170" s="206"/>
      <c r="N170" s="208"/>
    </row>
    <row r="171" spans="1:14" ht="12.75" customHeight="1" x14ac:dyDescent="0.2">
      <c r="A171" s="194" t="s">
        <v>53</v>
      </c>
      <c r="B171" s="205">
        <v>18407</v>
      </c>
      <c r="C171" s="205">
        <v>15336</v>
      </c>
      <c r="D171" s="205">
        <v>16227</v>
      </c>
      <c r="E171" s="205">
        <v>17633</v>
      </c>
      <c r="F171" s="205">
        <v>18950</v>
      </c>
      <c r="G171" s="205">
        <v>21881</v>
      </c>
      <c r="H171" s="205">
        <v>22156</v>
      </c>
      <c r="I171" s="205">
        <v>20656</v>
      </c>
      <c r="J171" s="205">
        <v>22001</v>
      </c>
      <c r="K171" s="205">
        <v>20316</v>
      </c>
      <c r="L171" s="205">
        <v>20009</v>
      </c>
      <c r="M171" s="205">
        <v>22767</v>
      </c>
      <c r="N171" s="207">
        <f t="shared" si="7"/>
        <v>236339</v>
      </c>
    </row>
    <row r="172" spans="1:14" ht="12.75" customHeight="1" thickBot="1" x14ac:dyDescent="0.25">
      <c r="A172" s="210"/>
      <c r="B172" s="206"/>
      <c r="C172" s="206"/>
      <c r="D172" s="206"/>
      <c r="E172" s="206"/>
      <c r="F172" s="206"/>
      <c r="G172" s="206"/>
      <c r="H172" s="206"/>
      <c r="I172" s="206"/>
      <c r="J172" s="206"/>
      <c r="K172" s="206"/>
      <c r="L172" s="206"/>
      <c r="M172" s="206"/>
      <c r="N172" s="208"/>
    </row>
    <row r="173" spans="1:14" ht="12.75" customHeight="1" x14ac:dyDescent="0.2">
      <c r="A173" s="194" t="s">
        <v>60</v>
      </c>
      <c r="B173" s="205">
        <v>3531</v>
      </c>
      <c r="C173" s="205">
        <v>2187</v>
      </c>
      <c r="D173" s="205">
        <v>3759</v>
      </c>
      <c r="E173" s="205">
        <v>4146</v>
      </c>
      <c r="F173" s="205">
        <v>3053</v>
      </c>
      <c r="G173" s="205">
        <v>2367</v>
      </c>
      <c r="H173" s="205">
        <v>4147</v>
      </c>
      <c r="I173" s="205">
        <v>4357</v>
      </c>
      <c r="J173" s="205">
        <v>3295</v>
      </c>
      <c r="K173" s="205">
        <v>2269</v>
      </c>
      <c r="L173" s="205">
        <v>2666</v>
      </c>
      <c r="M173" s="205">
        <v>1517</v>
      </c>
      <c r="N173" s="207">
        <f t="shared" si="7"/>
        <v>37294</v>
      </c>
    </row>
    <row r="174" spans="1:14" ht="12.75" customHeight="1" thickBot="1" x14ac:dyDescent="0.25">
      <c r="A174" s="210"/>
      <c r="B174" s="206"/>
      <c r="C174" s="206"/>
      <c r="D174" s="206"/>
      <c r="E174" s="206"/>
      <c r="F174" s="206"/>
      <c r="G174" s="206"/>
      <c r="H174" s="206"/>
      <c r="I174" s="206"/>
      <c r="J174" s="206"/>
      <c r="K174" s="206"/>
      <c r="L174" s="206"/>
      <c r="M174" s="206"/>
      <c r="N174" s="208"/>
    </row>
    <row r="175" spans="1:14" ht="12.75" customHeight="1" x14ac:dyDescent="0.2">
      <c r="A175" s="194" t="s">
        <v>69</v>
      </c>
      <c r="B175" s="205">
        <v>8442</v>
      </c>
      <c r="C175" s="205">
        <v>5824</v>
      </c>
      <c r="D175" s="205">
        <v>5219</v>
      </c>
      <c r="E175" s="205">
        <v>2165</v>
      </c>
      <c r="F175" s="205">
        <v>4136</v>
      </c>
      <c r="G175" s="205">
        <v>1771</v>
      </c>
      <c r="H175" s="205">
        <v>202</v>
      </c>
      <c r="I175" s="205">
        <v>2179</v>
      </c>
      <c r="J175" s="205">
        <v>1161</v>
      </c>
      <c r="K175" s="205">
        <v>1445</v>
      </c>
      <c r="L175" s="205">
        <v>2664</v>
      </c>
      <c r="M175" s="205">
        <v>2903</v>
      </c>
      <c r="N175" s="207">
        <f t="shared" si="7"/>
        <v>38111</v>
      </c>
    </row>
    <row r="176" spans="1:14" ht="12.75" customHeight="1" thickBot="1" x14ac:dyDescent="0.25">
      <c r="A176" s="210"/>
      <c r="B176" s="206"/>
      <c r="C176" s="206"/>
      <c r="D176" s="206"/>
      <c r="E176" s="206"/>
      <c r="F176" s="206"/>
      <c r="G176" s="206"/>
      <c r="H176" s="206"/>
      <c r="I176" s="206"/>
      <c r="J176" s="206"/>
      <c r="K176" s="206"/>
      <c r="L176" s="206"/>
      <c r="M176" s="206"/>
      <c r="N176" s="208"/>
    </row>
    <row r="177" spans="1:14" ht="12.75" customHeight="1" x14ac:dyDescent="0.2">
      <c r="A177" s="194" t="s">
        <v>80</v>
      </c>
      <c r="B177" s="205">
        <v>30366</v>
      </c>
      <c r="C177" s="205">
        <v>28575</v>
      </c>
      <c r="D177" s="205">
        <v>34460</v>
      </c>
      <c r="E177" s="205">
        <v>27480</v>
      </c>
      <c r="F177" s="205">
        <v>22694</v>
      </c>
      <c r="G177" s="205">
        <v>24442</v>
      </c>
      <c r="H177" s="205">
        <v>34274</v>
      </c>
      <c r="I177" s="205">
        <v>33499</v>
      </c>
      <c r="J177" s="205">
        <v>29957</v>
      </c>
      <c r="K177" s="205">
        <v>31661</v>
      </c>
      <c r="L177" s="205">
        <v>28131</v>
      </c>
      <c r="M177" s="205">
        <v>28933</v>
      </c>
      <c r="N177" s="207">
        <f t="shared" si="7"/>
        <v>354472</v>
      </c>
    </row>
    <row r="178" spans="1:14" ht="12.75" customHeight="1" thickBot="1" x14ac:dyDescent="0.25">
      <c r="A178" s="210"/>
      <c r="B178" s="206"/>
      <c r="C178" s="206"/>
      <c r="D178" s="206"/>
      <c r="E178" s="206"/>
      <c r="F178" s="206"/>
      <c r="G178" s="206"/>
      <c r="H178" s="206"/>
      <c r="I178" s="206"/>
      <c r="J178" s="206"/>
      <c r="K178" s="206"/>
      <c r="L178" s="206"/>
      <c r="M178" s="206"/>
      <c r="N178" s="208"/>
    </row>
    <row r="179" spans="1:14" ht="12.75" customHeight="1" x14ac:dyDescent="0.2">
      <c r="A179" s="201" t="s">
        <v>13</v>
      </c>
      <c r="B179" s="190">
        <f>SUM(B157:B177)</f>
        <v>97418</v>
      </c>
      <c r="C179" s="190">
        <f t="shared" ref="C179:M179" si="8">SUM(C157:C177)</f>
        <v>107353</v>
      </c>
      <c r="D179" s="190">
        <f t="shared" si="8"/>
        <v>129457</v>
      </c>
      <c r="E179" s="190">
        <f t="shared" si="8"/>
        <v>104715</v>
      </c>
      <c r="F179" s="190">
        <f t="shared" si="8"/>
        <v>105988</v>
      </c>
      <c r="G179" s="190">
        <f t="shared" si="8"/>
        <v>84762</v>
      </c>
      <c r="H179" s="190">
        <f t="shared" si="8"/>
        <v>125729</v>
      </c>
      <c r="I179" s="190">
        <f t="shared" si="8"/>
        <v>134319</v>
      </c>
      <c r="J179" s="190">
        <f t="shared" si="8"/>
        <v>132966</v>
      </c>
      <c r="K179" s="190">
        <f t="shared" si="8"/>
        <v>127502</v>
      </c>
      <c r="L179" s="190">
        <f t="shared" si="8"/>
        <v>118939</v>
      </c>
      <c r="M179" s="190">
        <f t="shared" si="8"/>
        <v>96660</v>
      </c>
      <c r="N179" s="190">
        <f>SUM(N157:N177)</f>
        <v>1365808</v>
      </c>
    </row>
    <row r="180" spans="1:14" ht="12.75" customHeight="1" thickBot="1" x14ac:dyDescent="0.25">
      <c r="A180" s="202"/>
      <c r="B180" s="191"/>
      <c r="C180" s="191"/>
      <c r="D180" s="191"/>
      <c r="E180" s="191"/>
      <c r="F180" s="191"/>
      <c r="G180" s="191"/>
      <c r="H180" s="191"/>
      <c r="I180" s="191"/>
      <c r="J180" s="191"/>
      <c r="K180" s="191"/>
      <c r="L180" s="191"/>
      <c r="M180" s="191"/>
      <c r="N180" s="191"/>
    </row>
    <row r="181" spans="1:14" ht="12.75" customHeight="1" x14ac:dyDescent="0.2"/>
    <row r="182" spans="1:14" ht="12.75" customHeight="1" x14ac:dyDescent="0.2">
      <c r="C182" s="5"/>
      <c r="L182" s="48"/>
    </row>
    <row r="183" spans="1:14" ht="12.75" customHeight="1" x14ac:dyDescent="0.2"/>
    <row r="184" spans="1:14" s="10" customFormat="1" ht="24.95" customHeight="1" x14ac:dyDescent="0.2">
      <c r="A184" s="200" t="s">
        <v>193</v>
      </c>
      <c r="B184" s="200"/>
      <c r="C184" s="200"/>
      <c r="D184" s="200"/>
      <c r="E184" s="200"/>
      <c r="F184" s="200"/>
      <c r="G184" s="200"/>
      <c r="H184" s="200"/>
      <c r="I184" s="200"/>
      <c r="J184" s="200"/>
      <c r="K184" s="200"/>
      <c r="L184" s="200"/>
      <c r="M184" s="200"/>
      <c r="N184" s="200"/>
    </row>
    <row r="185" spans="1:14" ht="12.75" customHeight="1" thickBot="1" x14ac:dyDescent="0.25"/>
    <row r="186" spans="1:14" ht="12.75" customHeight="1" x14ac:dyDescent="0.2">
      <c r="A186" s="194"/>
      <c r="B186" s="194" t="s">
        <v>1</v>
      </c>
      <c r="C186" s="194" t="s">
        <v>2</v>
      </c>
      <c r="D186" s="194" t="s">
        <v>3</v>
      </c>
      <c r="E186" s="194" t="s">
        <v>4</v>
      </c>
      <c r="F186" s="194" t="s">
        <v>5</v>
      </c>
      <c r="G186" s="194" t="s">
        <v>6</v>
      </c>
      <c r="H186" s="194" t="s">
        <v>7</v>
      </c>
      <c r="I186" s="194" t="s">
        <v>8</v>
      </c>
      <c r="J186" s="194" t="s">
        <v>9</v>
      </c>
      <c r="K186" s="194" t="s">
        <v>10</v>
      </c>
      <c r="L186" s="194" t="s">
        <v>11</v>
      </c>
      <c r="M186" s="194" t="s">
        <v>12</v>
      </c>
      <c r="N186" s="192" t="s">
        <v>13</v>
      </c>
    </row>
    <row r="187" spans="1:14" ht="12.75" customHeight="1" thickBot="1" x14ac:dyDescent="0.25">
      <c r="A187" s="195"/>
      <c r="B187" s="195"/>
      <c r="C187" s="195"/>
      <c r="D187" s="195"/>
      <c r="E187" s="195"/>
      <c r="F187" s="195"/>
      <c r="G187" s="195"/>
      <c r="H187" s="195"/>
      <c r="I187" s="195"/>
      <c r="J187" s="195"/>
      <c r="K187" s="195"/>
      <c r="L187" s="195"/>
      <c r="M187" s="195"/>
      <c r="N187" s="193"/>
    </row>
    <row r="188" spans="1:14" ht="12.75" customHeight="1" x14ac:dyDescent="0.2">
      <c r="A188" s="194" t="s">
        <v>33</v>
      </c>
      <c r="B188" s="205">
        <v>14224</v>
      </c>
      <c r="C188" s="205">
        <v>11616</v>
      </c>
      <c r="D188" s="205">
        <v>14754</v>
      </c>
      <c r="E188" s="205">
        <v>15377</v>
      </c>
      <c r="F188" s="205">
        <v>16305</v>
      </c>
      <c r="G188" s="205">
        <v>15812</v>
      </c>
      <c r="H188" s="205">
        <v>17976</v>
      </c>
      <c r="I188" s="205">
        <v>16732</v>
      </c>
      <c r="J188" s="205">
        <v>16741</v>
      </c>
      <c r="K188" s="205">
        <v>20428</v>
      </c>
      <c r="L188" s="205">
        <v>16287</v>
      </c>
      <c r="M188" s="205">
        <v>9516</v>
      </c>
      <c r="N188" s="207">
        <f t="shared" ref="N188:N200" si="9">SUM(B188:M188)</f>
        <v>185768</v>
      </c>
    </row>
    <row r="189" spans="1:14" ht="12.75" customHeight="1" thickBot="1" x14ac:dyDescent="0.25">
      <c r="A189" s="210"/>
      <c r="B189" s="206"/>
      <c r="C189" s="206"/>
      <c r="D189" s="206"/>
      <c r="E189" s="206"/>
      <c r="F189" s="206"/>
      <c r="G189" s="206"/>
      <c r="H189" s="206"/>
      <c r="I189" s="206"/>
      <c r="J189" s="206"/>
      <c r="K189" s="206"/>
      <c r="L189" s="206"/>
      <c r="M189" s="206"/>
      <c r="N189" s="208"/>
    </row>
    <row r="190" spans="1:14" ht="12.75" customHeight="1" x14ac:dyDescent="0.2">
      <c r="A190" s="203" t="s">
        <v>82</v>
      </c>
      <c r="B190" s="205">
        <v>36305</v>
      </c>
      <c r="C190" s="205">
        <v>11860</v>
      </c>
      <c r="D190" s="205">
        <v>24307</v>
      </c>
      <c r="E190" s="205">
        <v>44609</v>
      </c>
      <c r="F190" s="205">
        <v>74099</v>
      </c>
      <c r="G190" s="205">
        <v>57913</v>
      </c>
      <c r="H190" s="205">
        <v>52543</v>
      </c>
      <c r="I190" s="205">
        <v>43066</v>
      </c>
      <c r="J190" s="205">
        <v>43750</v>
      </c>
      <c r="K190" s="205">
        <v>42427</v>
      </c>
      <c r="L190" s="205">
        <v>45216</v>
      </c>
      <c r="M190" s="205">
        <v>26547</v>
      </c>
      <c r="N190" s="207">
        <f>SUM(B190:M190)</f>
        <v>502642</v>
      </c>
    </row>
    <row r="191" spans="1:14" ht="12.75" customHeight="1" thickBot="1" x14ac:dyDescent="0.25">
      <c r="A191" s="213"/>
      <c r="B191" s="206"/>
      <c r="C191" s="206"/>
      <c r="D191" s="206"/>
      <c r="E191" s="206"/>
      <c r="F191" s="206"/>
      <c r="G191" s="206"/>
      <c r="H191" s="206"/>
      <c r="I191" s="206"/>
      <c r="J191" s="206"/>
      <c r="K191" s="206"/>
      <c r="L191" s="206"/>
      <c r="M191" s="206"/>
      <c r="N191" s="208"/>
    </row>
    <row r="192" spans="1:14" ht="12.75" customHeight="1" x14ac:dyDescent="0.2">
      <c r="A192" s="203" t="s">
        <v>83</v>
      </c>
      <c r="B192" s="205">
        <v>2160</v>
      </c>
      <c r="C192" s="205">
        <v>3780</v>
      </c>
      <c r="D192" s="205">
        <v>3240</v>
      </c>
      <c r="E192" s="205">
        <v>540</v>
      </c>
      <c r="F192" s="205">
        <v>1080</v>
      </c>
      <c r="G192" s="205">
        <v>1080</v>
      </c>
      <c r="H192" s="205">
        <v>1080</v>
      </c>
      <c r="I192" s="205">
        <v>1620</v>
      </c>
      <c r="J192" s="205"/>
      <c r="K192" s="205">
        <v>540</v>
      </c>
      <c r="L192" s="205">
        <v>2160</v>
      </c>
      <c r="M192" s="205">
        <v>540</v>
      </c>
      <c r="N192" s="207">
        <f t="shared" si="9"/>
        <v>17820</v>
      </c>
    </row>
    <row r="193" spans="1:14" ht="12.75" customHeight="1" thickBot="1" x14ac:dyDescent="0.25">
      <c r="A193" s="213"/>
      <c r="B193" s="206"/>
      <c r="C193" s="206"/>
      <c r="D193" s="206"/>
      <c r="E193" s="206"/>
      <c r="F193" s="206"/>
      <c r="G193" s="206"/>
      <c r="H193" s="206"/>
      <c r="I193" s="206"/>
      <c r="J193" s="206"/>
      <c r="K193" s="206"/>
      <c r="L193" s="206"/>
      <c r="M193" s="206"/>
      <c r="N193" s="208"/>
    </row>
    <row r="194" spans="1:14" ht="12.75" customHeight="1" x14ac:dyDescent="0.2">
      <c r="A194" s="194" t="s">
        <v>44</v>
      </c>
      <c r="B194" s="205">
        <v>400</v>
      </c>
      <c r="C194" s="205">
        <v>685</v>
      </c>
      <c r="D194" s="205">
        <v>650</v>
      </c>
      <c r="E194" s="205">
        <v>840</v>
      </c>
      <c r="F194" s="205">
        <v>320</v>
      </c>
      <c r="G194" s="205"/>
      <c r="H194" s="205">
        <v>380</v>
      </c>
      <c r="I194" s="205">
        <v>70</v>
      </c>
      <c r="J194" s="205">
        <v>334</v>
      </c>
      <c r="K194" s="205">
        <v>630</v>
      </c>
      <c r="L194" s="205">
        <v>1080</v>
      </c>
      <c r="M194" s="205">
        <v>600</v>
      </c>
      <c r="N194" s="207">
        <f t="shared" si="9"/>
        <v>5989</v>
      </c>
    </row>
    <row r="195" spans="1:14" ht="12.75" customHeight="1" thickBot="1" x14ac:dyDescent="0.25">
      <c r="A195" s="210"/>
      <c r="B195" s="206"/>
      <c r="C195" s="206"/>
      <c r="D195" s="206"/>
      <c r="E195" s="206"/>
      <c r="F195" s="206"/>
      <c r="G195" s="206"/>
      <c r="H195" s="206"/>
      <c r="I195" s="206"/>
      <c r="J195" s="206"/>
      <c r="K195" s="206"/>
      <c r="L195" s="206"/>
      <c r="M195" s="206"/>
      <c r="N195" s="208"/>
    </row>
    <row r="196" spans="1:14" ht="12.75" customHeight="1" x14ac:dyDescent="0.2">
      <c r="A196" s="203" t="s">
        <v>84</v>
      </c>
      <c r="B196" s="205">
        <v>2522</v>
      </c>
      <c r="C196" s="205">
        <v>2890</v>
      </c>
      <c r="D196" s="205">
        <v>4058</v>
      </c>
      <c r="E196" s="205">
        <v>2881</v>
      </c>
      <c r="F196" s="205">
        <v>3220</v>
      </c>
      <c r="G196" s="205">
        <v>2839</v>
      </c>
      <c r="H196" s="205">
        <v>4982</v>
      </c>
      <c r="I196" s="205">
        <v>3317</v>
      </c>
      <c r="J196" s="205">
        <v>6301</v>
      </c>
      <c r="K196" s="205">
        <v>3336</v>
      </c>
      <c r="L196" s="205">
        <v>3656</v>
      </c>
      <c r="M196" s="205">
        <v>3010</v>
      </c>
      <c r="N196" s="207">
        <f t="shared" si="9"/>
        <v>43012</v>
      </c>
    </row>
    <row r="197" spans="1:14" ht="12.75" customHeight="1" thickBot="1" x14ac:dyDescent="0.25">
      <c r="A197" s="213"/>
      <c r="B197" s="206"/>
      <c r="C197" s="206"/>
      <c r="D197" s="206"/>
      <c r="E197" s="206"/>
      <c r="F197" s="206"/>
      <c r="G197" s="206"/>
      <c r="H197" s="206"/>
      <c r="I197" s="206"/>
      <c r="J197" s="206"/>
      <c r="K197" s="206"/>
      <c r="L197" s="206"/>
      <c r="M197" s="206"/>
      <c r="N197" s="208"/>
    </row>
    <row r="198" spans="1:14" ht="12.75" customHeight="1" x14ac:dyDescent="0.2">
      <c r="A198" s="194" t="s">
        <v>85</v>
      </c>
      <c r="B198" s="205">
        <v>2160</v>
      </c>
      <c r="C198" s="205">
        <v>1080</v>
      </c>
      <c r="D198" s="205">
        <v>2670</v>
      </c>
      <c r="E198" s="205">
        <v>2700</v>
      </c>
      <c r="F198" s="205">
        <v>3780</v>
      </c>
      <c r="G198" s="205">
        <v>2160</v>
      </c>
      <c r="H198" s="205">
        <v>5900</v>
      </c>
      <c r="I198" s="205">
        <v>4860</v>
      </c>
      <c r="J198" s="205">
        <v>5910</v>
      </c>
      <c r="K198" s="205">
        <v>4860</v>
      </c>
      <c r="L198" s="205">
        <v>5940</v>
      </c>
      <c r="M198" s="205">
        <v>5400</v>
      </c>
      <c r="N198" s="207">
        <f t="shared" si="9"/>
        <v>47420</v>
      </c>
    </row>
    <row r="199" spans="1:14" ht="12.75" customHeight="1" thickBot="1" x14ac:dyDescent="0.25">
      <c r="A199" s="210"/>
      <c r="B199" s="206"/>
      <c r="C199" s="206"/>
      <c r="D199" s="206"/>
      <c r="E199" s="206"/>
      <c r="F199" s="206"/>
      <c r="G199" s="206"/>
      <c r="H199" s="206"/>
      <c r="I199" s="206"/>
      <c r="J199" s="206"/>
      <c r="K199" s="206"/>
      <c r="L199" s="206"/>
      <c r="M199" s="206"/>
      <c r="N199" s="208"/>
    </row>
    <row r="200" spans="1:14" ht="12.75" customHeight="1" x14ac:dyDescent="0.2">
      <c r="A200" s="194" t="s">
        <v>86</v>
      </c>
      <c r="B200" s="205"/>
      <c r="C200" s="205"/>
      <c r="D200" s="205"/>
      <c r="E200" s="205"/>
      <c r="F200" s="205"/>
      <c r="G200" s="205"/>
      <c r="H200" s="205"/>
      <c r="I200" s="205"/>
      <c r="J200" s="205"/>
      <c r="K200" s="205"/>
      <c r="L200" s="205"/>
      <c r="M200" s="205"/>
      <c r="N200" s="207">
        <f t="shared" si="9"/>
        <v>0</v>
      </c>
    </row>
    <row r="201" spans="1:14" ht="12.75" customHeight="1" thickBot="1" x14ac:dyDescent="0.25">
      <c r="A201" s="210"/>
      <c r="B201" s="206"/>
      <c r="C201" s="206"/>
      <c r="D201" s="206"/>
      <c r="E201" s="206"/>
      <c r="F201" s="206"/>
      <c r="G201" s="206"/>
      <c r="H201" s="206"/>
      <c r="I201" s="206"/>
      <c r="J201" s="206"/>
      <c r="K201" s="206"/>
      <c r="L201" s="206"/>
      <c r="M201" s="206"/>
      <c r="N201" s="208"/>
    </row>
    <row r="202" spans="1:14" ht="12.75" customHeight="1" x14ac:dyDescent="0.2">
      <c r="A202" s="203" t="s">
        <v>87</v>
      </c>
      <c r="B202" s="205"/>
      <c r="C202" s="205"/>
      <c r="D202" s="205"/>
      <c r="E202" s="205"/>
      <c r="F202" s="205"/>
      <c r="G202" s="205">
        <v>202</v>
      </c>
      <c r="H202" s="205">
        <v>142</v>
      </c>
      <c r="I202" s="205"/>
      <c r="J202" s="205">
        <v>993</v>
      </c>
      <c r="K202" s="205">
        <v>831</v>
      </c>
      <c r="L202" s="205">
        <v>625</v>
      </c>
      <c r="M202" s="205"/>
      <c r="N202" s="207">
        <f>SUM(B202:M202)</f>
        <v>2793</v>
      </c>
    </row>
    <row r="203" spans="1:14" ht="12.75" customHeight="1" thickBot="1" x14ac:dyDescent="0.25">
      <c r="A203" s="213"/>
      <c r="B203" s="206"/>
      <c r="C203" s="206"/>
      <c r="D203" s="206"/>
      <c r="E203" s="206"/>
      <c r="F203" s="206"/>
      <c r="G203" s="206"/>
      <c r="H203" s="206"/>
      <c r="I203" s="206"/>
      <c r="J203" s="206"/>
      <c r="K203" s="206"/>
      <c r="L203" s="206"/>
      <c r="M203" s="206"/>
      <c r="N203" s="208"/>
    </row>
    <row r="204" spans="1:14" ht="12.75" customHeight="1" x14ac:dyDescent="0.2">
      <c r="A204" s="194" t="s">
        <v>88</v>
      </c>
      <c r="B204" s="205">
        <v>2475</v>
      </c>
      <c r="C204" s="205">
        <v>1440</v>
      </c>
      <c r="D204" s="205">
        <v>132</v>
      </c>
      <c r="E204" s="205">
        <v>284</v>
      </c>
      <c r="F204" s="205">
        <v>600</v>
      </c>
      <c r="G204" s="205"/>
      <c r="H204" s="205">
        <v>573</v>
      </c>
      <c r="I204" s="205">
        <v>715</v>
      </c>
      <c r="J204" s="205">
        <v>715</v>
      </c>
      <c r="K204" s="205">
        <v>630</v>
      </c>
      <c r="L204" s="205">
        <v>932</v>
      </c>
      <c r="M204" s="205">
        <v>1006</v>
      </c>
      <c r="N204" s="207">
        <f>SUM(B204:M204)</f>
        <v>9502</v>
      </c>
    </row>
    <row r="205" spans="1:14" ht="12.75" customHeight="1" thickBot="1" x14ac:dyDescent="0.25">
      <c r="A205" s="210"/>
      <c r="B205" s="206"/>
      <c r="C205" s="206"/>
      <c r="D205" s="206"/>
      <c r="E205" s="206"/>
      <c r="F205" s="206"/>
      <c r="G205" s="206"/>
      <c r="H205" s="206"/>
      <c r="I205" s="206"/>
      <c r="J205" s="206"/>
      <c r="K205" s="206"/>
      <c r="L205" s="206"/>
      <c r="M205" s="206"/>
      <c r="N205" s="208"/>
    </row>
    <row r="206" spans="1:14" ht="12.75" customHeight="1" x14ac:dyDescent="0.2">
      <c r="A206" s="194" t="s">
        <v>89</v>
      </c>
      <c r="B206" s="205">
        <v>132</v>
      </c>
      <c r="C206" s="205">
        <v>1029</v>
      </c>
      <c r="D206" s="205">
        <v>941</v>
      </c>
      <c r="E206" s="205">
        <v>1079</v>
      </c>
      <c r="F206" s="205">
        <v>1113</v>
      </c>
      <c r="G206" s="205">
        <v>600</v>
      </c>
      <c r="H206" s="205">
        <v>800</v>
      </c>
      <c r="I206" s="205">
        <v>1398</v>
      </c>
      <c r="J206" s="205">
        <v>1399</v>
      </c>
      <c r="K206" s="205">
        <v>1487</v>
      </c>
      <c r="L206" s="205">
        <v>1130</v>
      </c>
      <c r="M206" s="205">
        <v>30</v>
      </c>
      <c r="N206" s="207">
        <f>SUM(B206:M206)</f>
        <v>11138</v>
      </c>
    </row>
    <row r="207" spans="1:14" ht="12.75" customHeight="1" thickBot="1" x14ac:dyDescent="0.25">
      <c r="A207" s="210"/>
      <c r="B207" s="206"/>
      <c r="C207" s="206"/>
      <c r="D207" s="206"/>
      <c r="E207" s="206"/>
      <c r="F207" s="206"/>
      <c r="G207" s="206"/>
      <c r="H207" s="206"/>
      <c r="I207" s="206"/>
      <c r="J207" s="206"/>
      <c r="K207" s="206"/>
      <c r="L207" s="206"/>
      <c r="M207" s="206"/>
      <c r="N207" s="208"/>
    </row>
    <row r="208" spans="1:14" ht="12.75" customHeight="1" x14ac:dyDescent="0.2">
      <c r="A208" s="201" t="s">
        <v>13</v>
      </c>
      <c r="B208" s="190">
        <f t="shared" ref="B208:M208" si="10">SUM(B188:B206)</f>
        <v>60378</v>
      </c>
      <c r="C208" s="190">
        <f t="shared" si="10"/>
        <v>34380</v>
      </c>
      <c r="D208" s="190">
        <f t="shared" si="10"/>
        <v>50752</v>
      </c>
      <c r="E208" s="190">
        <f t="shared" si="10"/>
        <v>68310</v>
      </c>
      <c r="F208" s="190">
        <f t="shared" si="10"/>
        <v>100517</v>
      </c>
      <c r="G208" s="190">
        <f t="shared" si="10"/>
        <v>80606</v>
      </c>
      <c r="H208" s="190">
        <f t="shared" si="10"/>
        <v>84376</v>
      </c>
      <c r="I208" s="190">
        <f t="shared" si="10"/>
        <v>71778</v>
      </c>
      <c r="J208" s="190">
        <f t="shared" si="10"/>
        <v>76143</v>
      </c>
      <c r="K208" s="190">
        <f t="shared" si="10"/>
        <v>75169</v>
      </c>
      <c r="L208" s="190">
        <f t="shared" si="10"/>
        <v>77026</v>
      </c>
      <c r="M208" s="190">
        <f t="shared" si="10"/>
        <v>46649</v>
      </c>
      <c r="N208" s="190">
        <f>SUM(B208:M208)</f>
        <v>826084</v>
      </c>
    </row>
    <row r="209" spans="1:14" ht="12.75" customHeight="1" thickBot="1" x14ac:dyDescent="0.25">
      <c r="A209" s="202"/>
      <c r="B209" s="191"/>
      <c r="C209" s="191"/>
      <c r="D209" s="191"/>
      <c r="E209" s="191"/>
      <c r="F209" s="191"/>
      <c r="G209" s="191"/>
      <c r="H209" s="191"/>
      <c r="I209" s="191"/>
      <c r="J209" s="191"/>
      <c r="K209" s="191"/>
      <c r="L209" s="191"/>
      <c r="M209" s="191"/>
      <c r="N209" s="191"/>
    </row>
    <row r="210" spans="1:14" ht="12.75" customHeight="1" x14ac:dyDescent="0.2">
      <c r="N210" s="20" t="s">
        <v>92</v>
      </c>
    </row>
    <row r="211" spans="1:14" ht="12.75" customHeight="1" x14ac:dyDescent="0.2">
      <c r="M211" s="9" t="s">
        <v>92</v>
      </c>
      <c r="N211" s="20" t="s">
        <v>92</v>
      </c>
    </row>
    <row r="212" spans="1:14" ht="12.75" customHeight="1" x14ac:dyDescent="0.2">
      <c r="M212" s="9"/>
    </row>
    <row r="213" spans="1:14" s="10" customFormat="1" ht="24.95" customHeight="1" x14ac:dyDescent="0.2">
      <c r="A213" s="200" t="s">
        <v>194</v>
      </c>
      <c r="B213" s="200"/>
      <c r="C213" s="200"/>
      <c r="D213" s="200"/>
      <c r="E213" s="200"/>
      <c r="F213" s="200"/>
      <c r="G213" s="200"/>
      <c r="H213" s="200"/>
      <c r="I213" s="200"/>
      <c r="J213" s="200"/>
      <c r="K213" s="200"/>
      <c r="L213" s="200"/>
      <c r="M213" s="200"/>
      <c r="N213" s="200"/>
    </row>
    <row r="214" spans="1:14" ht="12.75" customHeight="1" thickBot="1" x14ac:dyDescent="0.25"/>
    <row r="215" spans="1:14" ht="12.75" customHeight="1" x14ac:dyDescent="0.2">
      <c r="A215" s="194"/>
      <c r="B215" s="194" t="s">
        <v>1</v>
      </c>
      <c r="C215" s="194" t="s">
        <v>2</v>
      </c>
      <c r="D215" s="194" t="s">
        <v>3</v>
      </c>
      <c r="E215" s="194" t="s">
        <v>4</v>
      </c>
      <c r="F215" s="194" t="s">
        <v>5</v>
      </c>
      <c r="G215" s="194" t="s">
        <v>6</v>
      </c>
      <c r="H215" s="194" t="s">
        <v>7</v>
      </c>
      <c r="I215" s="194" t="s">
        <v>8</v>
      </c>
      <c r="J215" s="194" t="s">
        <v>9</v>
      </c>
      <c r="K215" s="194" t="s">
        <v>10</v>
      </c>
      <c r="L215" s="194" t="s">
        <v>11</v>
      </c>
      <c r="M215" s="194" t="s">
        <v>12</v>
      </c>
      <c r="N215" s="192" t="s">
        <v>13</v>
      </c>
    </row>
    <row r="216" spans="1:14" ht="12.75" customHeight="1" thickBot="1" x14ac:dyDescent="0.25">
      <c r="A216" s="195"/>
      <c r="B216" s="195"/>
      <c r="C216" s="195"/>
      <c r="D216" s="195"/>
      <c r="E216" s="195"/>
      <c r="F216" s="195"/>
      <c r="G216" s="195"/>
      <c r="H216" s="195"/>
      <c r="I216" s="195"/>
      <c r="J216" s="195"/>
      <c r="K216" s="195"/>
      <c r="L216" s="195"/>
      <c r="M216" s="195"/>
      <c r="N216" s="193"/>
    </row>
    <row r="217" spans="1:14" ht="12.75" customHeight="1" x14ac:dyDescent="0.2">
      <c r="A217" s="194" t="s">
        <v>91</v>
      </c>
      <c r="B217" s="205"/>
      <c r="C217" s="205"/>
      <c r="D217" s="205"/>
      <c r="E217" s="205"/>
      <c r="F217" s="205"/>
      <c r="G217" s="205"/>
      <c r="H217" s="205"/>
      <c r="I217" s="205"/>
      <c r="J217" s="205"/>
      <c r="K217" s="205"/>
      <c r="L217" s="205"/>
      <c r="M217" s="205"/>
      <c r="N217" s="207">
        <f>SUM(B217:M217)</f>
        <v>0</v>
      </c>
    </row>
    <row r="218" spans="1:14" ht="12.75" customHeight="1" thickBot="1" x14ac:dyDescent="0.25">
      <c r="A218" s="210"/>
      <c r="B218" s="206"/>
      <c r="C218" s="206"/>
      <c r="D218" s="206"/>
      <c r="E218" s="206"/>
      <c r="F218" s="206"/>
      <c r="G218" s="206"/>
      <c r="H218" s="206"/>
      <c r="I218" s="206"/>
      <c r="J218" s="206"/>
      <c r="K218" s="206"/>
      <c r="L218" s="206"/>
      <c r="M218" s="206"/>
      <c r="N218" s="208"/>
    </row>
    <row r="219" spans="1:14" ht="12.75" customHeight="1" x14ac:dyDescent="0.2">
      <c r="A219" s="194" t="s">
        <v>99</v>
      </c>
      <c r="B219" s="205"/>
      <c r="C219" s="205"/>
      <c r="D219" s="205"/>
      <c r="E219" s="205"/>
      <c r="F219" s="205"/>
      <c r="G219" s="205"/>
      <c r="H219" s="205"/>
      <c r="I219" s="205"/>
      <c r="J219" s="205"/>
      <c r="K219" s="205"/>
      <c r="L219" s="205"/>
      <c r="M219" s="205"/>
      <c r="N219" s="207">
        <f>SUM(B219:M219)</f>
        <v>0</v>
      </c>
    </row>
    <row r="220" spans="1:14" ht="12.75" customHeight="1" thickBot="1" x14ac:dyDescent="0.25">
      <c r="A220" s="195"/>
      <c r="B220" s="206"/>
      <c r="C220" s="206"/>
      <c r="D220" s="206"/>
      <c r="E220" s="206"/>
      <c r="F220" s="206"/>
      <c r="G220" s="206"/>
      <c r="H220" s="206"/>
      <c r="I220" s="206"/>
      <c r="J220" s="206"/>
      <c r="K220" s="206"/>
      <c r="L220" s="206"/>
      <c r="M220" s="206"/>
      <c r="N220" s="208"/>
    </row>
    <row r="221" spans="1:14" ht="12.75" customHeight="1" x14ac:dyDescent="0.2">
      <c r="A221" s="194" t="s">
        <v>86</v>
      </c>
      <c r="B221" s="205"/>
      <c r="C221" s="205"/>
      <c r="D221" s="205"/>
      <c r="E221" s="205"/>
      <c r="F221" s="205"/>
      <c r="G221" s="205"/>
      <c r="H221" s="205"/>
      <c r="I221" s="205"/>
      <c r="J221" s="205"/>
      <c r="K221" s="205"/>
      <c r="L221" s="205"/>
      <c r="M221" s="205"/>
      <c r="N221" s="207">
        <f>SUM(B221:M221)</f>
        <v>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201" t="s">
        <v>13</v>
      </c>
      <c r="B223" s="201">
        <f t="shared" ref="B223:M223" si="11">SUM(B217:B221)</f>
        <v>0</v>
      </c>
      <c r="C223" s="201">
        <f t="shared" si="11"/>
        <v>0</v>
      </c>
      <c r="D223" s="201">
        <f t="shared" si="11"/>
        <v>0</v>
      </c>
      <c r="E223" s="201">
        <f t="shared" si="11"/>
        <v>0</v>
      </c>
      <c r="F223" s="201">
        <f t="shared" si="11"/>
        <v>0</v>
      </c>
      <c r="G223" s="201">
        <f t="shared" si="11"/>
        <v>0</v>
      </c>
      <c r="H223" s="201">
        <f t="shared" si="11"/>
        <v>0</v>
      </c>
      <c r="I223" s="201">
        <f t="shared" si="11"/>
        <v>0</v>
      </c>
      <c r="J223" s="201">
        <f t="shared" si="11"/>
        <v>0</v>
      </c>
      <c r="K223" s="201">
        <f t="shared" si="11"/>
        <v>0</v>
      </c>
      <c r="L223" s="201">
        <f t="shared" si="11"/>
        <v>0</v>
      </c>
      <c r="M223" s="201">
        <f t="shared" si="11"/>
        <v>0</v>
      </c>
      <c r="N223" s="211" t="s">
        <v>186</v>
      </c>
    </row>
    <row r="224" spans="1:14" ht="12.75" customHeight="1" thickBot="1" x14ac:dyDescent="0.25">
      <c r="A224" s="202"/>
      <c r="B224" s="202"/>
      <c r="C224" s="202"/>
      <c r="D224" s="202"/>
      <c r="E224" s="202"/>
      <c r="F224" s="202"/>
      <c r="G224" s="202"/>
      <c r="H224" s="202"/>
      <c r="I224" s="202"/>
      <c r="J224" s="202"/>
      <c r="K224" s="202"/>
      <c r="L224" s="202"/>
      <c r="M224" s="202"/>
      <c r="N224" s="212"/>
    </row>
    <row r="225" ht="12.75" customHeight="1" x14ac:dyDescent="0.2"/>
    <row r="226" ht="12.75" customHeight="1" x14ac:dyDescent="0.2"/>
    <row r="227" ht="12.75" customHeight="1" x14ac:dyDescent="0.2"/>
    <row r="228" ht="12.75" customHeight="1" x14ac:dyDescent="0.2"/>
  </sheetData>
  <mergeCells count="1275">
    <mergeCell ref="A10:E10"/>
    <mergeCell ref="A9:E9"/>
    <mergeCell ref="J27:J28"/>
    <mergeCell ref="K27:K28"/>
    <mergeCell ref="L27:L28"/>
    <mergeCell ref="M27:M28"/>
    <mergeCell ref="F27:F28"/>
    <mergeCell ref="G27:G28"/>
    <mergeCell ref="H27:H28"/>
    <mergeCell ref="L25:L26"/>
    <mergeCell ref="M25:M26"/>
    <mergeCell ref="N25:N26"/>
    <mergeCell ref="N23:N24"/>
    <mergeCell ref="B25:B26"/>
    <mergeCell ref="C25:C26"/>
    <mergeCell ref="D25:D26"/>
    <mergeCell ref="E25:E26"/>
    <mergeCell ref="F25:F26"/>
    <mergeCell ref="G25:G26"/>
    <mergeCell ref="I27:I28"/>
    <mergeCell ref="B27:B28"/>
    <mergeCell ref="C27:C28"/>
    <mergeCell ref="D27:D28"/>
    <mergeCell ref="E27:E28"/>
    <mergeCell ref="K25:K26"/>
    <mergeCell ref="H25:H26"/>
    <mergeCell ref="I25:I26"/>
    <mergeCell ref="J25:J26"/>
    <mergeCell ref="N27:N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82:N8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64:M65"/>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M60:M61"/>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48:M49"/>
    <mergeCell ref="L44:L45"/>
    <mergeCell ref="I44:I45"/>
    <mergeCell ref="J44:J45"/>
    <mergeCell ref="J46:J47"/>
    <mergeCell ref="K46:K47"/>
    <mergeCell ref="N48:N49"/>
    <mergeCell ref="N46:N47"/>
    <mergeCell ref="B48:B49"/>
    <mergeCell ref="C48:C49"/>
    <mergeCell ref="D48:D49"/>
    <mergeCell ref="E48:E49"/>
    <mergeCell ref="F48:F49"/>
    <mergeCell ref="G48:G49"/>
    <mergeCell ref="H48:H49"/>
    <mergeCell ref="M46:M47"/>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42:M43"/>
    <mergeCell ref="M40:M41"/>
    <mergeCell ref="N40:N41"/>
    <mergeCell ref="M44:M45"/>
    <mergeCell ref="N44:N45"/>
    <mergeCell ref="N42:N43"/>
    <mergeCell ref="H42:H43"/>
    <mergeCell ref="L46:L47"/>
    <mergeCell ref="H44:H45"/>
    <mergeCell ref="B46:B47"/>
    <mergeCell ref="C46:C47"/>
    <mergeCell ref="D46:D47"/>
    <mergeCell ref="E46:E47"/>
    <mergeCell ref="K44:K45"/>
    <mergeCell ref="B44:B45"/>
    <mergeCell ref="C44:C45"/>
    <mergeCell ref="D44:D45"/>
    <mergeCell ref="F46:F47"/>
    <mergeCell ref="G46:G47"/>
    <mergeCell ref="H46:H47"/>
    <mergeCell ref="I46:I47"/>
    <mergeCell ref="H40:H41"/>
    <mergeCell ref="I42:I43"/>
    <mergeCell ref="I40:I41"/>
    <mergeCell ref="J40:J41"/>
    <mergeCell ref="K40:K41"/>
    <mergeCell ref="L40:L41"/>
    <mergeCell ref="J42:J43"/>
    <mergeCell ref="K42:K43"/>
    <mergeCell ref="L42:L43"/>
    <mergeCell ref="B42:B43"/>
    <mergeCell ref="C42:C43"/>
    <mergeCell ref="D42:D43"/>
    <mergeCell ref="E42:E43"/>
    <mergeCell ref="F42:F43"/>
    <mergeCell ref="G42:G43"/>
    <mergeCell ref="E44:E45"/>
    <mergeCell ref="F44:F45"/>
    <mergeCell ref="G44:G45"/>
    <mergeCell ref="G117:G118"/>
    <mergeCell ref="H117:H118"/>
    <mergeCell ref="I117:I118"/>
    <mergeCell ref="J117:J118"/>
    <mergeCell ref="J115:J116"/>
    <mergeCell ref="K117:K118"/>
    <mergeCell ref="L117:L118"/>
    <mergeCell ref="M117:M118"/>
    <mergeCell ref="N117:N118"/>
    <mergeCell ref="N115:N116"/>
    <mergeCell ref="D113:D114"/>
    <mergeCell ref="E113:E114"/>
    <mergeCell ref="F113:F114"/>
    <mergeCell ref="G113:G114"/>
    <mergeCell ref="H113:H114"/>
    <mergeCell ref="M111:M112"/>
    <mergeCell ref="L107:L108"/>
    <mergeCell ref="M107:M108"/>
    <mergeCell ref="F107:F108"/>
    <mergeCell ref="G107:G108"/>
    <mergeCell ref="H107:H108"/>
    <mergeCell ref="I107:I108"/>
    <mergeCell ref="N109:N110"/>
    <mergeCell ref="N107:N108"/>
    <mergeCell ref="M105:M106"/>
    <mergeCell ref="B117:B118"/>
    <mergeCell ref="C117:C118"/>
    <mergeCell ref="D117:D118"/>
    <mergeCell ref="E117:E118"/>
    <mergeCell ref="F117:F118"/>
    <mergeCell ref="H38:H39"/>
    <mergeCell ref="I38:I39"/>
    <mergeCell ref="J38:J39"/>
    <mergeCell ref="K38:K39"/>
    <mergeCell ref="D38:D39"/>
    <mergeCell ref="E38:E39"/>
    <mergeCell ref="F38:F39"/>
    <mergeCell ref="G38:G39"/>
    <mergeCell ref="L38:L39"/>
    <mergeCell ref="M38:M39"/>
    <mergeCell ref="N38:N39"/>
    <mergeCell ref="B40:B41"/>
    <mergeCell ref="C40:C41"/>
    <mergeCell ref="D40:D41"/>
    <mergeCell ref="E40:E41"/>
    <mergeCell ref="F40:F41"/>
    <mergeCell ref="G40:G41"/>
    <mergeCell ref="M113:M114"/>
    <mergeCell ref="K109:K110"/>
    <mergeCell ref="L109:L110"/>
    <mergeCell ref="I109:I110"/>
    <mergeCell ref="J109:J110"/>
    <mergeCell ref="J111:J112"/>
    <mergeCell ref="N113:N114"/>
    <mergeCell ref="N111:N112"/>
    <mergeCell ref="B113:B114"/>
    <mergeCell ref="C113:C114"/>
    <mergeCell ref="B115:B116"/>
    <mergeCell ref="C115:C116"/>
    <mergeCell ref="D115:D116"/>
    <mergeCell ref="E115:E116"/>
    <mergeCell ref="K113:K114"/>
    <mergeCell ref="L113:L114"/>
    <mergeCell ref="I113:I114"/>
    <mergeCell ref="J113:J114"/>
    <mergeCell ref="L115:L116"/>
    <mergeCell ref="K115:K116"/>
    <mergeCell ref="M115:M116"/>
    <mergeCell ref="F115:F116"/>
    <mergeCell ref="G115:G116"/>
    <mergeCell ref="H115:H116"/>
    <mergeCell ref="I115:I116"/>
    <mergeCell ref="G109:G110"/>
    <mergeCell ref="H109:H110"/>
    <mergeCell ref="K111:K112"/>
    <mergeCell ref="L111:L112"/>
    <mergeCell ref="M109:M110"/>
    <mergeCell ref="B109:B110"/>
    <mergeCell ref="C109:C110"/>
    <mergeCell ref="D109:D110"/>
    <mergeCell ref="E109:E110"/>
    <mergeCell ref="F109:F110"/>
    <mergeCell ref="F111:F112"/>
    <mergeCell ref="G111:G112"/>
    <mergeCell ref="H111:H112"/>
    <mergeCell ref="I111:I11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M101:M102"/>
    <mergeCell ref="N101:N102"/>
    <mergeCell ref="N99:N100"/>
    <mergeCell ref="B101:B102"/>
    <mergeCell ref="C101:C102"/>
    <mergeCell ref="D101:D102"/>
    <mergeCell ref="E101:E102"/>
    <mergeCell ref="F101:F102"/>
    <mergeCell ref="G101:G102"/>
    <mergeCell ref="H101:H102"/>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E97:E98"/>
    <mergeCell ref="F97:F98"/>
    <mergeCell ref="G97:G98"/>
    <mergeCell ref="H97:H98"/>
    <mergeCell ref="B99:B100"/>
    <mergeCell ref="C99:C100"/>
    <mergeCell ref="D99:D100"/>
    <mergeCell ref="E99:E100"/>
    <mergeCell ref="K97:K98"/>
    <mergeCell ref="L97:L98"/>
    <mergeCell ref="I97:I98"/>
    <mergeCell ref="J97:J98"/>
    <mergeCell ref="J99:J100"/>
    <mergeCell ref="K99:K100"/>
    <mergeCell ref="L99:L100"/>
    <mergeCell ref="M99:M100"/>
    <mergeCell ref="F99:F100"/>
    <mergeCell ref="G99:G100"/>
    <mergeCell ref="H99:H100"/>
    <mergeCell ref="I99:I100"/>
    <mergeCell ref="M93:M94"/>
    <mergeCell ref="N93:N94"/>
    <mergeCell ref="N146:N147"/>
    <mergeCell ref="B93:B94"/>
    <mergeCell ref="C93:C94"/>
    <mergeCell ref="D93:D94"/>
    <mergeCell ref="E93:E94"/>
    <mergeCell ref="F93:F94"/>
    <mergeCell ref="G93:G94"/>
    <mergeCell ref="H93:H94"/>
    <mergeCell ref="B95:B96"/>
    <mergeCell ref="C95:C96"/>
    <mergeCell ref="D95:D96"/>
    <mergeCell ref="E95:E96"/>
    <mergeCell ref="K93:K94"/>
    <mergeCell ref="L93:L94"/>
    <mergeCell ref="I93:I94"/>
    <mergeCell ref="J93:J94"/>
    <mergeCell ref="J95:J96"/>
    <mergeCell ref="K95:K96"/>
    <mergeCell ref="L95:L96"/>
    <mergeCell ref="M95:M96"/>
    <mergeCell ref="F95:F96"/>
    <mergeCell ref="G95:G96"/>
    <mergeCell ref="H95:H96"/>
    <mergeCell ref="I95:I96"/>
    <mergeCell ref="M97:M98"/>
    <mergeCell ref="N97:N98"/>
    <mergeCell ref="N95:N96"/>
    <mergeCell ref="B97:B98"/>
    <mergeCell ref="C97:C98"/>
    <mergeCell ref="D97:D98"/>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0:M141"/>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N136:N137"/>
    <mergeCell ref="N134:N135"/>
    <mergeCell ref="B136:B137"/>
    <mergeCell ref="C136:C137"/>
    <mergeCell ref="D136:D137"/>
    <mergeCell ref="E136:E137"/>
    <mergeCell ref="F136:F137"/>
    <mergeCell ref="G136:G137"/>
    <mergeCell ref="H136:H137"/>
    <mergeCell ref="M134:M135"/>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H132:H133"/>
    <mergeCell ref="B134:B135"/>
    <mergeCell ref="C134:C135"/>
    <mergeCell ref="D134:D135"/>
    <mergeCell ref="E134:E135"/>
    <mergeCell ref="K132:K133"/>
    <mergeCell ref="B132:B133"/>
    <mergeCell ref="C132:C133"/>
    <mergeCell ref="D132:D133"/>
    <mergeCell ref="F134:F135"/>
    <mergeCell ref="G134:G135"/>
    <mergeCell ref="H134:H135"/>
    <mergeCell ref="I134:I135"/>
    <mergeCell ref="M136:M137"/>
    <mergeCell ref="L132:L133"/>
    <mergeCell ref="I132:I133"/>
    <mergeCell ref="J132:J133"/>
    <mergeCell ref="J134:J135"/>
    <mergeCell ref="K134:K135"/>
    <mergeCell ref="G177:G178"/>
    <mergeCell ref="H177:H178"/>
    <mergeCell ref="I177:I178"/>
    <mergeCell ref="J177:J178"/>
    <mergeCell ref="J175:J176"/>
    <mergeCell ref="K177:K178"/>
    <mergeCell ref="L177:L178"/>
    <mergeCell ref="M177:M178"/>
    <mergeCell ref="N177:N178"/>
    <mergeCell ref="N175:N176"/>
    <mergeCell ref="B177:B178"/>
    <mergeCell ref="C177:C178"/>
    <mergeCell ref="D177:D178"/>
    <mergeCell ref="E177:E178"/>
    <mergeCell ref="F177:F178"/>
    <mergeCell ref="I130:I131"/>
    <mergeCell ref="I128:I129"/>
    <mergeCell ref="J128:J129"/>
    <mergeCell ref="K128:K129"/>
    <mergeCell ref="L128:L129"/>
    <mergeCell ref="J130:J131"/>
    <mergeCell ref="K130:K131"/>
    <mergeCell ref="L130:L131"/>
    <mergeCell ref="B130:B131"/>
    <mergeCell ref="C130:C131"/>
    <mergeCell ref="D130:D131"/>
    <mergeCell ref="E130:E131"/>
    <mergeCell ref="F130:F131"/>
    <mergeCell ref="G130:G131"/>
    <mergeCell ref="E132:E133"/>
    <mergeCell ref="F132:F133"/>
    <mergeCell ref="G132:G133"/>
    <mergeCell ref="M173:M174"/>
    <mergeCell ref="N173:N174"/>
    <mergeCell ref="N171:N172"/>
    <mergeCell ref="B173:B174"/>
    <mergeCell ref="C173:C174"/>
    <mergeCell ref="D173:D174"/>
    <mergeCell ref="E173:E174"/>
    <mergeCell ref="F173:F174"/>
    <mergeCell ref="G173:G174"/>
    <mergeCell ref="H173:H174"/>
    <mergeCell ref="B175:B176"/>
    <mergeCell ref="C175:C176"/>
    <mergeCell ref="D175:D176"/>
    <mergeCell ref="E175:E176"/>
    <mergeCell ref="K173:K174"/>
    <mergeCell ref="L173:L174"/>
    <mergeCell ref="I173:I174"/>
    <mergeCell ref="J173:J174"/>
    <mergeCell ref="L175:L176"/>
    <mergeCell ref="K175:K176"/>
    <mergeCell ref="M175:M176"/>
    <mergeCell ref="F175:F176"/>
    <mergeCell ref="G175:G176"/>
    <mergeCell ref="H175:H176"/>
    <mergeCell ref="I175:I176"/>
    <mergeCell ref="A119:A120"/>
    <mergeCell ref="A84:A85"/>
    <mergeCell ref="A144:A145"/>
    <mergeCell ref="A146:A147"/>
    <mergeCell ref="M169:M170"/>
    <mergeCell ref="N169:N170"/>
    <mergeCell ref="N167:N168"/>
    <mergeCell ref="B169:B170"/>
    <mergeCell ref="C169:C170"/>
    <mergeCell ref="D169:D170"/>
    <mergeCell ref="E169:E170"/>
    <mergeCell ref="F169:F170"/>
    <mergeCell ref="G169:G170"/>
    <mergeCell ref="H169:H170"/>
    <mergeCell ref="B171:B172"/>
    <mergeCell ref="C171:C172"/>
    <mergeCell ref="D171:D172"/>
    <mergeCell ref="E171:E172"/>
    <mergeCell ref="K169:K170"/>
    <mergeCell ref="L169:L170"/>
    <mergeCell ref="I169:I170"/>
    <mergeCell ref="J169:J170"/>
    <mergeCell ref="J171:J172"/>
    <mergeCell ref="K171:K172"/>
    <mergeCell ref="L171:L172"/>
    <mergeCell ref="M171:M172"/>
    <mergeCell ref="F171:F172"/>
    <mergeCell ref="G171:G172"/>
    <mergeCell ref="H171:H172"/>
    <mergeCell ref="I171:I172"/>
    <mergeCell ref="M130:M131"/>
    <mergeCell ref="M128:M129"/>
    <mergeCell ref="A50:A51"/>
    <mergeCell ref="A52:A53"/>
    <mergeCell ref="B38:B39"/>
    <mergeCell ref="C38:C39"/>
    <mergeCell ref="B208:B209"/>
    <mergeCell ref="C208:C209"/>
    <mergeCell ref="B84:B85"/>
    <mergeCell ref="C84:C85"/>
    <mergeCell ref="B91:B92"/>
    <mergeCell ref="C91:C92"/>
    <mergeCell ref="A54:A55"/>
    <mergeCell ref="A56:A57"/>
    <mergeCell ref="A58:A59"/>
    <mergeCell ref="A60:A61"/>
    <mergeCell ref="A38:A39"/>
    <mergeCell ref="A40:A41"/>
    <mergeCell ref="A42:A43"/>
    <mergeCell ref="A44:A45"/>
    <mergeCell ref="A46:A47"/>
    <mergeCell ref="A48:A49"/>
    <mergeCell ref="A70:A71"/>
    <mergeCell ref="A72:A73"/>
    <mergeCell ref="A74:A75"/>
    <mergeCell ref="A76:A77"/>
    <mergeCell ref="A62:A63"/>
    <mergeCell ref="A64:A65"/>
    <mergeCell ref="A66:A67"/>
    <mergeCell ref="A68:A69"/>
    <mergeCell ref="A78:A79"/>
    <mergeCell ref="A80:A81"/>
    <mergeCell ref="A82:A83"/>
    <mergeCell ref="A208:A209"/>
    <mergeCell ref="N208:N209"/>
    <mergeCell ref="B179:B180"/>
    <mergeCell ref="C179:C180"/>
    <mergeCell ref="D179:D180"/>
    <mergeCell ref="E179:E180"/>
    <mergeCell ref="F179:F180"/>
    <mergeCell ref="G179:G180"/>
    <mergeCell ref="H179:H180"/>
    <mergeCell ref="I179:I180"/>
    <mergeCell ref="J179:J180"/>
    <mergeCell ref="H208:H209"/>
    <mergeCell ref="I208:I209"/>
    <mergeCell ref="J208:J209"/>
    <mergeCell ref="K208:K209"/>
    <mergeCell ref="L208:L209"/>
    <mergeCell ref="M208:M209"/>
    <mergeCell ref="B190:B191"/>
    <mergeCell ref="C190:C191"/>
    <mergeCell ref="D208:D209"/>
    <mergeCell ref="E208:E209"/>
    <mergeCell ref="F208:F209"/>
    <mergeCell ref="G208:G209"/>
    <mergeCell ref="B194:B195"/>
    <mergeCell ref="C194:C195"/>
    <mergeCell ref="D194:D195"/>
    <mergeCell ref="E194:E195"/>
    <mergeCell ref="I186:I187"/>
    <mergeCell ref="J186:J187"/>
    <mergeCell ref="K186:K187"/>
    <mergeCell ref="L186:L187"/>
    <mergeCell ref="M186:M187"/>
    <mergeCell ref="N186:N187"/>
    <mergeCell ref="A29:A30"/>
    <mergeCell ref="B29:B30"/>
    <mergeCell ref="C29:C30"/>
    <mergeCell ref="D29:D30"/>
    <mergeCell ref="E29:E30"/>
    <mergeCell ref="K119:K120"/>
    <mergeCell ref="L119:L120"/>
    <mergeCell ref="M119:M120"/>
    <mergeCell ref="N119:N120"/>
    <mergeCell ref="D84:D85"/>
    <mergeCell ref="E84:E85"/>
    <mergeCell ref="F84:F85"/>
    <mergeCell ref="G84:G85"/>
    <mergeCell ref="H84:H85"/>
    <mergeCell ref="I84:I85"/>
    <mergeCell ref="N148:N149"/>
    <mergeCell ref="B119:B120"/>
    <mergeCell ref="C119:C120"/>
    <mergeCell ref="D119:D120"/>
    <mergeCell ref="E119:E120"/>
    <mergeCell ref="F119:F120"/>
    <mergeCell ref="G119:G120"/>
    <mergeCell ref="H119:H120"/>
    <mergeCell ref="I119:I120"/>
    <mergeCell ref="J119:J120"/>
    <mergeCell ref="H148:H149"/>
    <mergeCell ref="I148:I149"/>
    <mergeCell ref="J148:J149"/>
    <mergeCell ref="K148:K149"/>
    <mergeCell ref="L148:L149"/>
    <mergeCell ref="M148:M149"/>
    <mergeCell ref="B148:B149"/>
    <mergeCell ref="L29:L30"/>
    <mergeCell ref="M29:M30"/>
    <mergeCell ref="N29:N30"/>
    <mergeCell ref="B186:B187"/>
    <mergeCell ref="C186:C187"/>
    <mergeCell ref="D186:D187"/>
    <mergeCell ref="E186:E187"/>
    <mergeCell ref="F186:F187"/>
    <mergeCell ref="G186:G187"/>
    <mergeCell ref="H186:H187"/>
    <mergeCell ref="F29:F30"/>
    <mergeCell ref="G29:G30"/>
    <mergeCell ref="H29:H30"/>
    <mergeCell ref="I29:I30"/>
    <mergeCell ref="J29:J30"/>
    <mergeCell ref="K29:K30"/>
    <mergeCell ref="J84:J85"/>
    <mergeCell ref="K84:K85"/>
    <mergeCell ref="L84:L85"/>
    <mergeCell ref="M84:M85"/>
    <mergeCell ref="N84:N85"/>
    <mergeCell ref="K179:K180"/>
    <mergeCell ref="L179:L180"/>
    <mergeCell ref="M179:M180"/>
    <mergeCell ref="N179:N180"/>
    <mergeCell ref="C148:C149"/>
    <mergeCell ref="C36:C37"/>
    <mergeCell ref="D36:D37"/>
    <mergeCell ref="E36:E37"/>
    <mergeCell ref="F36:F37"/>
    <mergeCell ref="K126:K127"/>
    <mergeCell ref="L126:L127"/>
    <mergeCell ref="M126:M127"/>
    <mergeCell ref="N126:N127"/>
    <mergeCell ref="D91:D92"/>
    <mergeCell ref="E91:E92"/>
    <mergeCell ref="F91:F92"/>
    <mergeCell ref="G91:G92"/>
    <mergeCell ref="H91:H92"/>
    <mergeCell ref="I91:I92"/>
    <mergeCell ref="N155:N156"/>
    <mergeCell ref="B126:B127"/>
    <mergeCell ref="C126:C127"/>
    <mergeCell ref="D126:D127"/>
    <mergeCell ref="E126:E127"/>
    <mergeCell ref="F126:F127"/>
    <mergeCell ref="G126:G127"/>
    <mergeCell ref="H126:H127"/>
    <mergeCell ref="I126:I127"/>
    <mergeCell ref="J126:J127"/>
    <mergeCell ref="H155:H156"/>
    <mergeCell ref="I155:I156"/>
    <mergeCell ref="J155:J156"/>
    <mergeCell ref="K155:K156"/>
    <mergeCell ref="L155:L156"/>
    <mergeCell ref="M155:M156"/>
    <mergeCell ref="B155:B156"/>
    <mergeCell ref="C155:C156"/>
    <mergeCell ref="N128:N129"/>
    <mergeCell ref="M132:M133"/>
    <mergeCell ref="N132:N133"/>
    <mergeCell ref="N130:N131"/>
    <mergeCell ref="H130:H131"/>
    <mergeCell ref="L134:L135"/>
    <mergeCell ref="J15:J16"/>
    <mergeCell ref="K15:K16"/>
    <mergeCell ref="L15:L16"/>
    <mergeCell ref="M15:M16"/>
    <mergeCell ref="N15:N16"/>
    <mergeCell ref="B188:B189"/>
    <mergeCell ref="C188:C189"/>
    <mergeCell ref="D188:D189"/>
    <mergeCell ref="E188:E189"/>
    <mergeCell ref="F188:F189"/>
    <mergeCell ref="M36:M37"/>
    <mergeCell ref="N36:N37"/>
    <mergeCell ref="B15:B16"/>
    <mergeCell ref="C15:C16"/>
    <mergeCell ref="D15:D16"/>
    <mergeCell ref="E15:E16"/>
    <mergeCell ref="F15:F16"/>
    <mergeCell ref="G15:G16"/>
    <mergeCell ref="H15:H16"/>
    <mergeCell ref="I15:I16"/>
    <mergeCell ref="G36:G37"/>
    <mergeCell ref="H36:H37"/>
    <mergeCell ref="I36:I37"/>
    <mergeCell ref="J36:J37"/>
    <mergeCell ref="K36:K37"/>
    <mergeCell ref="L36:L37"/>
    <mergeCell ref="J91:J92"/>
    <mergeCell ref="K91:K92"/>
    <mergeCell ref="L91:L92"/>
    <mergeCell ref="M91:M92"/>
    <mergeCell ref="N91:N92"/>
    <mergeCell ref="B36:B37"/>
    <mergeCell ref="I192:I193"/>
    <mergeCell ref="J192:J193"/>
    <mergeCell ref="K192:K193"/>
    <mergeCell ref="L192:L193"/>
    <mergeCell ref="M192:M193"/>
    <mergeCell ref="N192:N193"/>
    <mergeCell ref="L190:L191"/>
    <mergeCell ref="M190:M191"/>
    <mergeCell ref="N190:N191"/>
    <mergeCell ref="B192:B193"/>
    <mergeCell ref="C192:C193"/>
    <mergeCell ref="D192:D193"/>
    <mergeCell ref="E192:E193"/>
    <mergeCell ref="F192:F193"/>
    <mergeCell ref="G192:G193"/>
    <mergeCell ref="H192:H193"/>
    <mergeCell ref="M188:M189"/>
    <mergeCell ref="N188:N189"/>
    <mergeCell ref="D190:D191"/>
    <mergeCell ref="E190:E191"/>
    <mergeCell ref="F190:F191"/>
    <mergeCell ref="G190:G191"/>
    <mergeCell ref="H190:H191"/>
    <mergeCell ref="I190:I191"/>
    <mergeCell ref="J190:J191"/>
    <mergeCell ref="K190:K191"/>
    <mergeCell ref="G188:G189"/>
    <mergeCell ref="H188:H189"/>
    <mergeCell ref="I188:I189"/>
    <mergeCell ref="J188:J189"/>
    <mergeCell ref="K188:K189"/>
    <mergeCell ref="L188:L189"/>
    <mergeCell ref="I196:I197"/>
    <mergeCell ref="J196:J197"/>
    <mergeCell ref="K196:K197"/>
    <mergeCell ref="L196:L197"/>
    <mergeCell ref="M196:M197"/>
    <mergeCell ref="N196:N197"/>
    <mergeCell ref="L194:L195"/>
    <mergeCell ref="M194:M195"/>
    <mergeCell ref="N194:N195"/>
    <mergeCell ref="B196:B197"/>
    <mergeCell ref="C196:C197"/>
    <mergeCell ref="D196:D197"/>
    <mergeCell ref="E196:E197"/>
    <mergeCell ref="F196:F197"/>
    <mergeCell ref="G196:G197"/>
    <mergeCell ref="H196:H197"/>
    <mergeCell ref="F194:F195"/>
    <mergeCell ref="G194:G195"/>
    <mergeCell ref="H194:H195"/>
    <mergeCell ref="I194:I195"/>
    <mergeCell ref="J194:J195"/>
    <mergeCell ref="K194:K195"/>
    <mergeCell ref="K200:K201"/>
    <mergeCell ref="L200:L201"/>
    <mergeCell ref="M200:M201"/>
    <mergeCell ref="N200:N201"/>
    <mergeCell ref="B202:B203"/>
    <mergeCell ref="C202:C203"/>
    <mergeCell ref="D202:D203"/>
    <mergeCell ref="E202:E203"/>
    <mergeCell ref="F202:F203"/>
    <mergeCell ref="G202:G203"/>
    <mergeCell ref="N198:N199"/>
    <mergeCell ref="B200:B201"/>
    <mergeCell ref="C200:C201"/>
    <mergeCell ref="D200:D201"/>
    <mergeCell ref="E200:E201"/>
    <mergeCell ref="F200:F201"/>
    <mergeCell ref="G200:G201"/>
    <mergeCell ref="H200:H201"/>
    <mergeCell ref="I200:I201"/>
    <mergeCell ref="J200:J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D206:D207"/>
    <mergeCell ref="E206:E207"/>
    <mergeCell ref="F206:F207"/>
    <mergeCell ref="G206:G207"/>
    <mergeCell ref="N202:N203"/>
    <mergeCell ref="B204:B205"/>
    <mergeCell ref="C204:C205"/>
    <mergeCell ref="D204:D205"/>
    <mergeCell ref="E204:E205"/>
    <mergeCell ref="F204:F205"/>
    <mergeCell ref="G204:G205"/>
    <mergeCell ref="H204:H205"/>
    <mergeCell ref="I204:I205"/>
    <mergeCell ref="J204:J205"/>
    <mergeCell ref="H202:H203"/>
    <mergeCell ref="I202:I203"/>
    <mergeCell ref="J202:J203"/>
    <mergeCell ref="K202:K203"/>
    <mergeCell ref="L202:L203"/>
    <mergeCell ref="M202:M203"/>
    <mergeCell ref="J157:J158"/>
    <mergeCell ref="K157:K158"/>
    <mergeCell ref="L157:L158"/>
    <mergeCell ref="M157:M158"/>
    <mergeCell ref="A25:A26"/>
    <mergeCell ref="N157:N158"/>
    <mergeCell ref="A91:A92"/>
    <mergeCell ref="A124:N124"/>
    <mergeCell ref="A126:A127"/>
    <mergeCell ref="A128:A129"/>
    <mergeCell ref="A27:A28"/>
    <mergeCell ref="N206:N207"/>
    <mergeCell ref="B157:B158"/>
    <mergeCell ref="C157:C158"/>
    <mergeCell ref="D157:D158"/>
    <mergeCell ref="E157:E158"/>
    <mergeCell ref="F157:F158"/>
    <mergeCell ref="G157:G158"/>
    <mergeCell ref="H157:H158"/>
    <mergeCell ref="I157:I158"/>
    <mergeCell ref="H206:H207"/>
    <mergeCell ref="I206:I207"/>
    <mergeCell ref="J206:J207"/>
    <mergeCell ref="K206:K207"/>
    <mergeCell ref="L206:L207"/>
    <mergeCell ref="M206:M207"/>
    <mergeCell ref="K204:K205"/>
    <mergeCell ref="L204:L205"/>
    <mergeCell ref="M204:M205"/>
    <mergeCell ref="N204:N205"/>
    <mergeCell ref="B206:B207"/>
    <mergeCell ref="C206:C207"/>
    <mergeCell ref="J161:J162"/>
    <mergeCell ref="K161:K162"/>
    <mergeCell ref="L161:L162"/>
    <mergeCell ref="M161:M162"/>
    <mergeCell ref="A21:A22"/>
    <mergeCell ref="N161:N162"/>
    <mergeCell ref="A101:A102"/>
    <mergeCell ref="A103:A104"/>
    <mergeCell ref="A105:A106"/>
    <mergeCell ref="A107:A108"/>
    <mergeCell ref="A23:A24"/>
    <mergeCell ref="N159:N160"/>
    <mergeCell ref="B161:B162"/>
    <mergeCell ref="C161:C162"/>
    <mergeCell ref="D161:D162"/>
    <mergeCell ref="E161:E162"/>
    <mergeCell ref="F161:F162"/>
    <mergeCell ref="G161:G162"/>
    <mergeCell ref="H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A97:A98"/>
    <mergeCell ref="A99:A100"/>
    <mergeCell ref="J165:J166"/>
    <mergeCell ref="K165:K166"/>
    <mergeCell ref="L165:L166"/>
    <mergeCell ref="M165:M166"/>
    <mergeCell ref="N165:N166"/>
    <mergeCell ref="B167:B168"/>
    <mergeCell ref="C167:C168"/>
    <mergeCell ref="D167:D168"/>
    <mergeCell ref="E167:E168"/>
    <mergeCell ref="F167:F168"/>
    <mergeCell ref="A19:A20"/>
    <mergeCell ref="N163:N164"/>
    <mergeCell ref="B165:B166"/>
    <mergeCell ref="C165:C166"/>
    <mergeCell ref="D165:D166"/>
    <mergeCell ref="E165:E166"/>
    <mergeCell ref="F165:F166"/>
    <mergeCell ref="G165:G166"/>
    <mergeCell ref="H165:H166"/>
    <mergeCell ref="I165:I166"/>
    <mergeCell ref="H163:H164"/>
    <mergeCell ref="I163:I164"/>
    <mergeCell ref="J163:J164"/>
    <mergeCell ref="K163:K164"/>
    <mergeCell ref="L163:L164"/>
    <mergeCell ref="M163:M164"/>
    <mergeCell ref="B163:B164"/>
    <mergeCell ref="C163:C164"/>
    <mergeCell ref="D163:D164"/>
    <mergeCell ref="E163:E164"/>
    <mergeCell ref="M217:M218"/>
    <mergeCell ref="N217:N218"/>
    <mergeCell ref="M219:M220"/>
    <mergeCell ref="N219:N220"/>
    <mergeCell ref="A221:A222"/>
    <mergeCell ref="B221:B222"/>
    <mergeCell ref="C221:C222"/>
    <mergeCell ref="D221:D222"/>
    <mergeCell ref="E221:E222"/>
    <mergeCell ref="F221:F222"/>
    <mergeCell ref="I223:I224"/>
    <mergeCell ref="J223:J224"/>
    <mergeCell ref="G221:G222"/>
    <mergeCell ref="H221:H222"/>
    <mergeCell ref="G223:G224"/>
    <mergeCell ref="H223:H224"/>
    <mergeCell ref="I221:I222"/>
    <mergeCell ref="J221:J222"/>
    <mergeCell ref="A223:A224"/>
    <mergeCell ref="B223:B224"/>
    <mergeCell ref="C223:C224"/>
    <mergeCell ref="D223:D224"/>
    <mergeCell ref="E223:E224"/>
    <mergeCell ref="F223:F224"/>
    <mergeCell ref="K223:K224"/>
    <mergeCell ref="L223:L224"/>
    <mergeCell ref="M221:M222"/>
    <mergeCell ref="N221:N222"/>
    <mergeCell ref="M223:M224"/>
    <mergeCell ref="N223:N224"/>
    <mergeCell ref="K221:K222"/>
    <mergeCell ref="L221:L222"/>
    <mergeCell ref="A217:A218"/>
    <mergeCell ref="B217:B218"/>
    <mergeCell ref="C217:C218"/>
    <mergeCell ref="D217:D218"/>
    <mergeCell ref="E217:E218"/>
    <mergeCell ref="F217:F218"/>
    <mergeCell ref="G217:G218"/>
    <mergeCell ref="H217:H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A215:A216"/>
    <mergeCell ref="B215:B216"/>
    <mergeCell ref="C215:C216"/>
    <mergeCell ref="D215:D216"/>
    <mergeCell ref="A13:N13"/>
    <mergeCell ref="A34:N34"/>
    <mergeCell ref="A89:N89"/>
    <mergeCell ref="A184:N184"/>
    <mergeCell ref="A157:A158"/>
    <mergeCell ref="A159:A160"/>
    <mergeCell ref="I215:I216"/>
    <mergeCell ref="J215:J216"/>
    <mergeCell ref="K215:K216"/>
    <mergeCell ref="L215:L216"/>
    <mergeCell ref="E215:E216"/>
    <mergeCell ref="F215:F216"/>
    <mergeCell ref="G215:G216"/>
    <mergeCell ref="H215:H216"/>
    <mergeCell ref="M215:M216"/>
    <mergeCell ref="N215:N216"/>
    <mergeCell ref="A188:A189"/>
    <mergeCell ref="A190:A191"/>
    <mergeCell ref="A192:A193"/>
    <mergeCell ref="A194:A195"/>
    <mergeCell ref="A196:A197"/>
    <mergeCell ref="A198:A199"/>
    <mergeCell ref="A200:A201"/>
    <mergeCell ref="A202:A203"/>
    <mergeCell ref="L167:L168"/>
    <mergeCell ref="M167:M168"/>
    <mergeCell ref="B128:B129"/>
    <mergeCell ref="C128:C129"/>
    <mergeCell ref="A15:A16"/>
    <mergeCell ref="A36:A37"/>
    <mergeCell ref="A213:N213"/>
    <mergeCell ref="A204:A205"/>
    <mergeCell ref="A206:A207"/>
    <mergeCell ref="A169:A170"/>
    <mergeCell ref="A171:A172"/>
    <mergeCell ref="A173:A174"/>
    <mergeCell ref="A175:A176"/>
    <mergeCell ref="A177:A178"/>
    <mergeCell ref="A165:A166"/>
    <mergeCell ref="A167:A168"/>
    <mergeCell ref="A2:N2"/>
    <mergeCell ref="A8:E8"/>
    <mergeCell ref="A7:E7"/>
    <mergeCell ref="A6:E6"/>
    <mergeCell ref="A5:E5"/>
    <mergeCell ref="A4:E4"/>
    <mergeCell ref="A153:N153"/>
    <mergeCell ref="A155:A156"/>
    <mergeCell ref="D128:D129"/>
    <mergeCell ref="E128:E129"/>
    <mergeCell ref="F128:F129"/>
    <mergeCell ref="G128:G129"/>
    <mergeCell ref="G167:G168"/>
    <mergeCell ref="H167:H168"/>
    <mergeCell ref="I167:I168"/>
    <mergeCell ref="J167:J168"/>
    <mergeCell ref="A17:A18"/>
    <mergeCell ref="K167:K168"/>
    <mergeCell ref="A93:A94"/>
    <mergeCell ref="A95:A96"/>
    <mergeCell ref="A186:A187"/>
    <mergeCell ref="A130:A131"/>
    <mergeCell ref="A132:A133"/>
    <mergeCell ref="A134:A135"/>
    <mergeCell ref="A136:A137"/>
    <mergeCell ref="A138:A139"/>
    <mergeCell ref="A140:A141"/>
    <mergeCell ref="A142:A143"/>
    <mergeCell ref="A161:A162"/>
    <mergeCell ref="A163:A164"/>
    <mergeCell ref="A109:A110"/>
    <mergeCell ref="A111:A112"/>
    <mergeCell ref="A113:A114"/>
    <mergeCell ref="A115:A116"/>
    <mergeCell ref="A117:A118"/>
    <mergeCell ref="H128:H129"/>
    <mergeCell ref="B111:B112"/>
    <mergeCell ref="C111:C112"/>
    <mergeCell ref="D111:D112"/>
    <mergeCell ref="E111:E112"/>
    <mergeCell ref="F163:F164"/>
    <mergeCell ref="G163:G164"/>
    <mergeCell ref="D155:D156"/>
    <mergeCell ref="E155:E156"/>
    <mergeCell ref="F155:F156"/>
    <mergeCell ref="G155:G156"/>
    <mergeCell ref="D148:D149"/>
    <mergeCell ref="E148:E149"/>
    <mergeCell ref="F148:F149"/>
    <mergeCell ref="G148:G149"/>
    <mergeCell ref="A179:A180"/>
    <mergeCell ref="A148:A149"/>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4'!A31" display="1 - FERROEXPRESO PAMPEANO S.A."/>
    <hyperlink ref="A5:E5" location="'2004'!A65" display="2 - NUEVO CENTRAL ARGENTINO S.A."/>
    <hyperlink ref="A6:E6" location="'2004'!A120" display="3 - FERROSUR ROCA S.A."/>
    <hyperlink ref="A7:E7" location="'2004'!A150" display="4 - AMERICA LATINA LOGISTICA CENTRAL S.A. (EX-BUENOS AIRES AL PACIFICO - SAN MARTIN S.A.)"/>
    <hyperlink ref="A8:E8" location="'2004'!A181" display="5 - AMERICA LATINA LOGISTICA  MESOPOTAMICA S.A. (EX-FERROCARRIL MESOPOTAMICO - GRAL. URQUIZA S.A.)"/>
    <hyperlink ref="A9:E9" location="'2004'!A210" display="6 - BELGRANO CARGAS S.A."/>
    <hyperlink ref="A10:E10" location="'2004'!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34"/>
  <sheetViews>
    <sheetView showGridLines="0" showRowColHeaders="0" view="pageLayout" topLeftCell="F196" zoomScaleNormal="100" workbookViewId="0">
      <selection activeCell="A156" sqref="A156:N156"/>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5" ht="12.75" customHeight="1" x14ac:dyDescent="0.2"/>
    <row r="2" spans="1:15" s="10" customFormat="1" ht="24.95" customHeight="1" x14ac:dyDescent="0.2">
      <c r="A2" s="196" t="s">
        <v>201</v>
      </c>
      <c r="B2" s="196"/>
      <c r="C2" s="196"/>
      <c r="D2" s="196"/>
      <c r="E2" s="196"/>
      <c r="F2" s="196"/>
      <c r="G2" s="196"/>
      <c r="H2" s="196"/>
      <c r="I2" s="196"/>
      <c r="J2" s="196"/>
      <c r="K2" s="196"/>
      <c r="L2" s="196"/>
      <c r="M2" s="196"/>
      <c r="N2" s="196"/>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197" t="s">
        <v>0</v>
      </c>
      <c r="B4" s="198"/>
      <c r="C4" s="198"/>
      <c r="D4" s="198"/>
      <c r="E4" s="199"/>
      <c r="F4" s="53"/>
      <c r="G4" s="54"/>
      <c r="H4" s="15"/>
      <c r="I4" s="15"/>
      <c r="J4" s="15"/>
      <c r="K4" s="15"/>
      <c r="L4" s="15"/>
      <c r="M4" s="15"/>
      <c r="N4" s="16"/>
    </row>
    <row r="5" spans="1:15" s="10" customFormat="1" ht="24.95" customHeight="1" thickTop="1" thickBot="1" x14ac:dyDescent="0.25">
      <c r="A5" s="197" t="s">
        <v>31</v>
      </c>
      <c r="B5" s="198"/>
      <c r="C5" s="198"/>
      <c r="D5" s="198"/>
      <c r="E5" s="199"/>
      <c r="F5" s="53"/>
      <c r="G5" s="54"/>
      <c r="H5" s="15"/>
      <c r="I5" s="15"/>
      <c r="J5" s="15"/>
      <c r="K5" s="15"/>
      <c r="L5" s="15"/>
      <c r="M5" s="15"/>
      <c r="N5" s="16"/>
      <c r="O5" s="52"/>
    </row>
    <row r="6" spans="1:15" s="10" customFormat="1" ht="24.95" customHeight="1" thickTop="1" thickBot="1" x14ac:dyDescent="0.25">
      <c r="A6" s="197" t="s">
        <v>50</v>
      </c>
      <c r="B6" s="198"/>
      <c r="C6" s="198"/>
      <c r="D6" s="198"/>
      <c r="E6" s="199"/>
      <c r="F6" s="53"/>
      <c r="G6" s="54"/>
      <c r="H6" s="15"/>
      <c r="I6" s="15"/>
      <c r="J6" s="15"/>
      <c r="K6" s="15"/>
      <c r="L6" s="15"/>
      <c r="M6" s="15"/>
      <c r="N6" s="16"/>
    </row>
    <row r="7" spans="1:15" s="10" customFormat="1" ht="24.95" customHeight="1" thickTop="1" thickBot="1" x14ac:dyDescent="0.25">
      <c r="A7" s="197" t="s">
        <v>61</v>
      </c>
      <c r="B7" s="198"/>
      <c r="C7" s="198"/>
      <c r="D7" s="198"/>
      <c r="E7" s="199"/>
      <c r="F7" s="53"/>
      <c r="G7" s="54"/>
      <c r="H7" s="15"/>
      <c r="I7" s="15"/>
      <c r="J7" s="15"/>
      <c r="K7" s="15"/>
      <c r="L7" s="15"/>
      <c r="M7" s="15"/>
      <c r="N7" s="16"/>
    </row>
    <row r="8" spans="1:15" s="10" customFormat="1" ht="24.95" customHeight="1" thickTop="1" thickBot="1" x14ac:dyDescent="0.25">
      <c r="A8" s="197" t="s">
        <v>74</v>
      </c>
      <c r="B8" s="198"/>
      <c r="C8" s="198"/>
      <c r="D8" s="198"/>
      <c r="E8" s="199"/>
      <c r="F8" s="53"/>
      <c r="G8" s="54"/>
      <c r="H8" s="15"/>
      <c r="I8" s="15"/>
      <c r="J8" s="15"/>
      <c r="K8" s="15"/>
      <c r="L8" s="15"/>
      <c r="M8" s="15"/>
      <c r="N8" s="16"/>
      <c r="O8" s="21"/>
    </row>
    <row r="9" spans="1:15" s="10" customFormat="1" ht="24.95" customHeight="1" thickTop="1" thickBot="1" x14ac:dyDescent="0.25">
      <c r="A9" s="197" t="s">
        <v>81</v>
      </c>
      <c r="B9" s="198"/>
      <c r="C9" s="198"/>
      <c r="D9" s="198"/>
      <c r="E9" s="199"/>
      <c r="F9" s="53"/>
      <c r="G9" s="54"/>
      <c r="H9" s="15"/>
      <c r="I9" s="15"/>
      <c r="J9" s="15"/>
      <c r="K9" s="15"/>
      <c r="L9" s="15"/>
      <c r="M9" s="15"/>
      <c r="N9" s="16"/>
    </row>
    <row r="10" spans="1:15" s="10" customFormat="1" ht="24.95" customHeight="1" thickTop="1" thickBot="1" x14ac:dyDescent="0.25">
      <c r="A10" s="197" t="s">
        <v>90</v>
      </c>
      <c r="B10" s="198"/>
      <c r="C10" s="198"/>
      <c r="D10" s="198"/>
      <c r="E10" s="199"/>
      <c r="F10" s="53"/>
      <c r="G10" s="54"/>
      <c r="H10" s="15"/>
      <c r="I10" s="15"/>
      <c r="J10" s="15"/>
      <c r="K10" s="15"/>
      <c r="L10" s="15"/>
      <c r="M10" s="15"/>
      <c r="N10" s="16"/>
      <c r="O10" s="23"/>
    </row>
    <row r="11" spans="1:15" ht="12.75" customHeight="1" thickTop="1" x14ac:dyDescent="0.2">
      <c r="O11" s="5"/>
    </row>
    <row r="12" spans="1:15" s="10" customFormat="1" ht="24.95" customHeight="1" x14ac:dyDescent="0.2">
      <c r="A12" s="200" t="s">
        <v>187</v>
      </c>
      <c r="B12" s="200"/>
      <c r="C12" s="200"/>
      <c r="D12" s="200"/>
      <c r="E12" s="200"/>
      <c r="F12" s="200"/>
      <c r="G12" s="200"/>
      <c r="H12" s="200"/>
      <c r="I12" s="200"/>
      <c r="J12" s="200"/>
      <c r="K12" s="200"/>
      <c r="L12" s="200"/>
      <c r="M12" s="200"/>
      <c r="N12" s="200"/>
      <c r="O12" s="23"/>
    </row>
    <row r="13" spans="1:15" ht="12.75" customHeight="1" thickBot="1" x14ac:dyDescent="0.25">
      <c r="A13" s="20"/>
      <c r="F13" s="4"/>
      <c r="O13" s="5"/>
    </row>
    <row r="14" spans="1:15" ht="12.75" customHeight="1" x14ac:dyDescent="0.2">
      <c r="A14" s="194"/>
      <c r="B14" s="194" t="s">
        <v>1</v>
      </c>
      <c r="C14" s="194" t="s">
        <v>2</v>
      </c>
      <c r="D14" s="194" t="s">
        <v>3</v>
      </c>
      <c r="E14" s="194" t="s">
        <v>4</v>
      </c>
      <c r="F14" s="194" t="s">
        <v>5</v>
      </c>
      <c r="G14" s="194" t="s">
        <v>6</v>
      </c>
      <c r="H14" s="194" t="s">
        <v>7</v>
      </c>
      <c r="I14" s="194" t="s">
        <v>8</v>
      </c>
      <c r="J14" s="194" t="s">
        <v>9</v>
      </c>
      <c r="K14" s="194" t="s">
        <v>10</v>
      </c>
      <c r="L14" s="194" t="s">
        <v>11</v>
      </c>
      <c r="M14" s="194" t="s">
        <v>12</v>
      </c>
      <c r="N14" s="192" t="s">
        <v>13</v>
      </c>
      <c r="O14" s="5"/>
    </row>
    <row r="15" spans="1:15" ht="12.75" customHeight="1" thickBot="1" x14ac:dyDescent="0.25">
      <c r="A15" s="195"/>
      <c r="B15" s="195"/>
      <c r="C15" s="195"/>
      <c r="D15" s="195"/>
      <c r="E15" s="195"/>
      <c r="F15" s="195"/>
      <c r="G15" s="195"/>
      <c r="H15" s="195"/>
      <c r="I15" s="195"/>
      <c r="J15" s="195"/>
      <c r="K15" s="195"/>
      <c r="L15" s="195"/>
      <c r="M15" s="195"/>
      <c r="N15" s="193"/>
      <c r="O15" s="5"/>
    </row>
    <row r="16" spans="1:15" ht="12.75" customHeight="1" x14ac:dyDescent="0.2">
      <c r="A16" s="194" t="s">
        <v>43</v>
      </c>
      <c r="B16" s="205">
        <v>163061</v>
      </c>
      <c r="C16" s="205">
        <v>140344</v>
      </c>
      <c r="D16" s="205">
        <v>174825</v>
      </c>
      <c r="E16" s="205">
        <v>120652</v>
      </c>
      <c r="F16" s="205">
        <v>123112</v>
      </c>
      <c r="G16" s="205">
        <v>58017</v>
      </c>
      <c r="H16" s="205">
        <v>75462</v>
      </c>
      <c r="I16" s="205">
        <v>116253</v>
      </c>
      <c r="J16" s="205">
        <v>85045</v>
      </c>
      <c r="K16" s="205">
        <v>98117</v>
      </c>
      <c r="L16" s="205">
        <v>77747</v>
      </c>
      <c r="M16" s="205">
        <v>76844</v>
      </c>
      <c r="N16" s="207">
        <f t="shared" ref="N16:N26" si="0">SUM(B16:M16)</f>
        <v>1309479</v>
      </c>
      <c r="O16" s="5"/>
    </row>
    <row r="17" spans="1:15" ht="12.75" customHeight="1" thickBot="1" x14ac:dyDescent="0.25">
      <c r="A17" s="210"/>
      <c r="B17" s="206"/>
      <c r="C17" s="206"/>
      <c r="D17" s="206"/>
      <c r="E17" s="206"/>
      <c r="F17" s="206"/>
      <c r="G17" s="206"/>
      <c r="H17" s="206"/>
      <c r="I17" s="206"/>
      <c r="J17" s="206"/>
      <c r="K17" s="206"/>
      <c r="L17" s="206"/>
      <c r="M17" s="206"/>
      <c r="N17" s="208"/>
      <c r="O17" s="5"/>
    </row>
    <row r="18" spans="1:15" ht="12.75" customHeight="1" x14ac:dyDescent="0.2">
      <c r="A18" s="194" t="s">
        <v>110</v>
      </c>
      <c r="B18" s="205">
        <v>45714</v>
      </c>
      <c r="C18" s="205">
        <v>36226</v>
      </c>
      <c r="D18" s="205">
        <v>34979</v>
      </c>
      <c r="E18" s="205">
        <v>166089</v>
      </c>
      <c r="F18" s="205">
        <v>161949</v>
      </c>
      <c r="G18" s="205">
        <v>104439</v>
      </c>
      <c r="H18" s="205">
        <v>111464</v>
      </c>
      <c r="I18" s="205">
        <v>132590</v>
      </c>
      <c r="J18" s="205">
        <v>137319</v>
      </c>
      <c r="K18" s="205">
        <v>113775</v>
      </c>
      <c r="L18" s="205">
        <v>135511</v>
      </c>
      <c r="M18" s="205">
        <v>48542</v>
      </c>
      <c r="N18" s="207">
        <f t="shared" si="0"/>
        <v>1228597</v>
      </c>
      <c r="O18" s="5"/>
    </row>
    <row r="19" spans="1:15" ht="12.75" customHeight="1" thickBot="1" x14ac:dyDescent="0.25">
      <c r="A19" s="210"/>
      <c r="B19" s="206"/>
      <c r="C19" s="206"/>
      <c r="D19" s="206"/>
      <c r="E19" s="206"/>
      <c r="F19" s="206"/>
      <c r="G19" s="206"/>
      <c r="H19" s="206"/>
      <c r="I19" s="206"/>
      <c r="J19" s="206"/>
      <c r="K19" s="206"/>
      <c r="L19" s="206"/>
      <c r="M19" s="206"/>
      <c r="N19" s="208"/>
      <c r="O19" s="5"/>
    </row>
    <row r="20" spans="1:15" ht="12.75" customHeight="1" x14ac:dyDescent="0.2">
      <c r="A20" s="194" t="s">
        <v>111</v>
      </c>
      <c r="B20" s="205">
        <v>6980</v>
      </c>
      <c r="C20" s="205">
        <v>7760</v>
      </c>
      <c r="D20" s="205">
        <v>16875</v>
      </c>
      <c r="E20" s="205">
        <v>26005</v>
      </c>
      <c r="F20" s="205">
        <v>20314</v>
      </c>
      <c r="G20" s="205">
        <v>25265</v>
      </c>
      <c r="H20" s="205">
        <v>16222</v>
      </c>
      <c r="I20" s="205">
        <v>22830</v>
      </c>
      <c r="J20" s="205">
        <v>20356</v>
      </c>
      <c r="K20" s="205">
        <v>27615</v>
      </c>
      <c r="L20" s="205">
        <v>18506</v>
      </c>
      <c r="M20" s="205">
        <v>20501</v>
      </c>
      <c r="N20" s="207">
        <f t="shared" si="0"/>
        <v>229229</v>
      </c>
      <c r="O20" s="5"/>
    </row>
    <row r="21" spans="1:15" ht="12.75" customHeight="1" thickBot="1" x14ac:dyDescent="0.25">
      <c r="A21" s="210"/>
      <c r="B21" s="206"/>
      <c r="C21" s="206"/>
      <c r="D21" s="206"/>
      <c r="E21" s="206"/>
      <c r="F21" s="206"/>
      <c r="G21" s="206"/>
      <c r="H21" s="206"/>
      <c r="I21" s="206"/>
      <c r="J21" s="206"/>
      <c r="K21" s="206"/>
      <c r="L21" s="206"/>
      <c r="M21" s="206"/>
      <c r="N21" s="208"/>
      <c r="O21" s="5"/>
    </row>
    <row r="22" spans="1:15" ht="12.75" customHeight="1" x14ac:dyDescent="0.2">
      <c r="A22" s="194" t="s">
        <v>112</v>
      </c>
      <c r="B22" s="205">
        <v>16093</v>
      </c>
      <c r="C22" s="205">
        <v>26892</v>
      </c>
      <c r="D22" s="205">
        <v>31503</v>
      </c>
      <c r="E22" s="205">
        <v>60665</v>
      </c>
      <c r="F22" s="205">
        <v>69454</v>
      </c>
      <c r="G22" s="205">
        <v>43276</v>
      </c>
      <c r="H22" s="205">
        <v>57500</v>
      </c>
      <c r="I22" s="205">
        <v>60847</v>
      </c>
      <c r="J22" s="205">
        <v>51625</v>
      </c>
      <c r="K22" s="205">
        <v>67853</v>
      </c>
      <c r="L22" s="205">
        <v>67019</v>
      </c>
      <c r="M22" s="205">
        <v>51081</v>
      </c>
      <c r="N22" s="207">
        <f t="shared" si="0"/>
        <v>603808</v>
      </c>
      <c r="O22" s="5"/>
    </row>
    <row r="23" spans="1:15" ht="12.75" customHeight="1" thickBot="1" x14ac:dyDescent="0.25">
      <c r="A23" s="210"/>
      <c r="B23" s="206"/>
      <c r="C23" s="206"/>
      <c r="D23" s="206"/>
      <c r="E23" s="206"/>
      <c r="F23" s="206"/>
      <c r="G23" s="206"/>
      <c r="H23" s="206"/>
      <c r="I23" s="206"/>
      <c r="J23" s="206"/>
      <c r="K23" s="206"/>
      <c r="L23" s="206"/>
      <c r="M23" s="206"/>
      <c r="N23" s="208"/>
      <c r="O23" s="5"/>
    </row>
    <row r="24" spans="1:15" ht="12.75" customHeight="1" x14ac:dyDescent="0.2">
      <c r="A24" s="194" t="s">
        <v>40</v>
      </c>
      <c r="B24" s="205">
        <v>13329</v>
      </c>
      <c r="C24" s="205">
        <v>17805</v>
      </c>
      <c r="D24" s="205">
        <v>11398</v>
      </c>
      <c r="E24" s="205">
        <v>4940</v>
      </c>
      <c r="F24" s="205">
        <v>10925</v>
      </c>
      <c r="G24" s="205">
        <v>21683</v>
      </c>
      <c r="H24" s="205">
        <v>14169</v>
      </c>
      <c r="I24" s="205">
        <v>10260</v>
      </c>
      <c r="J24" s="205">
        <v>19624</v>
      </c>
      <c r="K24" s="205">
        <v>18049</v>
      </c>
      <c r="L24" s="205">
        <v>4436</v>
      </c>
      <c r="M24" s="205">
        <v>7869</v>
      </c>
      <c r="N24" s="207">
        <f t="shared" si="0"/>
        <v>154487</v>
      </c>
      <c r="O24" s="5"/>
    </row>
    <row r="25" spans="1:15" ht="12.75" customHeight="1" thickBot="1" x14ac:dyDescent="0.25">
      <c r="A25" s="210"/>
      <c r="B25" s="206"/>
      <c r="C25" s="206"/>
      <c r="D25" s="206"/>
      <c r="E25" s="206"/>
      <c r="F25" s="206"/>
      <c r="G25" s="206"/>
      <c r="H25" s="206"/>
      <c r="I25" s="206"/>
      <c r="J25" s="206"/>
      <c r="K25" s="206"/>
      <c r="L25" s="206"/>
      <c r="M25" s="206"/>
      <c r="N25" s="208"/>
      <c r="O25" s="5"/>
    </row>
    <row r="26" spans="1:15" ht="12.75" customHeight="1" x14ac:dyDescent="0.2">
      <c r="A26" s="194" t="s">
        <v>60</v>
      </c>
      <c r="B26" s="205">
        <v>40131</v>
      </c>
      <c r="C26" s="205">
        <v>3143</v>
      </c>
      <c r="D26" s="205">
        <v>2992</v>
      </c>
      <c r="E26" s="205">
        <v>1394</v>
      </c>
      <c r="F26" s="205">
        <v>2902</v>
      </c>
      <c r="G26" s="205">
        <v>14</v>
      </c>
      <c r="H26" s="205">
        <v>2991</v>
      </c>
      <c r="I26" s="205">
        <v>2945</v>
      </c>
      <c r="J26" s="205">
        <v>1822</v>
      </c>
      <c r="K26" s="205">
        <v>833</v>
      </c>
      <c r="L26" s="205">
        <v>2530</v>
      </c>
      <c r="M26" s="205">
        <v>1040</v>
      </c>
      <c r="N26" s="207">
        <f t="shared" si="0"/>
        <v>62737</v>
      </c>
      <c r="O26" s="5"/>
    </row>
    <row r="27" spans="1:15" ht="12.75" customHeight="1" thickBot="1" x14ac:dyDescent="0.25">
      <c r="A27" s="210"/>
      <c r="B27" s="206"/>
      <c r="C27" s="206"/>
      <c r="D27" s="206"/>
      <c r="E27" s="206"/>
      <c r="F27" s="206"/>
      <c r="G27" s="206"/>
      <c r="H27" s="206"/>
      <c r="I27" s="206"/>
      <c r="J27" s="206"/>
      <c r="K27" s="206"/>
      <c r="L27" s="206"/>
      <c r="M27" s="206"/>
      <c r="N27" s="208"/>
      <c r="O27" s="5"/>
    </row>
    <row r="28" spans="1:15" ht="12.75" customHeight="1" x14ac:dyDescent="0.2">
      <c r="A28" s="201" t="s">
        <v>13</v>
      </c>
      <c r="B28" s="190">
        <f>SUM(B16:B26)</f>
        <v>285308</v>
      </c>
      <c r="C28" s="190">
        <f>SUM(C16:C26)</f>
        <v>232170</v>
      </c>
      <c r="D28" s="190">
        <f t="shared" ref="D28:M28" si="1">SUM(D16:D26)</f>
        <v>272572</v>
      </c>
      <c r="E28" s="190">
        <f t="shared" si="1"/>
        <v>379745</v>
      </c>
      <c r="F28" s="190">
        <f t="shared" si="1"/>
        <v>388656</v>
      </c>
      <c r="G28" s="190">
        <f t="shared" si="1"/>
        <v>252694</v>
      </c>
      <c r="H28" s="190">
        <f t="shared" si="1"/>
        <v>277808</v>
      </c>
      <c r="I28" s="190">
        <f t="shared" si="1"/>
        <v>345725</v>
      </c>
      <c r="J28" s="190">
        <f t="shared" si="1"/>
        <v>315791</v>
      </c>
      <c r="K28" s="190">
        <f t="shared" si="1"/>
        <v>326242</v>
      </c>
      <c r="L28" s="190">
        <f t="shared" si="1"/>
        <v>305749</v>
      </c>
      <c r="M28" s="190">
        <f t="shared" si="1"/>
        <v>205877</v>
      </c>
      <c r="N28" s="190">
        <f>SUM(B28:M28)</f>
        <v>3588337</v>
      </c>
      <c r="O28" s="5"/>
    </row>
    <row r="29" spans="1:15" ht="12.75" customHeight="1" thickBot="1" x14ac:dyDescent="0.25">
      <c r="A29" s="202"/>
      <c r="B29" s="191"/>
      <c r="C29" s="191"/>
      <c r="D29" s="191"/>
      <c r="E29" s="191"/>
      <c r="F29" s="191"/>
      <c r="G29" s="191"/>
      <c r="H29" s="191"/>
      <c r="I29" s="191"/>
      <c r="J29" s="191"/>
      <c r="K29" s="191"/>
      <c r="L29" s="191"/>
      <c r="M29" s="191"/>
      <c r="N29" s="191"/>
      <c r="O29" s="5"/>
    </row>
    <row r="30" spans="1:15" ht="12.75" customHeight="1" x14ac:dyDescent="0.2">
      <c r="B30" s="5"/>
      <c r="C30" s="5"/>
      <c r="D30" s="5"/>
      <c r="E30" s="5"/>
      <c r="F30" s="5"/>
      <c r="G30" s="5"/>
      <c r="H30" s="5"/>
      <c r="I30" s="5"/>
      <c r="J30" s="5"/>
      <c r="K30" s="5"/>
      <c r="L30" s="5"/>
      <c r="M30" s="5"/>
      <c r="N30" s="47"/>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s="10" customFormat="1" ht="24.95" customHeight="1" x14ac:dyDescent="0.2">
      <c r="A33" s="200" t="s">
        <v>189</v>
      </c>
      <c r="B33" s="200"/>
      <c r="C33" s="200"/>
      <c r="D33" s="200"/>
      <c r="E33" s="200"/>
      <c r="F33" s="200"/>
      <c r="G33" s="200"/>
      <c r="H33" s="200"/>
      <c r="I33" s="200"/>
      <c r="J33" s="200"/>
      <c r="K33" s="200"/>
      <c r="L33" s="200"/>
      <c r="M33" s="200"/>
      <c r="N33" s="200"/>
      <c r="O33" s="23"/>
    </row>
    <row r="34" spans="1:15" ht="12.75" customHeight="1" thickBot="1" x14ac:dyDescent="0.25">
      <c r="A34" s="20"/>
      <c r="F34" s="4"/>
      <c r="O34" s="5"/>
    </row>
    <row r="35" spans="1:15" ht="12.75" customHeight="1" x14ac:dyDescent="0.2">
      <c r="A35" s="194"/>
      <c r="B35" s="194" t="s">
        <v>1</v>
      </c>
      <c r="C35" s="194" t="s">
        <v>2</v>
      </c>
      <c r="D35" s="194" t="s">
        <v>3</v>
      </c>
      <c r="E35" s="194" t="s">
        <v>4</v>
      </c>
      <c r="F35" s="194" t="s">
        <v>5</v>
      </c>
      <c r="G35" s="194" t="s">
        <v>6</v>
      </c>
      <c r="H35" s="194" t="s">
        <v>7</v>
      </c>
      <c r="I35" s="194" t="s">
        <v>8</v>
      </c>
      <c r="J35" s="194" t="s">
        <v>9</v>
      </c>
      <c r="K35" s="194" t="s">
        <v>10</v>
      </c>
      <c r="L35" s="194" t="s">
        <v>11</v>
      </c>
      <c r="M35" s="194" t="s">
        <v>12</v>
      </c>
      <c r="N35" s="192" t="s">
        <v>13</v>
      </c>
      <c r="O35" s="5"/>
    </row>
    <row r="36" spans="1:15" ht="12.75" customHeight="1" thickBot="1" x14ac:dyDescent="0.25">
      <c r="A36" s="195"/>
      <c r="B36" s="195"/>
      <c r="C36" s="195"/>
      <c r="D36" s="195"/>
      <c r="E36" s="195"/>
      <c r="F36" s="195"/>
      <c r="G36" s="195"/>
      <c r="H36" s="195"/>
      <c r="I36" s="195"/>
      <c r="J36" s="195"/>
      <c r="K36" s="195"/>
      <c r="L36" s="195"/>
      <c r="M36" s="195"/>
      <c r="N36" s="193"/>
      <c r="O36" s="5"/>
    </row>
    <row r="37" spans="1:15" ht="12.75" customHeight="1" x14ac:dyDescent="0.2">
      <c r="A37" s="194" t="s">
        <v>32</v>
      </c>
      <c r="B37" s="205">
        <v>41816</v>
      </c>
      <c r="C37" s="205">
        <v>25495</v>
      </c>
      <c r="D37" s="205">
        <v>60380</v>
      </c>
      <c r="E37" s="205">
        <v>65075</v>
      </c>
      <c r="F37" s="205">
        <v>42142</v>
      </c>
      <c r="G37" s="205">
        <v>47160</v>
      </c>
      <c r="H37" s="205">
        <v>49467</v>
      </c>
      <c r="I37" s="205">
        <v>50722</v>
      </c>
      <c r="J37" s="205">
        <v>52076</v>
      </c>
      <c r="K37" s="205">
        <v>45680</v>
      </c>
      <c r="L37" s="205">
        <v>34996</v>
      </c>
      <c r="M37" s="205">
        <v>53071</v>
      </c>
      <c r="N37" s="207">
        <f>SUM(B37:M37)</f>
        <v>568080</v>
      </c>
      <c r="O37" s="5"/>
    </row>
    <row r="38" spans="1:15" ht="12.75" customHeight="1" thickBot="1" x14ac:dyDescent="0.25">
      <c r="A38" s="210"/>
      <c r="B38" s="206"/>
      <c r="C38" s="206"/>
      <c r="D38" s="206"/>
      <c r="E38" s="206"/>
      <c r="F38" s="206"/>
      <c r="G38" s="206"/>
      <c r="H38" s="206"/>
      <c r="I38" s="206"/>
      <c r="J38" s="206"/>
      <c r="K38" s="206"/>
      <c r="L38" s="206"/>
      <c r="M38" s="206"/>
      <c r="N38" s="208"/>
      <c r="O38" s="5"/>
    </row>
    <row r="39" spans="1:15" ht="12.75" customHeight="1" x14ac:dyDescent="0.2">
      <c r="A39" s="194" t="s">
        <v>100</v>
      </c>
      <c r="B39" s="205"/>
      <c r="C39" s="205"/>
      <c r="D39" s="205"/>
      <c r="E39" s="205"/>
      <c r="F39" s="205"/>
      <c r="G39" s="205"/>
      <c r="H39" s="205"/>
      <c r="I39" s="205"/>
      <c r="J39" s="205"/>
      <c r="K39" s="205"/>
      <c r="L39" s="205"/>
      <c r="M39" s="205"/>
      <c r="N39" s="207">
        <f>SUM(B39:M39)</f>
        <v>0</v>
      </c>
      <c r="O39" s="5"/>
    </row>
    <row r="40" spans="1:15" ht="12.75" customHeight="1" thickBot="1" x14ac:dyDescent="0.25">
      <c r="A40" s="210"/>
      <c r="B40" s="206"/>
      <c r="C40" s="206"/>
      <c r="D40" s="206"/>
      <c r="E40" s="206"/>
      <c r="F40" s="206"/>
      <c r="G40" s="206"/>
      <c r="H40" s="206"/>
      <c r="I40" s="206"/>
      <c r="J40" s="206"/>
      <c r="K40" s="206"/>
      <c r="L40" s="206"/>
      <c r="M40" s="206"/>
      <c r="N40" s="208"/>
      <c r="O40" s="5"/>
    </row>
    <row r="41" spans="1:15" ht="12.75" customHeight="1" x14ac:dyDescent="0.2">
      <c r="A41" s="194" t="s">
        <v>33</v>
      </c>
      <c r="B41" s="205">
        <v>4292</v>
      </c>
      <c r="C41" s="205">
        <v>14125</v>
      </c>
      <c r="D41" s="205">
        <v>19178</v>
      </c>
      <c r="E41" s="205">
        <v>14821</v>
      </c>
      <c r="F41" s="205">
        <v>10655</v>
      </c>
      <c r="G41" s="205">
        <v>16386</v>
      </c>
      <c r="H41" s="205">
        <v>31241</v>
      </c>
      <c r="I41" s="205">
        <v>33159</v>
      </c>
      <c r="J41" s="205">
        <v>41388</v>
      </c>
      <c r="K41" s="205">
        <v>39243</v>
      </c>
      <c r="L41" s="205">
        <v>20624</v>
      </c>
      <c r="M41" s="205">
        <v>18820</v>
      </c>
      <c r="N41" s="207">
        <f>SUM(B41:M41)</f>
        <v>263932</v>
      </c>
      <c r="O41" s="5"/>
    </row>
    <row r="42" spans="1:15" ht="12.75" customHeight="1" thickBot="1" x14ac:dyDescent="0.25">
      <c r="A42" s="210"/>
      <c r="B42" s="206"/>
      <c r="C42" s="206"/>
      <c r="D42" s="206"/>
      <c r="E42" s="206"/>
      <c r="F42" s="206"/>
      <c r="G42" s="206"/>
      <c r="H42" s="206"/>
      <c r="I42" s="206"/>
      <c r="J42" s="206"/>
      <c r="K42" s="206"/>
      <c r="L42" s="206"/>
      <c r="M42" s="206"/>
      <c r="N42" s="208"/>
      <c r="O42" s="5"/>
    </row>
    <row r="43" spans="1:15" ht="12.75" customHeight="1" x14ac:dyDescent="0.2">
      <c r="A43" s="194" t="s">
        <v>34</v>
      </c>
      <c r="B43" s="205">
        <v>41095</v>
      </c>
      <c r="C43" s="205">
        <v>36072</v>
      </c>
      <c r="D43" s="205">
        <v>39572</v>
      </c>
      <c r="E43" s="205">
        <v>41068</v>
      </c>
      <c r="F43" s="205">
        <v>39656</v>
      </c>
      <c r="G43" s="205">
        <v>35164</v>
      </c>
      <c r="H43" s="205">
        <v>28970</v>
      </c>
      <c r="I43" s="205">
        <v>29463</v>
      </c>
      <c r="J43" s="205">
        <v>16907</v>
      </c>
      <c r="K43" s="205">
        <v>33181</v>
      </c>
      <c r="L43" s="205">
        <v>28396</v>
      </c>
      <c r="M43" s="205">
        <v>27833</v>
      </c>
      <c r="N43" s="207">
        <f>SUM(B43:M43)</f>
        <v>397377</v>
      </c>
      <c r="O43" s="5"/>
    </row>
    <row r="44" spans="1:15" ht="12.75" customHeight="1" thickBot="1" x14ac:dyDescent="0.25">
      <c r="A44" s="210"/>
      <c r="B44" s="206"/>
      <c r="C44" s="206"/>
      <c r="D44" s="206"/>
      <c r="E44" s="206"/>
      <c r="F44" s="206"/>
      <c r="G44" s="206"/>
      <c r="H44" s="206"/>
      <c r="I44" s="206"/>
      <c r="J44" s="206"/>
      <c r="K44" s="206"/>
      <c r="L44" s="206"/>
      <c r="M44" s="206"/>
      <c r="N44" s="208"/>
      <c r="O44" s="5"/>
    </row>
    <row r="45" spans="1:15" ht="12.75" customHeight="1" x14ac:dyDescent="0.2">
      <c r="A45" s="194" t="s">
        <v>35</v>
      </c>
      <c r="B45" s="205">
        <v>4533</v>
      </c>
      <c r="C45" s="205">
        <v>3112</v>
      </c>
      <c r="D45" s="205">
        <v>4579</v>
      </c>
      <c r="E45" s="205">
        <v>4262</v>
      </c>
      <c r="F45" s="205">
        <v>4024</v>
      </c>
      <c r="G45" s="205">
        <v>4203</v>
      </c>
      <c r="H45" s="205">
        <v>4284</v>
      </c>
      <c r="I45" s="205">
        <v>4846</v>
      </c>
      <c r="J45" s="205">
        <v>10087</v>
      </c>
      <c r="K45" s="205">
        <v>9682</v>
      </c>
      <c r="L45" s="205">
        <v>8211</v>
      </c>
      <c r="M45" s="205">
        <v>9812</v>
      </c>
      <c r="N45" s="207">
        <f>SUM(B45:M45)</f>
        <v>71635</v>
      </c>
      <c r="O45" s="5"/>
    </row>
    <row r="46" spans="1:15" ht="12.75" customHeight="1" thickBot="1" x14ac:dyDescent="0.25">
      <c r="A46" s="210"/>
      <c r="B46" s="206"/>
      <c r="C46" s="206"/>
      <c r="D46" s="206"/>
      <c r="E46" s="206"/>
      <c r="F46" s="206"/>
      <c r="G46" s="206"/>
      <c r="H46" s="206"/>
      <c r="I46" s="206"/>
      <c r="J46" s="206"/>
      <c r="K46" s="206"/>
      <c r="L46" s="206"/>
      <c r="M46" s="206"/>
      <c r="N46" s="208"/>
      <c r="O46" s="5"/>
    </row>
    <row r="47" spans="1:15" ht="12.75" customHeight="1" x14ac:dyDescent="0.2">
      <c r="A47" s="194" t="s">
        <v>101</v>
      </c>
      <c r="B47" s="205"/>
      <c r="C47" s="205"/>
      <c r="D47" s="205"/>
      <c r="E47" s="205"/>
      <c r="F47" s="205"/>
      <c r="G47" s="205"/>
      <c r="H47" s="205"/>
      <c r="I47" s="205"/>
      <c r="J47" s="205"/>
      <c r="K47" s="205"/>
      <c r="L47" s="205"/>
      <c r="M47" s="205"/>
      <c r="N47" s="207">
        <f>SUM(B47:M47)</f>
        <v>0</v>
      </c>
      <c r="O47" s="5"/>
    </row>
    <row r="48" spans="1:15" ht="12.75" customHeight="1" thickBot="1" x14ac:dyDescent="0.25">
      <c r="A48" s="210"/>
      <c r="B48" s="206"/>
      <c r="C48" s="206"/>
      <c r="D48" s="206"/>
      <c r="E48" s="206"/>
      <c r="F48" s="206"/>
      <c r="G48" s="206"/>
      <c r="H48" s="206"/>
      <c r="I48" s="206"/>
      <c r="J48" s="206"/>
      <c r="K48" s="206"/>
      <c r="L48" s="206"/>
      <c r="M48" s="206"/>
      <c r="N48" s="208"/>
      <c r="O48" s="5"/>
    </row>
    <row r="49" spans="1:15" ht="12.75" customHeight="1" x14ac:dyDescent="0.2">
      <c r="A49" s="194" t="s">
        <v>102</v>
      </c>
      <c r="B49" s="205"/>
      <c r="C49" s="205"/>
      <c r="D49" s="205"/>
      <c r="E49" s="205"/>
      <c r="F49" s="205"/>
      <c r="G49" s="205"/>
      <c r="H49" s="205"/>
      <c r="I49" s="205"/>
      <c r="J49" s="205"/>
      <c r="K49" s="205"/>
      <c r="L49" s="205"/>
      <c r="M49" s="205"/>
      <c r="N49" s="207">
        <f>SUM(B49:M49)</f>
        <v>0</v>
      </c>
      <c r="O49" s="5"/>
    </row>
    <row r="50" spans="1:15" ht="12.75" customHeight="1" thickBot="1" x14ac:dyDescent="0.25">
      <c r="A50" s="210"/>
      <c r="B50" s="206"/>
      <c r="C50" s="206"/>
      <c r="D50" s="206"/>
      <c r="E50" s="206"/>
      <c r="F50" s="206"/>
      <c r="G50" s="206"/>
      <c r="H50" s="206"/>
      <c r="I50" s="206"/>
      <c r="J50" s="206"/>
      <c r="K50" s="206"/>
      <c r="L50" s="206"/>
      <c r="M50" s="206"/>
      <c r="N50" s="208"/>
      <c r="O50" s="5"/>
    </row>
    <row r="51" spans="1:15" ht="12.75" customHeight="1" x14ac:dyDescent="0.2">
      <c r="A51" s="194" t="s">
        <v>36</v>
      </c>
      <c r="B51" s="205">
        <v>2202</v>
      </c>
      <c r="C51" s="205">
        <v>1173</v>
      </c>
      <c r="D51" s="205">
        <v>2167</v>
      </c>
      <c r="E51" s="205">
        <v>2598</v>
      </c>
      <c r="F51" s="205">
        <v>2469</v>
      </c>
      <c r="G51" s="205">
        <v>3127</v>
      </c>
      <c r="H51" s="205">
        <v>3419</v>
      </c>
      <c r="I51" s="205">
        <v>2654</v>
      </c>
      <c r="J51" s="205">
        <v>3109</v>
      </c>
      <c r="K51" s="205">
        <v>3718</v>
      </c>
      <c r="L51" s="205">
        <v>3582</v>
      </c>
      <c r="M51" s="205">
        <v>1733</v>
      </c>
      <c r="N51" s="207">
        <f>SUM(B51:M51)</f>
        <v>31951</v>
      </c>
      <c r="O51" s="5"/>
    </row>
    <row r="52" spans="1:15" ht="12.75" customHeight="1" thickBot="1" x14ac:dyDescent="0.25">
      <c r="A52" s="210"/>
      <c r="B52" s="206"/>
      <c r="C52" s="206"/>
      <c r="D52" s="206"/>
      <c r="E52" s="206"/>
      <c r="F52" s="206"/>
      <c r="G52" s="206"/>
      <c r="H52" s="206"/>
      <c r="I52" s="206"/>
      <c r="J52" s="206"/>
      <c r="K52" s="206"/>
      <c r="L52" s="206"/>
      <c r="M52" s="206"/>
      <c r="N52" s="208"/>
      <c r="O52" s="5"/>
    </row>
    <row r="53" spans="1:15" ht="12.75" customHeight="1" x14ac:dyDescent="0.2">
      <c r="A53" s="194" t="s">
        <v>37</v>
      </c>
      <c r="B53" s="205">
        <v>20163</v>
      </c>
      <c r="C53" s="205">
        <v>22092</v>
      </c>
      <c r="D53" s="205">
        <v>26780</v>
      </c>
      <c r="E53" s="205">
        <v>26600</v>
      </c>
      <c r="F53" s="205">
        <v>27462</v>
      </c>
      <c r="G53" s="205">
        <v>37535</v>
      </c>
      <c r="H53" s="205">
        <v>45203</v>
      </c>
      <c r="I53" s="205">
        <v>47162</v>
      </c>
      <c r="J53" s="205">
        <v>46429</v>
      </c>
      <c r="K53" s="205">
        <v>44554</v>
      </c>
      <c r="L53" s="205">
        <v>43769</v>
      </c>
      <c r="M53" s="205">
        <v>42613</v>
      </c>
      <c r="N53" s="207">
        <f>SUM(B53:M53)</f>
        <v>430362</v>
      </c>
      <c r="O53" s="5"/>
    </row>
    <row r="54" spans="1:15" ht="12.75" customHeight="1" thickBot="1" x14ac:dyDescent="0.25">
      <c r="A54" s="210"/>
      <c r="B54" s="206"/>
      <c r="C54" s="206"/>
      <c r="D54" s="206"/>
      <c r="E54" s="206"/>
      <c r="F54" s="206"/>
      <c r="G54" s="206"/>
      <c r="H54" s="206"/>
      <c r="I54" s="206"/>
      <c r="J54" s="206"/>
      <c r="K54" s="206"/>
      <c r="L54" s="206"/>
      <c r="M54" s="206"/>
      <c r="N54" s="208"/>
      <c r="O54" s="5"/>
    </row>
    <row r="55" spans="1:15" ht="12.75" customHeight="1" x14ac:dyDescent="0.2">
      <c r="A55" s="194" t="s">
        <v>38</v>
      </c>
      <c r="B55" s="205">
        <v>3800</v>
      </c>
      <c r="C55" s="205">
        <v>3483</v>
      </c>
      <c r="D55" s="205">
        <v>4991</v>
      </c>
      <c r="E55" s="205">
        <v>4297</v>
      </c>
      <c r="F55" s="205">
        <v>5309</v>
      </c>
      <c r="G55" s="205">
        <v>6214</v>
      </c>
      <c r="H55" s="205">
        <v>7241</v>
      </c>
      <c r="I55" s="205">
        <v>7267</v>
      </c>
      <c r="J55" s="205">
        <v>7102</v>
      </c>
      <c r="K55" s="205">
        <v>6892</v>
      </c>
      <c r="L55" s="205">
        <v>7004</v>
      </c>
      <c r="M55" s="205">
        <v>7000</v>
      </c>
      <c r="N55" s="207">
        <f>SUM(B55:M55)</f>
        <v>70600</v>
      </c>
      <c r="O55" s="5"/>
    </row>
    <row r="56" spans="1:15" ht="12.75" customHeight="1" thickBot="1" x14ac:dyDescent="0.25">
      <c r="A56" s="210"/>
      <c r="B56" s="206"/>
      <c r="C56" s="206"/>
      <c r="D56" s="206"/>
      <c r="E56" s="206"/>
      <c r="F56" s="206"/>
      <c r="G56" s="206"/>
      <c r="H56" s="206"/>
      <c r="I56" s="206"/>
      <c r="J56" s="206"/>
      <c r="K56" s="206"/>
      <c r="L56" s="206"/>
      <c r="M56" s="206"/>
      <c r="N56" s="208"/>
      <c r="O56" s="5"/>
    </row>
    <row r="57" spans="1:15" ht="12.75" customHeight="1" x14ac:dyDescent="0.2">
      <c r="A57" s="194" t="s">
        <v>39</v>
      </c>
      <c r="B57" s="205">
        <f>32617+9916</f>
        <v>42533</v>
      </c>
      <c r="C57" s="205">
        <f>26083+12997</f>
        <v>39080</v>
      </c>
      <c r="D57" s="205">
        <f>28983+9959</f>
        <v>38942</v>
      </c>
      <c r="E57" s="205">
        <f>27042+14075</f>
        <v>41117</v>
      </c>
      <c r="F57" s="205">
        <f>30388+14598</f>
        <v>44986</v>
      </c>
      <c r="G57" s="205">
        <f>26183+10535</f>
        <v>36718</v>
      </c>
      <c r="H57" s="205">
        <f>23570+8647</f>
        <v>32217</v>
      </c>
      <c r="I57" s="205">
        <f>22204+6147</f>
        <v>28351</v>
      </c>
      <c r="J57" s="205">
        <f>34527+3502</f>
        <v>38029</v>
      </c>
      <c r="K57" s="205">
        <f>34601+13459</f>
        <v>48060</v>
      </c>
      <c r="L57" s="205">
        <f>37245+12486</f>
        <v>49731</v>
      </c>
      <c r="M57" s="205">
        <f>31106+14061</f>
        <v>45167</v>
      </c>
      <c r="N57" s="207">
        <f>SUM(B57:M57)</f>
        <v>484931</v>
      </c>
      <c r="O57" s="5"/>
    </row>
    <row r="58" spans="1:15" ht="12.75" customHeight="1" thickBot="1" x14ac:dyDescent="0.25">
      <c r="A58" s="210"/>
      <c r="B58" s="206"/>
      <c r="C58" s="206"/>
      <c r="D58" s="206"/>
      <c r="E58" s="206"/>
      <c r="F58" s="206"/>
      <c r="G58" s="206"/>
      <c r="H58" s="206"/>
      <c r="I58" s="206"/>
      <c r="J58" s="206"/>
      <c r="K58" s="206"/>
      <c r="L58" s="206"/>
      <c r="M58" s="206"/>
      <c r="N58" s="208"/>
      <c r="O58" s="5"/>
    </row>
    <row r="59" spans="1:15" ht="12.75" customHeight="1" x14ac:dyDescent="0.2">
      <c r="A59" s="194" t="s">
        <v>40</v>
      </c>
      <c r="B59" s="205"/>
      <c r="C59" s="205"/>
      <c r="D59" s="205"/>
      <c r="E59" s="205">
        <v>1492</v>
      </c>
      <c r="F59" s="205"/>
      <c r="G59" s="205"/>
      <c r="H59" s="205"/>
      <c r="I59" s="205"/>
      <c r="J59" s="205"/>
      <c r="K59" s="205"/>
      <c r="L59" s="205">
        <v>1517</v>
      </c>
      <c r="M59" s="205"/>
      <c r="N59" s="207">
        <f>SUM(B59:M59)</f>
        <v>3009</v>
      </c>
      <c r="O59" s="5"/>
    </row>
    <row r="60" spans="1:15" ht="12.75" customHeight="1" thickBot="1" x14ac:dyDescent="0.25">
      <c r="A60" s="210"/>
      <c r="B60" s="206"/>
      <c r="C60" s="206"/>
      <c r="D60" s="206"/>
      <c r="E60" s="206"/>
      <c r="F60" s="206"/>
      <c r="G60" s="206"/>
      <c r="H60" s="206"/>
      <c r="I60" s="206"/>
      <c r="J60" s="206"/>
      <c r="K60" s="206"/>
      <c r="L60" s="206"/>
      <c r="M60" s="206"/>
      <c r="N60" s="208"/>
      <c r="O60" s="5"/>
    </row>
    <row r="61" spans="1:15" ht="12.75" customHeight="1" x14ac:dyDescent="0.2">
      <c r="A61" s="194" t="s">
        <v>41</v>
      </c>
      <c r="B61" s="205"/>
      <c r="C61" s="205"/>
      <c r="D61" s="205">
        <v>2943</v>
      </c>
      <c r="E61" s="205">
        <v>15868</v>
      </c>
      <c r="F61" s="205">
        <v>18780</v>
      </c>
      <c r="G61" s="205">
        <v>16046</v>
      </c>
      <c r="H61" s="205">
        <v>19846</v>
      </c>
      <c r="I61" s="205">
        <v>18807</v>
      </c>
      <c r="J61" s="205">
        <v>2970</v>
      </c>
      <c r="K61" s="205"/>
      <c r="L61" s="205"/>
      <c r="M61" s="205"/>
      <c r="N61" s="207">
        <f>SUM(B61:M61)</f>
        <v>95260</v>
      </c>
      <c r="O61" s="5"/>
    </row>
    <row r="62" spans="1:15" ht="12.75" customHeight="1" thickBot="1" x14ac:dyDescent="0.25">
      <c r="A62" s="210"/>
      <c r="B62" s="206"/>
      <c r="C62" s="206"/>
      <c r="D62" s="206"/>
      <c r="E62" s="206"/>
      <c r="F62" s="206"/>
      <c r="G62" s="206"/>
      <c r="H62" s="206"/>
      <c r="I62" s="206"/>
      <c r="J62" s="206"/>
      <c r="K62" s="206"/>
      <c r="L62" s="206"/>
      <c r="M62" s="206"/>
      <c r="N62" s="208"/>
      <c r="O62" s="5"/>
    </row>
    <row r="63" spans="1:15" ht="12.75" customHeight="1" x14ac:dyDescent="0.2">
      <c r="A63" s="194" t="s">
        <v>42</v>
      </c>
      <c r="B63" s="205">
        <v>4554</v>
      </c>
      <c r="C63" s="205"/>
      <c r="D63" s="205"/>
      <c r="E63" s="205"/>
      <c r="F63" s="205">
        <v>3461</v>
      </c>
      <c r="G63" s="205">
        <v>5697</v>
      </c>
      <c r="H63" s="205">
        <v>5718</v>
      </c>
      <c r="I63" s="205">
        <v>5855</v>
      </c>
      <c r="J63" s="205">
        <v>4663</v>
      </c>
      <c r="K63" s="205">
        <v>5788</v>
      </c>
      <c r="L63" s="205">
        <v>6974</v>
      </c>
      <c r="M63" s="205">
        <v>6710</v>
      </c>
      <c r="N63" s="207">
        <f>SUM(B63:M63)</f>
        <v>49420</v>
      </c>
      <c r="O63" s="5"/>
    </row>
    <row r="64" spans="1:15" ht="12.75" customHeight="1" thickBot="1" x14ac:dyDescent="0.25">
      <c r="A64" s="210"/>
      <c r="B64" s="206"/>
      <c r="C64" s="206"/>
      <c r="D64" s="206"/>
      <c r="E64" s="206"/>
      <c r="F64" s="206"/>
      <c r="G64" s="206"/>
      <c r="H64" s="206"/>
      <c r="I64" s="206"/>
      <c r="J64" s="206"/>
      <c r="K64" s="206"/>
      <c r="L64" s="206"/>
      <c r="M64" s="206"/>
      <c r="N64" s="208"/>
      <c r="O64" s="5"/>
    </row>
    <row r="65" spans="1:15" ht="12.75" customHeight="1" x14ac:dyDescent="0.2">
      <c r="A65" s="194" t="s">
        <v>43</v>
      </c>
      <c r="B65" s="205">
        <v>226673</v>
      </c>
      <c r="C65" s="205">
        <v>224340</v>
      </c>
      <c r="D65" s="205">
        <v>206613</v>
      </c>
      <c r="E65" s="205">
        <v>236235</v>
      </c>
      <c r="F65" s="205">
        <v>276016</v>
      </c>
      <c r="G65" s="205">
        <v>254662</v>
      </c>
      <c r="H65" s="205">
        <v>205907</v>
      </c>
      <c r="I65" s="205">
        <v>193469</v>
      </c>
      <c r="J65" s="205">
        <v>235837</v>
      </c>
      <c r="K65" s="205">
        <v>171552</v>
      </c>
      <c r="L65" s="205">
        <v>142612</v>
      </c>
      <c r="M65" s="205">
        <v>120376</v>
      </c>
      <c r="N65" s="207">
        <f>SUM(B65:M65)</f>
        <v>2494292</v>
      </c>
      <c r="O65" s="5"/>
    </row>
    <row r="66" spans="1:15" ht="12.75" customHeight="1" thickBot="1" x14ac:dyDescent="0.25">
      <c r="A66" s="210"/>
      <c r="B66" s="206"/>
      <c r="C66" s="206"/>
      <c r="D66" s="206"/>
      <c r="E66" s="206"/>
      <c r="F66" s="206"/>
      <c r="G66" s="206"/>
      <c r="H66" s="206"/>
      <c r="I66" s="206"/>
      <c r="J66" s="206"/>
      <c r="K66" s="206"/>
      <c r="L66" s="206"/>
      <c r="M66" s="206"/>
      <c r="N66" s="208"/>
      <c r="O66" s="5"/>
    </row>
    <row r="67" spans="1:15" ht="12.75" customHeight="1" x14ac:dyDescent="0.2">
      <c r="A67" s="194" t="s">
        <v>44</v>
      </c>
      <c r="B67" s="205">
        <v>60055</v>
      </c>
      <c r="C67" s="205">
        <v>44129</v>
      </c>
      <c r="D67" s="205">
        <v>55882</v>
      </c>
      <c r="E67" s="205">
        <v>55421</v>
      </c>
      <c r="F67" s="205">
        <v>62839</v>
      </c>
      <c r="G67" s="205">
        <v>63195</v>
      </c>
      <c r="H67" s="205">
        <v>56208</v>
      </c>
      <c r="I67" s="205">
        <v>59198</v>
      </c>
      <c r="J67" s="205">
        <v>63154</v>
      </c>
      <c r="K67" s="205">
        <v>74643</v>
      </c>
      <c r="L67" s="205">
        <v>75448</v>
      </c>
      <c r="M67" s="205">
        <v>79949</v>
      </c>
      <c r="N67" s="207">
        <f>SUM(B67:M67)</f>
        <v>750121</v>
      </c>
      <c r="O67" s="5"/>
    </row>
    <row r="68" spans="1:15" ht="12.75" customHeight="1" thickBot="1" x14ac:dyDescent="0.25">
      <c r="A68" s="210"/>
      <c r="B68" s="206"/>
      <c r="C68" s="206"/>
      <c r="D68" s="206"/>
      <c r="E68" s="206"/>
      <c r="F68" s="206"/>
      <c r="G68" s="206"/>
      <c r="H68" s="206"/>
      <c r="I68" s="206"/>
      <c r="J68" s="206"/>
      <c r="K68" s="206"/>
      <c r="L68" s="206"/>
      <c r="M68" s="206"/>
      <c r="N68" s="208"/>
      <c r="O68" s="5"/>
    </row>
    <row r="69" spans="1:15" ht="12.75" customHeight="1" x14ac:dyDescent="0.2">
      <c r="A69" s="194" t="s">
        <v>103</v>
      </c>
      <c r="B69" s="205"/>
      <c r="C69" s="205"/>
      <c r="D69" s="205"/>
      <c r="E69" s="205"/>
      <c r="F69" s="205"/>
      <c r="G69" s="205"/>
      <c r="H69" s="205"/>
      <c r="I69" s="205"/>
      <c r="J69" s="205"/>
      <c r="K69" s="205"/>
      <c r="L69" s="205"/>
      <c r="M69" s="205"/>
      <c r="N69" s="207">
        <f>SUM(B69:M69)</f>
        <v>0</v>
      </c>
      <c r="O69" s="5"/>
    </row>
    <row r="70" spans="1:15" ht="12.75" customHeight="1" thickBot="1" x14ac:dyDescent="0.25">
      <c r="A70" s="210"/>
      <c r="B70" s="206"/>
      <c r="C70" s="206"/>
      <c r="D70" s="206"/>
      <c r="E70" s="206"/>
      <c r="F70" s="206"/>
      <c r="G70" s="206"/>
      <c r="H70" s="206"/>
      <c r="I70" s="206"/>
      <c r="J70" s="206"/>
      <c r="K70" s="206"/>
      <c r="L70" s="206"/>
      <c r="M70" s="206"/>
      <c r="N70" s="208"/>
      <c r="O70" s="5"/>
    </row>
    <row r="71" spans="1:15" ht="12.75" customHeight="1" x14ac:dyDescent="0.2">
      <c r="A71" s="194" t="s">
        <v>104</v>
      </c>
      <c r="B71" s="205"/>
      <c r="C71" s="205"/>
      <c r="D71" s="205"/>
      <c r="E71" s="205"/>
      <c r="F71" s="205"/>
      <c r="G71" s="205"/>
      <c r="H71" s="205"/>
      <c r="I71" s="205"/>
      <c r="J71" s="205"/>
      <c r="K71" s="205"/>
      <c r="L71" s="205"/>
      <c r="M71" s="205"/>
      <c r="N71" s="207">
        <f>SUM(B71:M71)</f>
        <v>0</v>
      </c>
      <c r="O71" s="5"/>
    </row>
    <row r="72" spans="1:15" ht="12.75" customHeight="1" thickBot="1" x14ac:dyDescent="0.25">
      <c r="A72" s="210"/>
      <c r="B72" s="206"/>
      <c r="C72" s="206"/>
      <c r="D72" s="206"/>
      <c r="E72" s="206"/>
      <c r="F72" s="206"/>
      <c r="G72" s="206"/>
      <c r="H72" s="206"/>
      <c r="I72" s="206"/>
      <c r="J72" s="206"/>
      <c r="K72" s="206"/>
      <c r="L72" s="206"/>
      <c r="M72" s="206"/>
      <c r="N72" s="208"/>
      <c r="O72" s="5"/>
    </row>
    <row r="73" spans="1:15" ht="12.75" customHeight="1" x14ac:dyDescent="0.2">
      <c r="A73" s="194" t="s">
        <v>45</v>
      </c>
      <c r="B73" s="205">
        <v>195357</v>
      </c>
      <c r="C73" s="205">
        <v>151923</v>
      </c>
      <c r="D73" s="205">
        <v>233798</v>
      </c>
      <c r="E73" s="205">
        <v>269343</v>
      </c>
      <c r="F73" s="205">
        <v>279004</v>
      </c>
      <c r="G73" s="205">
        <v>280068</v>
      </c>
      <c r="H73" s="205">
        <v>272409</v>
      </c>
      <c r="I73" s="205">
        <v>269571</v>
      </c>
      <c r="J73" s="205">
        <v>254985</v>
      </c>
      <c r="K73" s="205">
        <v>206439</v>
      </c>
      <c r="L73" s="205">
        <v>188524</v>
      </c>
      <c r="M73" s="205">
        <v>283474</v>
      </c>
      <c r="N73" s="207">
        <f>SUM(B73:M73)</f>
        <v>2884895</v>
      </c>
      <c r="O73" s="5"/>
    </row>
    <row r="74" spans="1:15" ht="12.75" customHeight="1" thickBot="1" x14ac:dyDescent="0.25">
      <c r="A74" s="210"/>
      <c r="B74" s="206"/>
      <c r="C74" s="206"/>
      <c r="D74" s="206"/>
      <c r="E74" s="206"/>
      <c r="F74" s="206"/>
      <c r="G74" s="206"/>
      <c r="H74" s="206"/>
      <c r="I74" s="206"/>
      <c r="J74" s="206"/>
      <c r="K74" s="206"/>
      <c r="L74" s="206"/>
      <c r="M74" s="206"/>
      <c r="N74" s="208"/>
      <c r="O74" s="5"/>
    </row>
    <row r="75" spans="1:15" ht="12.75" customHeight="1" x14ac:dyDescent="0.2">
      <c r="A75" s="194" t="s">
        <v>46</v>
      </c>
      <c r="B75" s="205">
        <v>23669</v>
      </c>
      <c r="C75" s="205">
        <v>29314</v>
      </c>
      <c r="D75" s="205">
        <v>30012</v>
      </c>
      <c r="E75" s="205">
        <v>28128</v>
      </c>
      <c r="F75" s="205">
        <v>33707</v>
      </c>
      <c r="G75" s="205">
        <v>31323</v>
      </c>
      <c r="H75" s="205">
        <v>20462</v>
      </c>
      <c r="I75" s="205">
        <v>26098</v>
      </c>
      <c r="J75" s="205">
        <v>19210</v>
      </c>
      <c r="K75" s="205">
        <v>20685</v>
      </c>
      <c r="L75" s="205">
        <v>18368</v>
      </c>
      <c r="M75" s="205">
        <v>19280</v>
      </c>
      <c r="N75" s="207">
        <f>SUM(B75:M75)</f>
        <v>300256</v>
      </c>
      <c r="O75" s="5"/>
    </row>
    <row r="76" spans="1:15" ht="12.75" customHeight="1" thickBot="1" x14ac:dyDescent="0.25">
      <c r="A76" s="210"/>
      <c r="B76" s="206"/>
      <c r="C76" s="206"/>
      <c r="D76" s="206"/>
      <c r="E76" s="206"/>
      <c r="F76" s="206"/>
      <c r="G76" s="206"/>
      <c r="H76" s="206"/>
      <c r="I76" s="206"/>
      <c r="J76" s="206"/>
      <c r="K76" s="206"/>
      <c r="L76" s="206"/>
      <c r="M76" s="206"/>
      <c r="N76" s="208"/>
      <c r="O76" s="5"/>
    </row>
    <row r="77" spans="1:15" ht="12.75" customHeight="1" x14ac:dyDescent="0.2">
      <c r="A77" s="194" t="s">
        <v>47</v>
      </c>
      <c r="B77" s="205"/>
      <c r="C77" s="205"/>
      <c r="D77" s="205"/>
      <c r="E77" s="205"/>
      <c r="F77" s="205"/>
      <c r="G77" s="205"/>
      <c r="H77" s="205"/>
      <c r="I77" s="205"/>
      <c r="J77" s="205"/>
      <c r="K77" s="205"/>
      <c r="L77" s="205"/>
      <c r="M77" s="205"/>
      <c r="N77" s="207">
        <f>SUM(B77:M77)</f>
        <v>0</v>
      </c>
      <c r="O77" s="5"/>
    </row>
    <row r="78" spans="1:15" ht="12.75" customHeight="1" thickBot="1" x14ac:dyDescent="0.25">
      <c r="A78" s="210"/>
      <c r="B78" s="206"/>
      <c r="C78" s="206"/>
      <c r="D78" s="206"/>
      <c r="E78" s="206"/>
      <c r="F78" s="206"/>
      <c r="G78" s="206"/>
      <c r="H78" s="206"/>
      <c r="I78" s="206"/>
      <c r="J78" s="206"/>
      <c r="K78" s="206"/>
      <c r="L78" s="206"/>
      <c r="M78" s="206"/>
      <c r="N78" s="208"/>
      <c r="O78" s="5"/>
    </row>
    <row r="79" spans="1:15" ht="12.75" customHeight="1" x14ac:dyDescent="0.2">
      <c r="A79" s="194" t="s">
        <v>48</v>
      </c>
      <c r="B79" s="205">
        <v>12712</v>
      </c>
      <c r="C79" s="205">
        <v>12303</v>
      </c>
      <c r="D79" s="205">
        <v>10388</v>
      </c>
      <c r="E79" s="205">
        <v>6476</v>
      </c>
      <c r="F79" s="205">
        <v>13281</v>
      </c>
      <c r="G79" s="205">
        <v>11868</v>
      </c>
      <c r="H79" s="205">
        <v>9540</v>
      </c>
      <c r="I79" s="205">
        <v>11713</v>
      </c>
      <c r="J79" s="205">
        <v>12022</v>
      </c>
      <c r="K79" s="205">
        <v>11632</v>
      </c>
      <c r="L79" s="205">
        <v>11756</v>
      </c>
      <c r="M79" s="205">
        <v>9935</v>
      </c>
      <c r="N79" s="207">
        <f>SUM(B79:M79)</f>
        <v>133626</v>
      </c>
      <c r="O79" s="5"/>
    </row>
    <row r="80" spans="1:15" ht="12.75" customHeight="1" thickBot="1" x14ac:dyDescent="0.25">
      <c r="A80" s="210"/>
      <c r="B80" s="206"/>
      <c r="C80" s="206"/>
      <c r="D80" s="206"/>
      <c r="E80" s="206"/>
      <c r="F80" s="206"/>
      <c r="G80" s="206"/>
      <c r="H80" s="206"/>
      <c r="I80" s="206"/>
      <c r="J80" s="206"/>
      <c r="K80" s="206"/>
      <c r="L80" s="206"/>
      <c r="M80" s="206"/>
      <c r="N80" s="208"/>
      <c r="O80" s="5"/>
    </row>
    <row r="81" spans="1:15" ht="12.75" customHeight="1" x14ac:dyDescent="0.2">
      <c r="A81" s="194" t="s">
        <v>49</v>
      </c>
      <c r="B81" s="205">
        <v>1764</v>
      </c>
      <c r="C81" s="205">
        <v>1383</v>
      </c>
      <c r="D81" s="205">
        <v>2572</v>
      </c>
      <c r="E81" s="205">
        <v>1545</v>
      </c>
      <c r="F81" s="205">
        <v>1356</v>
      </c>
      <c r="G81" s="205">
        <v>1412</v>
      </c>
      <c r="H81" s="205">
        <v>665</v>
      </c>
      <c r="I81" s="205">
        <v>484</v>
      </c>
      <c r="J81" s="205">
        <v>599</v>
      </c>
      <c r="K81" s="205">
        <v>1046</v>
      </c>
      <c r="L81" s="205">
        <v>929</v>
      </c>
      <c r="M81" s="205">
        <v>545</v>
      </c>
      <c r="N81" s="207">
        <f>SUM(B81:M81)</f>
        <v>14300</v>
      </c>
      <c r="O81" s="5"/>
    </row>
    <row r="82" spans="1:15" ht="12.75" customHeight="1" thickBot="1" x14ac:dyDescent="0.25">
      <c r="A82" s="210"/>
      <c r="B82" s="206"/>
      <c r="C82" s="206"/>
      <c r="D82" s="206"/>
      <c r="E82" s="206"/>
      <c r="F82" s="206"/>
      <c r="G82" s="206"/>
      <c r="H82" s="206"/>
      <c r="I82" s="206"/>
      <c r="J82" s="206"/>
      <c r="K82" s="206"/>
      <c r="L82" s="206"/>
      <c r="M82" s="206"/>
      <c r="N82" s="208"/>
      <c r="O82" s="5"/>
    </row>
    <row r="83" spans="1:15" ht="12.75" customHeight="1" x14ac:dyDescent="0.2">
      <c r="A83" s="201" t="s">
        <v>13</v>
      </c>
      <c r="B83" s="190">
        <f t="shared" ref="B83:H83" si="2">SUM(B37:B81)</f>
        <v>685218</v>
      </c>
      <c r="C83" s="190">
        <f t="shared" si="2"/>
        <v>608024</v>
      </c>
      <c r="D83" s="190">
        <f t="shared" si="2"/>
        <v>738797</v>
      </c>
      <c r="E83" s="190">
        <f t="shared" si="2"/>
        <v>814346</v>
      </c>
      <c r="F83" s="190">
        <f t="shared" si="2"/>
        <v>865147</v>
      </c>
      <c r="G83" s="190">
        <f t="shared" si="2"/>
        <v>850778</v>
      </c>
      <c r="H83" s="190">
        <f t="shared" si="2"/>
        <v>792797</v>
      </c>
      <c r="I83" s="190">
        <f>SUM(I37:I81)</f>
        <v>788819</v>
      </c>
      <c r="J83" s="190">
        <f>SUM(J37:J81)</f>
        <v>808567</v>
      </c>
      <c r="K83" s="190">
        <f>SUM(K37:K81)</f>
        <v>722795</v>
      </c>
      <c r="L83" s="190">
        <f>SUM(L37:L81)</f>
        <v>642441</v>
      </c>
      <c r="M83" s="190">
        <f>SUM(M37:M81)</f>
        <v>726318</v>
      </c>
      <c r="N83" s="190">
        <f>SUM(B83:M83)</f>
        <v>9044047</v>
      </c>
      <c r="O83" s="5"/>
    </row>
    <row r="84" spans="1:15" ht="12.75" customHeight="1" thickBot="1" x14ac:dyDescent="0.25">
      <c r="A84" s="202"/>
      <c r="B84" s="191"/>
      <c r="C84" s="191"/>
      <c r="D84" s="191"/>
      <c r="E84" s="191"/>
      <c r="F84" s="191"/>
      <c r="G84" s="191"/>
      <c r="H84" s="191"/>
      <c r="I84" s="191"/>
      <c r="J84" s="191"/>
      <c r="K84" s="191"/>
      <c r="L84" s="191"/>
      <c r="M84" s="191"/>
      <c r="N84" s="191"/>
      <c r="O84" s="5"/>
    </row>
    <row r="85" spans="1:15" ht="12.75" customHeight="1" x14ac:dyDescent="0.2">
      <c r="O85" s="5"/>
    </row>
    <row r="86" spans="1:15" ht="12.75" customHeight="1" x14ac:dyDescent="0.2">
      <c r="O86" s="5"/>
    </row>
    <row r="87" spans="1:15" s="10" customFormat="1" ht="24.95" customHeight="1" x14ac:dyDescent="0.2">
      <c r="A87" s="200" t="s">
        <v>190</v>
      </c>
      <c r="B87" s="200"/>
      <c r="C87" s="200"/>
      <c r="D87" s="200"/>
      <c r="E87" s="200"/>
      <c r="F87" s="200"/>
      <c r="G87" s="200"/>
      <c r="H87" s="200"/>
      <c r="I87" s="200"/>
      <c r="J87" s="200"/>
      <c r="K87" s="200"/>
      <c r="L87" s="200"/>
      <c r="M87" s="200"/>
      <c r="N87" s="200"/>
      <c r="O87" s="23"/>
    </row>
    <row r="88" spans="1:15" ht="12.75" customHeight="1" thickBot="1" x14ac:dyDescent="0.25">
      <c r="O88" s="5"/>
    </row>
    <row r="89" spans="1:15" ht="12.75" customHeight="1" x14ac:dyDescent="0.2">
      <c r="A89" s="194"/>
      <c r="B89" s="194" t="s">
        <v>1</v>
      </c>
      <c r="C89" s="194" t="s">
        <v>2</v>
      </c>
      <c r="D89" s="194" t="s">
        <v>3</v>
      </c>
      <c r="E89" s="194" t="s">
        <v>4</v>
      </c>
      <c r="F89" s="194" t="s">
        <v>5</v>
      </c>
      <c r="G89" s="194" t="s">
        <v>6</v>
      </c>
      <c r="H89" s="194" t="s">
        <v>7</v>
      </c>
      <c r="I89" s="194" t="s">
        <v>8</v>
      </c>
      <c r="J89" s="194" t="s">
        <v>9</v>
      </c>
      <c r="K89" s="194" t="s">
        <v>10</v>
      </c>
      <c r="L89" s="194" t="s">
        <v>11</v>
      </c>
      <c r="M89" s="194" t="s">
        <v>12</v>
      </c>
      <c r="N89" s="192" t="s">
        <v>13</v>
      </c>
      <c r="O89" s="5"/>
    </row>
    <row r="90" spans="1:15" ht="12.75" customHeight="1" thickBot="1" x14ac:dyDescent="0.25">
      <c r="A90" s="195"/>
      <c r="B90" s="195"/>
      <c r="C90" s="195"/>
      <c r="D90" s="195"/>
      <c r="E90" s="195"/>
      <c r="F90" s="195"/>
      <c r="G90" s="195"/>
      <c r="H90" s="195"/>
      <c r="I90" s="195"/>
      <c r="J90" s="195"/>
      <c r="K90" s="195"/>
      <c r="L90" s="195"/>
      <c r="M90" s="195"/>
      <c r="N90" s="193"/>
      <c r="O90" s="5"/>
    </row>
    <row r="91" spans="1:15" ht="12.75" customHeight="1" x14ac:dyDescent="0.2">
      <c r="A91" s="194" t="s">
        <v>51</v>
      </c>
      <c r="B91" s="205">
        <v>89690</v>
      </c>
      <c r="C91" s="205">
        <v>79100</v>
      </c>
      <c r="D91" s="205">
        <v>91820</v>
      </c>
      <c r="E91" s="205">
        <v>88940</v>
      </c>
      <c r="F91" s="205">
        <v>90940</v>
      </c>
      <c r="G91" s="205">
        <v>79520</v>
      </c>
      <c r="H91" s="205">
        <v>89540</v>
      </c>
      <c r="I91" s="205">
        <v>114440</v>
      </c>
      <c r="J91" s="205">
        <v>115610</v>
      </c>
      <c r="K91" s="205">
        <v>131399.53899999999</v>
      </c>
      <c r="L91" s="205">
        <v>138150</v>
      </c>
      <c r="M91" s="205">
        <v>130560</v>
      </c>
      <c r="N91" s="207">
        <f>SUM(B91:M91)</f>
        <v>1239709.5389999999</v>
      </c>
      <c r="O91" s="5"/>
    </row>
    <row r="92" spans="1:15" ht="12.75" customHeight="1" thickBot="1" x14ac:dyDescent="0.25">
      <c r="A92" s="210"/>
      <c r="B92" s="206"/>
      <c r="C92" s="206"/>
      <c r="D92" s="206"/>
      <c r="E92" s="206"/>
      <c r="F92" s="206"/>
      <c r="G92" s="206"/>
      <c r="H92" s="206"/>
      <c r="I92" s="206"/>
      <c r="J92" s="206"/>
      <c r="K92" s="206"/>
      <c r="L92" s="206"/>
      <c r="M92" s="206"/>
      <c r="N92" s="208"/>
      <c r="O92" s="5"/>
    </row>
    <row r="93" spans="1:15" ht="12.75" customHeight="1" x14ac:dyDescent="0.2">
      <c r="A93" s="194" t="s">
        <v>52</v>
      </c>
      <c r="B93" s="205">
        <v>260</v>
      </c>
      <c r="C93" s="205">
        <v>360</v>
      </c>
      <c r="D93" s="205">
        <v>250</v>
      </c>
      <c r="E93" s="205">
        <v>450</v>
      </c>
      <c r="F93" s="205">
        <v>770</v>
      </c>
      <c r="G93" s="205">
        <v>630</v>
      </c>
      <c r="H93" s="205">
        <v>730</v>
      </c>
      <c r="I93" s="205">
        <v>410</v>
      </c>
      <c r="J93" s="205">
        <v>670</v>
      </c>
      <c r="K93" s="205">
        <v>370</v>
      </c>
      <c r="L93" s="205">
        <v>480</v>
      </c>
      <c r="M93" s="205">
        <v>360</v>
      </c>
      <c r="N93" s="207">
        <f t="shared" ref="N93:N113" si="3">SUM(B93:M93)</f>
        <v>5740</v>
      </c>
      <c r="O93" s="5"/>
    </row>
    <row r="94" spans="1:15" ht="12.75" customHeight="1" thickBot="1" x14ac:dyDescent="0.25">
      <c r="A94" s="210"/>
      <c r="B94" s="206"/>
      <c r="C94" s="206"/>
      <c r="D94" s="206"/>
      <c r="E94" s="206"/>
      <c r="F94" s="206"/>
      <c r="G94" s="206"/>
      <c r="H94" s="206"/>
      <c r="I94" s="206"/>
      <c r="J94" s="206"/>
      <c r="K94" s="206"/>
      <c r="L94" s="206"/>
      <c r="M94" s="206"/>
      <c r="N94" s="208"/>
      <c r="O94" s="5"/>
    </row>
    <row r="95" spans="1:15" ht="12.75" customHeight="1" x14ac:dyDescent="0.2">
      <c r="A95" s="194" t="s">
        <v>53</v>
      </c>
      <c r="B95" s="205">
        <v>8020</v>
      </c>
      <c r="C95" s="205">
        <v>11590</v>
      </c>
      <c r="D95" s="205">
        <v>12340</v>
      </c>
      <c r="E95" s="205">
        <v>10650</v>
      </c>
      <c r="F95" s="205">
        <v>12750</v>
      </c>
      <c r="G95" s="205">
        <v>10580</v>
      </c>
      <c r="H95" s="205">
        <v>8010</v>
      </c>
      <c r="I95" s="205">
        <v>6850</v>
      </c>
      <c r="J95" s="205">
        <v>6730</v>
      </c>
      <c r="K95" s="205">
        <v>7090</v>
      </c>
      <c r="L95" s="205">
        <v>3490</v>
      </c>
      <c r="M95" s="205">
        <v>6340</v>
      </c>
      <c r="N95" s="207">
        <f t="shared" si="3"/>
        <v>104440</v>
      </c>
      <c r="O95" s="5"/>
    </row>
    <row r="96" spans="1:15" ht="12.75" customHeight="1" thickBot="1" x14ac:dyDescent="0.25">
      <c r="A96" s="210"/>
      <c r="B96" s="206"/>
      <c r="C96" s="206"/>
      <c r="D96" s="206"/>
      <c r="E96" s="206"/>
      <c r="F96" s="206"/>
      <c r="G96" s="206"/>
      <c r="H96" s="206"/>
      <c r="I96" s="206"/>
      <c r="J96" s="206"/>
      <c r="K96" s="206"/>
      <c r="L96" s="206"/>
      <c r="M96" s="206"/>
      <c r="N96" s="208"/>
      <c r="O96" s="5"/>
    </row>
    <row r="97" spans="1:15" ht="12.75" customHeight="1" x14ac:dyDescent="0.2">
      <c r="A97" s="194" t="s">
        <v>54</v>
      </c>
      <c r="B97" s="205">
        <v>11190</v>
      </c>
      <c r="C97" s="205">
        <v>10090</v>
      </c>
      <c r="D97" s="205">
        <v>10650</v>
      </c>
      <c r="E97" s="205">
        <v>13480</v>
      </c>
      <c r="F97" s="205">
        <v>11940</v>
      </c>
      <c r="G97" s="205">
        <v>9960</v>
      </c>
      <c r="H97" s="205">
        <v>11380</v>
      </c>
      <c r="I97" s="205">
        <v>12820</v>
      </c>
      <c r="J97" s="205">
        <v>12500</v>
      </c>
      <c r="K97" s="205">
        <v>11940</v>
      </c>
      <c r="L97" s="205">
        <v>10880</v>
      </c>
      <c r="M97" s="205">
        <v>5290</v>
      </c>
      <c r="N97" s="207">
        <f t="shared" si="3"/>
        <v>132120</v>
      </c>
      <c r="O97" s="5"/>
    </row>
    <row r="98" spans="1:15" ht="12.75" customHeight="1" thickBot="1" x14ac:dyDescent="0.25">
      <c r="A98" s="210"/>
      <c r="B98" s="206"/>
      <c r="C98" s="206"/>
      <c r="D98" s="206"/>
      <c r="E98" s="206"/>
      <c r="F98" s="206"/>
      <c r="G98" s="206"/>
      <c r="H98" s="206"/>
      <c r="I98" s="206"/>
      <c r="J98" s="206"/>
      <c r="K98" s="206"/>
      <c r="L98" s="206"/>
      <c r="M98" s="206"/>
      <c r="N98" s="208"/>
      <c r="O98" s="5"/>
    </row>
    <row r="99" spans="1:15" ht="12.75" customHeight="1" x14ac:dyDescent="0.2">
      <c r="A99" s="194" t="s">
        <v>39</v>
      </c>
      <c r="B99" s="205">
        <v>5830</v>
      </c>
      <c r="C99" s="205">
        <v>4900</v>
      </c>
      <c r="D99" s="205">
        <v>4810</v>
      </c>
      <c r="E99" s="205">
        <v>5800</v>
      </c>
      <c r="F99" s="205">
        <v>5220</v>
      </c>
      <c r="G99" s="205">
        <v>4690</v>
      </c>
      <c r="H99" s="205">
        <v>3290</v>
      </c>
      <c r="I99" s="205">
        <v>1050</v>
      </c>
      <c r="J99" s="205">
        <v>2220</v>
      </c>
      <c r="K99" s="205">
        <v>4260</v>
      </c>
      <c r="L99" s="205">
        <v>4330</v>
      </c>
      <c r="M99" s="205">
        <v>5560</v>
      </c>
      <c r="N99" s="207">
        <f t="shared" si="3"/>
        <v>51960</v>
      </c>
      <c r="O99" s="5"/>
    </row>
    <row r="100" spans="1:15" ht="12.75" customHeight="1" thickBot="1" x14ac:dyDescent="0.25">
      <c r="A100" s="210"/>
      <c r="B100" s="206"/>
      <c r="C100" s="206"/>
      <c r="D100" s="206"/>
      <c r="E100" s="206"/>
      <c r="F100" s="206"/>
      <c r="G100" s="206"/>
      <c r="H100" s="206"/>
      <c r="I100" s="206"/>
      <c r="J100" s="206"/>
      <c r="K100" s="206"/>
      <c r="L100" s="206"/>
      <c r="M100" s="206"/>
      <c r="N100" s="208"/>
      <c r="O100" s="5"/>
    </row>
    <row r="101" spans="1:15" ht="12.75" customHeight="1" x14ac:dyDescent="0.2">
      <c r="A101" s="194" t="s">
        <v>43</v>
      </c>
      <c r="B101" s="205">
        <v>19860</v>
      </c>
      <c r="C101" s="205">
        <v>18870</v>
      </c>
      <c r="D101" s="205">
        <v>9960</v>
      </c>
      <c r="E101" s="205">
        <v>19440</v>
      </c>
      <c r="F101" s="205">
        <v>25320</v>
      </c>
      <c r="G101" s="205">
        <v>21500</v>
      </c>
      <c r="H101" s="205">
        <v>10560</v>
      </c>
      <c r="I101" s="205">
        <v>17580</v>
      </c>
      <c r="J101" s="205">
        <v>12810</v>
      </c>
      <c r="K101" s="205">
        <v>8830</v>
      </c>
      <c r="L101" s="205">
        <v>7110</v>
      </c>
      <c r="M101" s="205">
        <v>7290</v>
      </c>
      <c r="N101" s="207">
        <f t="shared" si="3"/>
        <v>179130</v>
      </c>
      <c r="O101" s="5"/>
    </row>
    <row r="102" spans="1:15" ht="12.75" customHeight="1" thickBot="1" x14ac:dyDescent="0.25">
      <c r="A102" s="210"/>
      <c r="B102" s="206"/>
      <c r="C102" s="206"/>
      <c r="D102" s="206"/>
      <c r="E102" s="206"/>
      <c r="F102" s="206"/>
      <c r="G102" s="206"/>
      <c r="H102" s="206"/>
      <c r="I102" s="206"/>
      <c r="J102" s="206"/>
      <c r="K102" s="206"/>
      <c r="L102" s="206"/>
      <c r="M102" s="206"/>
      <c r="N102" s="208"/>
      <c r="O102" s="5"/>
    </row>
    <row r="103" spans="1:15" ht="12.75" customHeight="1" x14ac:dyDescent="0.2">
      <c r="A103" s="194" t="s">
        <v>56</v>
      </c>
      <c r="B103" s="205">
        <v>191680</v>
      </c>
      <c r="C103" s="205">
        <v>186510</v>
      </c>
      <c r="D103" s="205">
        <v>188870</v>
      </c>
      <c r="E103" s="205">
        <v>196380</v>
      </c>
      <c r="F103" s="205">
        <v>224180</v>
      </c>
      <c r="G103" s="205">
        <v>218420</v>
      </c>
      <c r="H103" s="205">
        <v>210370</v>
      </c>
      <c r="I103" s="205">
        <v>218510</v>
      </c>
      <c r="J103" s="205">
        <v>214400</v>
      </c>
      <c r="K103" s="205">
        <v>238720</v>
      </c>
      <c r="L103" s="205">
        <v>227890</v>
      </c>
      <c r="M103" s="205">
        <v>216810</v>
      </c>
      <c r="N103" s="207">
        <f t="shared" si="3"/>
        <v>2532740</v>
      </c>
      <c r="O103" s="5"/>
    </row>
    <row r="104" spans="1:15" ht="12.75" customHeight="1" thickBot="1" x14ac:dyDescent="0.25">
      <c r="A104" s="210"/>
      <c r="B104" s="206"/>
      <c r="C104" s="206"/>
      <c r="D104" s="206"/>
      <c r="E104" s="206"/>
      <c r="F104" s="206"/>
      <c r="G104" s="206"/>
      <c r="H104" s="206"/>
      <c r="I104" s="206"/>
      <c r="J104" s="206"/>
      <c r="K104" s="206"/>
      <c r="L104" s="206"/>
      <c r="M104" s="206"/>
      <c r="N104" s="208"/>
      <c r="O104" s="5"/>
    </row>
    <row r="105" spans="1:15" ht="12.75" customHeight="1" x14ac:dyDescent="0.2">
      <c r="A105" s="194" t="s">
        <v>105</v>
      </c>
      <c r="B105" s="205">
        <v>43960</v>
      </c>
      <c r="C105" s="205">
        <v>42440</v>
      </c>
      <c r="D105" s="205">
        <v>44260</v>
      </c>
      <c r="E105" s="205">
        <v>39140</v>
      </c>
      <c r="F105" s="205">
        <v>46080</v>
      </c>
      <c r="G105" s="205">
        <v>47020</v>
      </c>
      <c r="H105" s="205">
        <v>45500</v>
      </c>
      <c r="I105" s="205">
        <v>46970</v>
      </c>
      <c r="J105" s="205">
        <v>43770</v>
      </c>
      <c r="K105" s="205">
        <v>42800</v>
      </c>
      <c r="L105" s="205">
        <v>42580</v>
      </c>
      <c r="M105" s="205">
        <v>36370</v>
      </c>
      <c r="N105" s="207">
        <f t="shared" si="3"/>
        <v>520890</v>
      </c>
      <c r="O105" s="5"/>
    </row>
    <row r="106" spans="1:15" ht="12.75" customHeight="1" thickBot="1" x14ac:dyDescent="0.25">
      <c r="A106" s="210"/>
      <c r="B106" s="206"/>
      <c r="C106" s="206"/>
      <c r="D106" s="206"/>
      <c r="E106" s="206"/>
      <c r="F106" s="206"/>
      <c r="G106" s="206"/>
      <c r="H106" s="206"/>
      <c r="I106" s="206"/>
      <c r="J106" s="206"/>
      <c r="K106" s="206"/>
      <c r="L106" s="206"/>
      <c r="M106" s="206"/>
      <c r="N106" s="208"/>
      <c r="O106" s="5"/>
    </row>
    <row r="107" spans="1:15" ht="12.75" customHeight="1" x14ac:dyDescent="0.2">
      <c r="A107" s="194" t="s">
        <v>58</v>
      </c>
      <c r="B107" s="205">
        <v>10830</v>
      </c>
      <c r="C107" s="205">
        <v>9880</v>
      </c>
      <c r="D107" s="205">
        <v>15620</v>
      </c>
      <c r="E107" s="205">
        <v>15200</v>
      </c>
      <c r="F107" s="205">
        <v>17440</v>
      </c>
      <c r="G107" s="205">
        <v>11610</v>
      </c>
      <c r="H107" s="205">
        <v>19910</v>
      </c>
      <c r="I107" s="205">
        <v>12130</v>
      </c>
      <c r="J107" s="205">
        <v>15810</v>
      </c>
      <c r="K107" s="205">
        <v>14400</v>
      </c>
      <c r="L107" s="205">
        <v>12880</v>
      </c>
      <c r="M107" s="205">
        <v>14680</v>
      </c>
      <c r="N107" s="207">
        <f t="shared" si="3"/>
        <v>170390</v>
      </c>
      <c r="O107" s="5"/>
    </row>
    <row r="108" spans="1:15" ht="12.75" customHeight="1" thickBot="1" x14ac:dyDescent="0.25">
      <c r="A108" s="210"/>
      <c r="B108" s="206"/>
      <c r="C108" s="206"/>
      <c r="D108" s="206"/>
      <c r="E108" s="206"/>
      <c r="F108" s="206"/>
      <c r="G108" s="206"/>
      <c r="H108" s="206"/>
      <c r="I108" s="206"/>
      <c r="J108" s="206"/>
      <c r="K108" s="206"/>
      <c r="L108" s="206"/>
      <c r="M108" s="206"/>
      <c r="N108" s="208"/>
      <c r="O108" s="5"/>
    </row>
    <row r="109" spans="1:15" ht="12.75" customHeight="1" x14ac:dyDescent="0.2">
      <c r="A109" s="194" t="s">
        <v>106</v>
      </c>
      <c r="B109" s="205"/>
      <c r="C109" s="205"/>
      <c r="D109" s="205"/>
      <c r="E109" s="205"/>
      <c r="F109" s="205"/>
      <c r="G109" s="205"/>
      <c r="H109" s="205"/>
      <c r="I109" s="205"/>
      <c r="J109" s="205"/>
      <c r="K109" s="205"/>
      <c r="L109" s="205"/>
      <c r="M109" s="205"/>
      <c r="N109" s="207">
        <f t="shared" si="3"/>
        <v>0</v>
      </c>
      <c r="O109" s="5"/>
    </row>
    <row r="110" spans="1:15" ht="12.75" customHeight="1" thickBot="1" x14ac:dyDescent="0.25">
      <c r="A110" s="210"/>
      <c r="B110" s="206"/>
      <c r="C110" s="206"/>
      <c r="D110" s="206"/>
      <c r="E110" s="206"/>
      <c r="F110" s="206"/>
      <c r="G110" s="206"/>
      <c r="H110" s="206"/>
      <c r="I110" s="206"/>
      <c r="J110" s="206"/>
      <c r="K110" s="206"/>
      <c r="L110" s="206"/>
      <c r="M110" s="206"/>
      <c r="N110" s="208"/>
      <c r="O110" s="5"/>
    </row>
    <row r="111" spans="1:15" ht="12.75" customHeight="1" x14ac:dyDescent="0.2">
      <c r="A111" s="194" t="s">
        <v>86</v>
      </c>
      <c r="B111" s="205"/>
      <c r="C111" s="205"/>
      <c r="D111" s="205"/>
      <c r="E111" s="205"/>
      <c r="F111" s="205"/>
      <c r="G111" s="205"/>
      <c r="H111" s="205"/>
      <c r="I111" s="205"/>
      <c r="J111" s="205"/>
      <c r="K111" s="205"/>
      <c r="L111" s="205"/>
      <c r="M111" s="205"/>
      <c r="N111" s="207">
        <f t="shared" si="3"/>
        <v>0</v>
      </c>
      <c r="O111" s="5"/>
    </row>
    <row r="112" spans="1:15" ht="12.75" customHeight="1" thickBot="1" x14ac:dyDescent="0.25">
      <c r="A112" s="210"/>
      <c r="B112" s="206"/>
      <c r="C112" s="206"/>
      <c r="D112" s="206"/>
      <c r="E112" s="206"/>
      <c r="F112" s="206"/>
      <c r="G112" s="206"/>
      <c r="H112" s="206"/>
      <c r="I112" s="206"/>
      <c r="J112" s="206"/>
      <c r="K112" s="206"/>
      <c r="L112" s="206"/>
      <c r="M112" s="206"/>
      <c r="N112" s="208"/>
      <c r="O112" s="5"/>
    </row>
    <row r="113" spans="1:15" ht="12.75" customHeight="1" x14ac:dyDescent="0.2">
      <c r="A113" s="194" t="s">
        <v>59</v>
      </c>
      <c r="B113" s="205">
        <v>6450</v>
      </c>
      <c r="C113" s="205">
        <v>5820</v>
      </c>
      <c r="D113" s="205">
        <v>5430</v>
      </c>
      <c r="E113" s="205">
        <v>5040</v>
      </c>
      <c r="F113" s="205">
        <v>4260</v>
      </c>
      <c r="G113" s="205">
        <v>4590</v>
      </c>
      <c r="H113" s="205">
        <v>4740</v>
      </c>
      <c r="I113" s="205">
        <v>4290</v>
      </c>
      <c r="J113" s="205">
        <v>4620</v>
      </c>
      <c r="K113" s="205">
        <v>7230</v>
      </c>
      <c r="L113" s="205">
        <v>6870</v>
      </c>
      <c r="M113" s="205">
        <v>8670</v>
      </c>
      <c r="N113" s="207">
        <f t="shared" si="3"/>
        <v>68010</v>
      </c>
      <c r="O113" s="5"/>
    </row>
    <row r="114" spans="1:15" ht="12.75" customHeight="1" thickBot="1" x14ac:dyDescent="0.25">
      <c r="A114" s="210"/>
      <c r="B114" s="206"/>
      <c r="C114" s="206"/>
      <c r="D114" s="206"/>
      <c r="E114" s="206"/>
      <c r="F114" s="206"/>
      <c r="G114" s="206"/>
      <c r="H114" s="206"/>
      <c r="I114" s="206"/>
      <c r="J114" s="206"/>
      <c r="K114" s="206"/>
      <c r="L114" s="206"/>
      <c r="M114" s="206"/>
      <c r="N114" s="208"/>
      <c r="O114" s="5"/>
    </row>
    <row r="115" spans="1:15" ht="12.75" customHeight="1" x14ac:dyDescent="0.2">
      <c r="A115" s="194" t="s">
        <v>60</v>
      </c>
      <c r="B115" s="205">
        <v>10640</v>
      </c>
      <c r="C115" s="205">
        <v>9040</v>
      </c>
      <c r="D115" s="205">
        <v>8690</v>
      </c>
      <c r="E115" s="205">
        <v>8870</v>
      </c>
      <c r="F115" s="205">
        <v>10270</v>
      </c>
      <c r="G115" s="205">
        <v>8300</v>
      </c>
      <c r="H115" s="205">
        <v>9770</v>
      </c>
      <c r="I115" s="205">
        <v>9080</v>
      </c>
      <c r="J115" s="205">
        <v>6880</v>
      </c>
      <c r="K115" s="205">
        <v>8790</v>
      </c>
      <c r="L115" s="205">
        <v>8690</v>
      </c>
      <c r="M115" s="205">
        <v>7830</v>
      </c>
      <c r="N115" s="207">
        <f>SUM(B115:M115)</f>
        <v>106850</v>
      </c>
      <c r="O115" s="5"/>
    </row>
    <row r="116" spans="1:15" ht="12.75" customHeight="1" thickBot="1" x14ac:dyDescent="0.25">
      <c r="A116" s="210"/>
      <c r="B116" s="206"/>
      <c r="C116" s="206"/>
      <c r="D116" s="206"/>
      <c r="E116" s="206"/>
      <c r="F116" s="206"/>
      <c r="G116" s="206"/>
      <c r="H116" s="206"/>
      <c r="I116" s="206"/>
      <c r="J116" s="206"/>
      <c r="K116" s="206"/>
      <c r="L116" s="206"/>
      <c r="M116" s="206"/>
      <c r="N116" s="208"/>
      <c r="O116" s="5"/>
    </row>
    <row r="117" spans="1:15" ht="12.75" customHeight="1" x14ac:dyDescent="0.2">
      <c r="A117" s="201" t="s">
        <v>13</v>
      </c>
      <c r="B117" s="190">
        <f t="shared" ref="B117:M117" si="4">SUM(B91:B115)</f>
        <v>398410</v>
      </c>
      <c r="C117" s="190">
        <f t="shared" si="4"/>
        <v>378600</v>
      </c>
      <c r="D117" s="190">
        <f t="shared" si="4"/>
        <v>392700</v>
      </c>
      <c r="E117" s="190">
        <f t="shared" si="4"/>
        <v>403390</v>
      </c>
      <c r="F117" s="190">
        <f t="shared" si="4"/>
        <v>449170</v>
      </c>
      <c r="G117" s="190">
        <f t="shared" si="4"/>
        <v>416820</v>
      </c>
      <c r="H117" s="190">
        <f t="shared" si="4"/>
        <v>413800</v>
      </c>
      <c r="I117" s="190">
        <f t="shared" si="4"/>
        <v>444130</v>
      </c>
      <c r="J117" s="190">
        <f t="shared" si="4"/>
        <v>436020</v>
      </c>
      <c r="K117" s="190">
        <f t="shared" si="4"/>
        <v>475829.53899999999</v>
      </c>
      <c r="L117" s="190">
        <f t="shared" si="4"/>
        <v>463350</v>
      </c>
      <c r="M117" s="190">
        <f t="shared" si="4"/>
        <v>439760</v>
      </c>
      <c r="N117" s="190">
        <f>SUM(N91:N116)</f>
        <v>5111979.5389999999</v>
      </c>
      <c r="O117" s="5"/>
    </row>
    <row r="118" spans="1:15" ht="12.75" customHeight="1" thickBot="1" x14ac:dyDescent="0.25">
      <c r="A118" s="202"/>
      <c r="B118" s="191"/>
      <c r="C118" s="191"/>
      <c r="D118" s="191"/>
      <c r="E118" s="191"/>
      <c r="F118" s="191"/>
      <c r="G118" s="191"/>
      <c r="H118" s="191"/>
      <c r="I118" s="191"/>
      <c r="J118" s="191"/>
      <c r="K118" s="191"/>
      <c r="L118" s="191"/>
      <c r="M118" s="191"/>
      <c r="N118" s="191"/>
      <c r="O118" s="5"/>
    </row>
    <row r="119" spans="1:15" ht="12.75" customHeight="1" x14ac:dyDescent="0.2">
      <c r="O119" s="5"/>
    </row>
    <row r="120" spans="1:15" ht="12.75" customHeight="1" x14ac:dyDescent="0.2">
      <c r="O120" s="5"/>
    </row>
    <row r="121" spans="1:15" ht="12.75" customHeight="1" x14ac:dyDescent="0.2">
      <c r="O121" s="5"/>
    </row>
    <row r="122" spans="1:15" s="10" customFormat="1" ht="24.95" customHeight="1" x14ac:dyDescent="0.2">
      <c r="A122" s="200" t="s">
        <v>191</v>
      </c>
      <c r="B122" s="200"/>
      <c r="C122" s="200"/>
      <c r="D122" s="200"/>
      <c r="E122" s="200"/>
      <c r="F122" s="200"/>
      <c r="G122" s="200"/>
      <c r="H122" s="200"/>
      <c r="I122" s="200"/>
      <c r="J122" s="200"/>
      <c r="K122" s="200"/>
      <c r="L122" s="200"/>
      <c r="M122" s="200"/>
      <c r="N122" s="200"/>
      <c r="O122" s="23"/>
    </row>
    <row r="123" spans="1:15" ht="12.75" customHeight="1" thickBot="1" x14ac:dyDescent="0.25">
      <c r="A123" s="20"/>
      <c r="F123" s="4"/>
      <c r="O123" s="5"/>
    </row>
    <row r="124" spans="1:15" ht="12.75" customHeight="1" x14ac:dyDescent="0.2">
      <c r="A124" s="194"/>
      <c r="B124" s="194" t="s">
        <v>1</v>
      </c>
      <c r="C124" s="194" t="s">
        <v>2</v>
      </c>
      <c r="D124" s="194" t="s">
        <v>3</v>
      </c>
      <c r="E124" s="194" t="s">
        <v>4</v>
      </c>
      <c r="F124" s="194" t="s">
        <v>5</v>
      </c>
      <c r="G124" s="194" t="s">
        <v>6</v>
      </c>
      <c r="H124" s="194" t="s">
        <v>7</v>
      </c>
      <c r="I124" s="194" t="s">
        <v>8</v>
      </c>
      <c r="J124" s="194" t="s">
        <v>9</v>
      </c>
      <c r="K124" s="194" t="s">
        <v>10</v>
      </c>
      <c r="L124" s="194" t="s">
        <v>11</v>
      </c>
      <c r="M124" s="194" t="s">
        <v>12</v>
      </c>
      <c r="N124" s="192" t="s">
        <v>13</v>
      </c>
      <c r="O124" s="5"/>
    </row>
    <row r="125" spans="1:15" ht="12.75" customHeight="1" thickBot="1" x14ac:dyDescent="0.25">
      <c r="A125" s="195"/>
      <c r="B125" s="195"/>
      <c r="C125" s="195"/>
      <c r="D125" s="195"/>
      <c r="E125" s="195"/>
      <c r="F125" s="195"/>
      <c r="G125" s="195"/>
      <c r="H125" s="195"/>
      <c r="I125" s="195"/>
      <c r="J125" s="195"/>
      <c r="K125" s="195"/>
      <c r="L125" s="195"/>
      <c r="M125" s="195"/>
      <c r="N125" s="193"/>
      <c r="O125" s="5"/>
    </row>
    <row r="126" spans="1:15" ht="12.75" customHeight="1" x14ac:dyDescent="0.2">
      <c r="A126" s="194" t="s">
        <v>62</v>
      </c>
      <c r="B126" s="205">
        <v>21100</v>
      </c>
      <c r="C126" s="205">
        <v>18161</v>
      </c>
      <c r="D126" s="205">
        <v>41520</v>
      </c>
      <c r="E126" s="205">
        <v>24751</v>
      </c>
      <c r="F126" s="205">
        <v>26153</v>
      </c>
      <c r="G126" s="205">
        <v>48277</v>
      </c>
      <c r="H126" s="205">
        <v>31346</v>
      </c>
      <c r="I126" s="205">
        <v>39468</v>
      </c>
      <c r="J126" s="205">
        <v>32097</v>
      </c>
      <c r="K126" s="205">
        <v>42084</v>
      </c>
      <c r="L126" s="205">
        <v>28095</v>
      </c>
      <c r="M126" s="205">
        <v>25863</v>
      </c>
      <c r="N126" s="207">
        <f t="shared" ref="N126:N148" si="5">SUM(B126:M126)</f>
        <v>378915</v>
      </c>
      <c r="O126" s="5"/>
    </row>
    <row r="127" spans="1:15" ht="12.75" customHeight="1" thickBot="1" x14ac:dyDescent="0.25">
      <c r="A127" s="210"/>
      <c r="B127" s="206"/>
      <c r="C127" s="206"/>
      <c r="D127" s="206"/>
      <c r="E127" s="206"/>
      <c r="F127" s="206"/>
      <c r="G127" s="206"/>
      <c r="H127" s="206"/>
      <c r="I127" s="206"/>
      <c r="J127" s="206"/>
      <c r="K127" s="206"/>
      <c r="L127" s="206"/>
      <c r="M127" s="206"/>
      <c r="N127" s="208"/>
      <c r="O127" s="5"/>
    </row>
    <row r="128" spans="1:15" ht="12.75" customHeight="1" x14ac:dyDescent="0.2">
      <c r="A128" s="194" t="s">
        <v>63</v>
      </c>
      <c r="B128" s="205">
        <v>26496</v>
      </c>
      <c r="C128" s="205">
        <v>26900</v>
      </c>
      <c r="D128" s="205">
        <v>26594</v>
      </c>
      <c r="E128" s="205">
        <v>22624</v>
      </c>
      <c r="F128" s="205">
        <v>22655</v>
      </c>
      <c r="G128" s="205">
        <v>24219</v>
      </c>
      <c r="H128" s="205">
        <v>21757</v>
      </c>
      <c r="I128" s="205">
        <v>24534</v>
      </c>
      <c r="J128" s="205">
        <v>22924</v>
      </c>
      <c r="K128" s="205">
        <v>27166</v>
      </c>
      <c r="L128" s="205">
        <v>22934</v>
      </c>
      <c r="M128" s="205">
        <v>30710</v>
      </c>
      <c r="N128" s="207">
        <f t="shared" si="5"/>
        <v>299513</v>
      </c>
      <c r="O128" s="5"/>
    </row>
    <row r="129" spans="1:15" ht="12.75" customHeight="1" thickBot="1" x14ac:dyDescent="0.25">
      <c r="A129" s="210"/>
      <c r="B129" s="206"/>
      <c r="C129" s="206"/>
      <c r="D129" s="206"/>
      <c r="E129" s="206"/>
      <c r="F129" s="206"/>
      <c r="G129" s="206"/>
      <c r="H129" s="206"/>
      <c r="I129" s="206"/>
      <c r="J129" s="206"/>
      <c r="K129" s="206"/>
      <c r="L129" s="206"/>
      <c r="M129" s="206"/>
      <c r="N129" s="208"/>
      <c r="O129" s="5"/>
    </row>
    <row r="130" spans="1:15" ht="12.75" customHeight="1" x14ac:dyDescent="0.2">
      <c r="A130" s="194" t="s">
        <v>64</v>
      </c>
      <c r="B130" s="205">
        <v>101862</v>
      </c>
      <c r="C130" s="205">
        <v>71213</v>
      </c>
      <c r="D130" s="205">
        <v>104139</v>
      </c>
      <c r="E130" s="205">
        <v>101448</v>
      </c>
      <c r="F130" s="205">
        <v>116542</v>
      </c>
      <c r="G130" s="205">
        <v>98783</v>
      </c>
      <c r="H130" s="205">
        <v>95395</v>
      </c>
      <c r="I130" s="205">
        <v>93304</v>
      </c>
      <c r="J130" s="205">
        <v>104848</v>
      </c>
      <c r="K130" s="205">
        <v>80343</v>
      </c>
      <c r="L130" s="205">
        <v>100399</v>
      </c>
      <c r="M130" s="205">
        <v>95754</v>
      </c>
      <c r="N130" s="207">
        <f t="shared" si="5"/>
        <v>1164030</v>
      </c>
      <c r="O130" s="5"/>
    </row>
    <row r="131" spans="1:15" ht="12.75" customHeight="1" thickBot="1" x14ac:dyDescent="0.25">
      <c r="A131" s="210"/>
      <c r="B131" s="206"/>
      <c r="C131" s="206"/>
      <c r="D131" s="206"/>
      <c r="E131" s="206"/>
      <c r="F131" s="206"/>
      <c r="G131" s="206"/>
      <c r="H131" s="206"/>
      <c r="I131" s="206"/>
      <c r="J131" s="206"/>
      <c r="K131" s="206"/>
      <c r="L131" s="206"/>
      <c r="M131" s="206"/>
      <c r="N131" s="208"/>
      <c r="O131" s="5"/>
    </row>
    <row r="132" spans="1:15" ht="12.75" customHeight="1" x14ac:dyDescent="0.2">
      <c r="A132" s="194" t="s">
        <v>65</v>
      </c>
      <c r="B132" s="205"/>
      <c r="C132" s="205"/>
      <c r="D132" s="205"/>
      <c r="E132" s="205"/>
      <c r="F132" s="205"/>
      <c r="G132" s="205"/>
      <c r="H132" s="205"/>
      <c r="I132" s="205"/>
      <c r="J132" s="205"/>
      <c r="K132" s="205"/>
      <c r="L132" s="205"/>
      <c r="M132" s="205"/>
      <c r="N132" s="207">
        <f t="shared" si="5"/>
        <v>0</v>
      </c>
      <c r="O132" s="5"/>
    </row>
    <row r="133" spans="1:15" ht="12.75" customHeight="1" thickBot="1" x14ac:dyDescent="0.25">
      <c r="A133" s="210"/>
      <c r="B133" s="206"/>
      <c r="C133" s="206"/>
      <c r="D133" s="206"/>
      <c r="E133" s="206"/>
      <c r="F133" s="206"/>
      <c r="G133" s="206"/>
      <c r="H133" s="206"/>
      <c r="I133" s="206"/>
      <c r="J133" s="206"/>
      <c r="K133" s="206"/>
      <c r="L133" s="206"/>
      <c r="M133" s="206"/>
      <c r="N133" s="208"/>
      <c r="O133" s="5"/>
    </row>
    <row r="134" spans="1:15" ht="12.75" customHeight="1" x14ac:dyDescent="0.2">
      <c r="A134" s="194" t="s">
        <v>66</v>
      </c>
      <c r="B134" s="205">
        <v>20636</v>
      </c>
      <c r="C134" s="205">
        <v>19322</v>
      </c>
      <c r="D134" s="205">
        <v>27764</v>
      </c>
      <c r="E134" s="205">
        <v>18005</v>
      </c>
      <c r="F134" s="205">
        <v>25351</v>
      </c>
      <c r="G134" s="205">
        <v>24736</v>
      </c>
      <c r="H134" s="205">
        <v>26266</v>
      </c>
      <c r="I134" s="205">
        <v>26985</v>
      </c>
      <c r="J134" s="205">
        <v>32543</v>
      </c>
      <c r="K134" s="205">
        <v>24476</v>
      </c>
      <c r="L134" s="205">
        <v>25907</v>
      </c>
      <c r="M134" s="205">
        <v>34711</v>
      </c>
      <c r="N134" s="207">
        <f t="shared" si="5"/>
        <v>306702</v>
      </c>
      <c r="O134" s="5"/>
    </row>
    <row r="135" spans="1:15" ht="12.75" customHeight="1" thickBot="1" x14ac:dyDescent="0.25">
      <c r="A135" s="210"/>
      <c r="B135" s="206"/>
      <c r="C135" s="206"/>
      <c r="D135" s="206"/>
      <c r="E135" s="206"/>
      <c r="F135" s="206"/>
      <c r="G135" s="206"/>
      <c r="H135" s="206"/>
      <c r="I135" s="206"/>
      <c r="J135" s="206"/>
      <c r="K135" s="206"/>
      <c r="L135" s="206"/>
      <c r="M135" s="206"/>
      <c r="N135" s="208"/>
      <c r="O135" s="5"/>
    </row>
    <row r="136" spans="1:15" ht="12.75" customHeight="1" x14ac:dyDescent="0.2">
      <c r="A136" s="194" t="s">
        <v>53</v>
      </c>
      <c r="B136" s="205">
        <v>9175</v>
      </c>
      <c r="C136" s="205">
        <v>8923</v>
      </c>
      <c r="D136" s="205">
        <v>12518</v>
      </c>
      <c r="E136" s="205">
        <v>9645</v>
      </c>
      <c r="F136" s="205">
        <v>9287</v>
      </c>
      <c r="G136" s="205">
        <v>9095</v>
      </c>
      <c r="H136" s="205">
        <v>7968</v>
      </c>
      <c r="I136" s="205">
        <v>6934</v>
      </c>
      <c r="J136" s="205">
        <v>6968</v>
      </c>
      <c r="K136" s="205">
        <v>7263</v>
      </c>
      <c r="L136" s="205">
        <v>7095</v>
      </c>
      <c r="M136" s="205">
        <v>6671</v>
      </c>
      <c r="N136" s="207">
        <f t="shared" si="5"/>
        <v>101542</v>
      </c>
      <c r="O136" s="5"/>
    </row>
    <row r="137" spans="1:15" ht="12.75" customHeight="1" thickBot="1" x14ac:dyDescent="0.25">
      <c r="A137" s="210"/>
      <c r="B137" s="206"/>
      <c r="C137" s="206"/>
      <c r="D137" s="206"/>
      <c r="E137" s="206"/>
      <c r="F137" s="206"/>
      <c r="G137" s="206"/>
      <c r="H137" s="206"/>
      <c r="I137" s="206"/>
      <c r="J137" s="206"/>
      <c r="K137" s="206"/>
      <c r="L137" s="206"/>
      <c r="M137" s="206"/>
      <c r="N137" s="208"/>
      <c r="O137" s="5"/>
    </row>
    <row r="138" spans="1:15" ht="12.75" customHeight="1" x14ac:dyDescent="0.2">
      <c r="A138" s="194" t="s">
        <v>67</v>
      </c>
      <c r="B138" s="205">
        <v>19407</v>
      </c>
      <c r="C138" s="205">
        <v>17286</v>
      </c>
      <c r="D138" s="205">
        <v>22323</v>
      </c>
      <c r="E138" s="205">
        <v>19028</v>
      </c>
      <c r="F138" s="205">
        <v>18093</v>
      </c>
      <c r="G138" s="205">
        <v>21255</v>
      </c>
      <c r="H138" s="205">
        <v>21969</v>
      </c>
      <c r="I138" s="205">
        <v>21055</v>
      </c>
      <c r="J138" s="205">
        <v>16726</v>
      </c>
      <c r="K138" s="205">
        <v>17340</v>
      </c>
      <c r="L138" s="205">
        <v>22341</v>
      </c>
      <c r="M138" s="205">
        <v>18273</v>
      </c>
      <c r="N138" s="207">
        <f t="shared" si="5"/>
        <v>235096</v>
      </c>
      <c r="O138" s="5"/>
    </row>
    <row r="139" spans="1:15" ht="12.75" customHeight="1" thickBot="1" x14ac:dyDescent="0.25">
      <c r="A139" s="210"/>
      <c r="B139" s="206"/>
      <c r="C139" s="206"/>
      <c r="D139" s="206"/>
      <c r="E139" s="206"/>
      <c r="F139" s="206"/>
      <c r="G139" s="206"/>
      <c r="H139" s="206"/>
      <c r="I139" s="206"/>
      <c r="J139" s="206"/>
      <c r="K139" s="206"/>
      <c r="L139" s="206"/>
      <c r="M139" s="206"/>
      <c r="N139" s="208"/>
      <c r="O139" s="5"/>
    </row>
    <row r="140" spans="1:15" ht="12.75" customHeight="1" x14ac:dyDescent="0.2">
      <c r="A140" s="194" t="s">
        <v>68</v>
      </c>
      <c r="B140" s="205">
        <v>52880</v>
      </c>
      <c r="C140" s="205">
        <v>58848</v>
      </c>
      <c r="D140" s="205">
        <v>63011</v>
      </c>
      <c r="E140" s="205">
        <v>64302</v>
      </c>
      <c r="F140" s="205">
        <v>71235</v>
      </c>
      <c r="G140" s="205">
        <v>74235</v>
      </c>
      <c r="H140" s="205">
        <v>67548</v>
      </c>
      <c r="I140" s="205">
        <v>72234</v>
      </c>
      <c r="J140" s="205">
        <v>65068</v>
      </c>
      <c r="K140" s="205">
        <v>68746</v>
      </c>
      <c r="L140" s="205">
        <v>69845</v>
      </c>
      <c r="M140" s="205">
        <v>72987</v>
      </c>
      <c r="N140" s="207">
        <f t="shared" si="5"/>
        <v>800939</v>
      </c>
      <c r="O140" s="5"/>
    </row>
    <row r="141" spans="1:15" ht="12.75" customHeight="1" thickBot="1" x14ac:dyDescent="0.25">
      <c r="A141" s="210"/>
      <c r="B141" s="206"/>
      <c r="C141" s="206"/>
      <c r="D141" s="206"/>
      <c r="E141" s="206"/>
      <c r="F141" s="206"/>
      <c r="G141" s="206"/>
      <c r="H141" s="206"/>
      <c r="I141" s="206"/>
      <c r="J141" s="206"/>
      <c r="K141" s="206"/>
      <c r="L141" s="206"/>
      <c r="M141" s="206"/>
      <c r="N141" s="208"/>
      <c r="O141" s="5"/>
    </row>
    <row r="142" spans="1:15" ht="12.75" customHeight="1" x14ac:dyDescent="0.2">
      <c r="A142" s="194" t="s">
        <v>69</v>
      </c>
      <c r="B142" s="205">
        <v>4804</v>
      </c>
      <c r="C142" s="205">
        <v>4646</v>
      </c>
      <c r="D142" s="205">
        <v>4295</v>
      </c>
      <c r="E142" s="205">
        <v>3910</v>
      </c>
      <c r="F142" s="205">
        <v>6087</v>
      </c>
      <c r="G142" s="205">
        <v>4688</v>
      </c>
      <c r="H142" s="205">
        <v>4028</v>
      </c>
      <c r="I142" s="205">
        <v>5712</v>
      </c>
      <c r="J142" s="205">
        <v>3777</v>
      </c>
      <c r="K142" s="205">
        <v>5233</v>
      </c>
      <c r="L142" s="205">
        <v>5529</v>
      </c>
      <c r="M142" s="205">
        <v>4429</v>
      </c>
      <c r="N142" s="207">
        <f t="shared" si="5"/>
        <v>57138</v>
      </c>
      <c r="O142" s="5"/>
    </row>
    <row r="143" spans="1:15" ht="12.75" customHeight="1" thickBot="1" x14ac:dyDescent="0.25">
      <c r="A143" s="210"/>
      <c r="B143" s="206"/>
      <c r="C143" s="206"/>
      <c r="D143" s="206"/>
      <c r="E143" s="206"/>
      <c r="F143" s="206"/>
      <c r="G143" s="206"/>
      <c r="H143" s="206"/>
      <c r="I143" s="206"/>
      <c r="J143" s="206"/>
      <c r="K143" s="206"/>
      <c r="L143" s="206"/>
      <c r="M143" s="206"/>
      <c r="N143" s="208"/>
      <c r="O143" s="5"/>
    </row>
    <row r="144" spans="1:15" ht="12.75" customHeight="1" x14ac:dyDescent="0.2">
      <c r="A144" s="194" t="s">
        <v>60</v>
      </c>
      <c r="B144" s="205">
        <v>7709</v>
      </c>
      <c r="C144" s="205">
        <v>4846</v>
      </c>
      <c r="D144" s="205">
        <v>6161</v>
      </c>
      <c r="E144" s="205">
        <v>3912</v>
      </c>
      <c r="F144" s="205">
        <v>3891</v>
      </c>
      <c r="G144" s="205">
        <v>3926</v>
      </c>
      <c r="H144" s="205">
        <v>3352</v>
      </c>
      <c r="I144" s="205">
        <v>2217</v>
      </c>
      <c r="J144" s="205">
        <v>3756</v>
      </c>
      <c r="K144" s="205">
        <v>3350</v>
      </c>
      <c r="L144" s="205">
        <v>2067</v>
      </c>
      <c r="M144" s="205">
        <v>346</v>
      </c>
      <c r="N144" s="207">
        <f t="shared" si="5"/>
        <v>45533</v>
      </c>
      <c r="O144" s="5"/>
    </row>
    <row r="145" spans="1:15" ht="12.75" customHeight="1" thickBot="1" x14ac:dyDescent="0.25">
      <c r="A145" s="210"/>
      <c r="B145" s="206"/>
      <c r="C145" s="206"/>
      <c r="D145" s="206"/>
      <c r="E145" s="206"/>
      <c r="F145" s="206"/>
      <c r="G145" s="206"/>
      <c r="H145" s="206"/>
      <c r="I145" s="206"/>
      <c r="J145" s="206"/>
      <c r="K145" s="206"/>
      <c r="L145" s="206"/>
      <c r="M145" s="206"/>
      <c r="N145" s="208"/>
      <c r="O145" s="5"/>
    </row>
    <row r="146" spans="1:15" ht="12.75" customHeight="1" x14ac:dyDescent="0.2">
      <c r="A146" s="194" t="s">
        <v>71</v>
      </c>
      <c r="B146" s="205">
        <v>5857</v>
      </c>
      <c r="C146" s="205">
        <v>5079</v>
      </c>
      <c r="D146" s="205">
        <v>7211</v>
      </c>
      <c r="E146" s="205">
        <v>7198</v>
      </c>
      <c r="F146" s="205">
        <v>7895</v>
      </c>
      <c r="G146" s="205">
        <v>7387</v>
      </c>
      <c r="H146" s="205">
        <v>6535</v>
      </c>
      <c r="I146" s="205">
        <v>6758</v>
      </c>
      <c r="J146" s="205">
        <v>5945</v>
      </c>
      <c r="K146" s="205">
        <v>5668</v>
      </c>
      <c r="L146" s="205">
        <v>4168</v>
      </c>
      <c r="M146" s="205">
        <v>3848</v>
      </c>
      <c r="N146" s="207">
        <f t="shared" si="5"/>
        <v>73549</v>
      </c>
      <c r="O146" s="5"/>
    </row>
    <row r="147" spans="1:15" ht="12.75" customHeight="1" thickBot="1" x14ac:dyDescent="0.25">
      <c r="A147" s="210"/>
      <c r="B147" s="206"/>
      <c r="C147" s="206"/>
      <c r="D147" s="206"/>
      <c r="E147" s="206"/>
      <c r="F147" s="206"/>
      <c r="G147" s="206"/>
      <c r="H147" s="206"/>
      <c r="I147" s="206"/>
      <c r="J147" s="206"/>
      <c r="K147" s="206"/>
      <c r="L147" s="206"/>
      <c r="M147" s="206"/>
      <c r="N147" s="208"/>
      <c r="O147" s="5"/>
    </row>
    <row r="148" spans="1:15" ht="12.75" customHeight="1" x14ac:dyDescent="0.2">
      <c r="A148" s="194" t="s">
        <v>72</v>
      </c>
      <c r="B148" s="205">
        <v>7187</v>
      </c>
      <c r="C148" s="205">
        <v>9112</v>
      </c>
      <c r="D148" s="205">
        <v>10032</v>
      </c>
      <c r="E148" s="205">
        <v>12458</v>
      </c>
      <c r="F148" s="205">
        <v>6549</v>
      </c>
      <c r="G148" s="205">
        <v>4754</v>
      </c>
      <c r="H148" s="205">
        <v>5531</v>
      </c>
      <c r="I148" s="205">
        <v>4251</v>
      </c>
      <c r="J148" s="205">
        <v>4443</v>
      </c>
      <c r="K148" s="205">
        <v>3987</v>
      </c>
      <c r="L148" s="205">
        <v>3721</v>
      </c>
      <c r="M148" s="205">
        <v>1577</v>
      </c>
      <c r="N148" s="207">
        <f t="shared" si="5"/>
        <v>73602</v>
      </c>
      <c r="O148" s="5"/>
    </row>
    <row r="149" spans="1:15" ht="12.75" customHeight="1" thickBot="1" x14ac:dyDescent="0.25">
      <c r="A149" s="210"/>
      <c r="B149" s="206"/>
      <c r="C149" s="206"/>
      <c r="D149" s="206"/>
      <c r="E149" s="206"/>
      <c r="F149" s="206"/>
      <c r="G149" s="206"/>
      <c r="H149" s="206"/>
      <c r="I149" s="206"/>
      <c r="J149" s="206"/>
      <c r="K149" s="206"/>
      <c r="L149" s="206"/>
      <c r="M149" s="206"/>
      <c r="N149" s="208"/>
      <c r="O149" s="5"/>
    </row>
    <row r="150" spans="1:15" ht="12.75" customHeight="1" x14ac:dyDescent="0.2">
      <c r="A150" s="201" t="s">
        <v>13</v>
      </c>
      <c r="B150" s="190">
        <f t="shared" ref="B150:G150" si="6">SUM(B126:B148)</f>
        <v>277113</v>
      </c>
      <c r="C150" s="190">
        <f t="shared" si="6"/>
        <v>244336</v>
      </c>
      <c r="D150" s="190">
        <f t="shared" si="6"/>
        <v>325568</v>
      </c>
      <c r="E150" s="190">
        <f t="shared" si="6"/>
        <v>287281</v>
      </c>
      <c r="F150" s="190">
        <f t="shared" si="6"/>
        <v>313738</v>
      </c>
      <c r="G150" s="190">
        <f t="shared" si="6"/>
        <v>321355</v>
      </c>
      <c r="H150" s="190">
        <f t="shared" ref="H150:M150" si="7">SUM(H126:H148)</f>
        <v>291695</v>
      </c>
      <c r="I150" s="190">
        <f t="shared" si="7"/>
        <v>303452</v>
      </c>
      <c r="J150" s="190">
        <f t="shared" si="7"/>
        <v>299095</v>
      </c>
      <c r="K150" s="190">
        <f t="shared" si="7"/>
        <v>285656</v>
      </c>
      <c r="L150" s="190">
        <f t="shared" si="7"/>
        <v>292101</v>
      </c>
      <c r="M150" s="190">
        <f t="shared" si="7"/>
        <v>295169</v>
      </c>
      <c r="N150" s="190">
        <f>SUM(B150:M150)</f>
        <v>3536559</v>
      </c>
      <c r="O150" s="5"/>
    </row>
    <row r="151" spans="1:15" ht="12.75" customHeight="1" thickBot="1" x14ac:dyDescent="0.25">
      <c r="A151" s="202"/>
      <c r="B151" s="191"/>
      <c r="C151" s="191"/>
      <c r="D151" s="191"/>
      <c r="E151" s="191"/>
      <c r="F151" s="191"/>
      <c r="G151" s="191"/>
      <c r="H151" s="191"/>
      <c r="I151" s="191"/>
      <c r="J151" s="191"/>
      <c r="K151" s="191"/>
      <c r="L151" s="191"/>
      <c r="M151" s="191"/>
      <c r="N151" s="191"/>
      <c r="O151" s="5"/>
    </row>
    <row r="152" spans="1:15" ht="12.75" customHeight="1" x14ac:dyDescent="0.2">
      <c r="O152" s="5"/>
    </row>
    <row r="153" spans="1:15" ht="12.75" customHeight="1" x14ac:dyDescent="0.2">
      <c r="O153" s="5"/>
    </row>
    <row r="154" spans="1:15" ht="12.75" customHeight="1" x14ac:dyDescent="0.2">
      <c r="O154" s="5"/>
    </row>
    <row r="155" spans="1:15" ht="12.75" customHeight="1" x14ac:dyDescent="0.2">
      <c r="O155" s="5"/>
    </row>
    <row r="156" spans="1:15" s="10" customFormat="1" ht="24.95" customHeight="1" x14ac:dyDescent="0.2">
      <c r="A156" s="200" t="s">
        <v>192</v>
      </c>
      <c r="B156" s="200"/>
      <c r="C156" s="200"/>
      <c r="D156" s="200"/>
      <c r="E156" s="200"/>
      <c r="F156" s="200"/>
      <c r="G156" s="200"/>
      <c r="H156" s="200"/>
      <c r="I156" s="200"/>
      <c r="J156" s="200"/>
      <c r="K156" s="200"/>
      <c r="L156" s="200"/>
      <c r="M156" s="200"/>
      <c r="N156" s="200"/>
      <c r="O156" s="23"/>
    </row>
    <row r="157" spans="1:15" ht="12.75" customHeight="1" thickBot="1" x14ac:dyDescent="0.25">
      <c r="A157" s="20"/>
      <c r="F157" s="4"/>
      <c r="O157" s="5"/>
    </row>
    <row r="158" spans="1:15" ht="12.75" customHeight="1" x14ac:dyDescent="0.2">
      <c r="A158" s="194"/>
      <c r="B158" s="194" t="s">
        <v>1</v>
      </c>
      <c r="C158" s="194" t="s">
        <v>2</v>
      </c>
      <c r="D158" s="194" t="s">
        <v>3</v>
      </c>
      <c r="E158" s="194" t="s">
        <v>4</v>
      </c>
      <c r="F158" s="194" t="s">
        <v>5</v>
      </c>
      <c r="G158" s="194" t="s">
        <v>6</v>
      </c>
      <c r="H158" s="194" t="s">
        <v>7</v>
      </c>
      <c r="I158" s="194" t="s">
        <v>8</v>
      </c>
      <c r="J158" s="194" t="s">
        <v>9</v>
      </c>
      <c r="K158" s="194" t="s">
        <v>10</v>
      </c>
      <c r="L158" s="194" t="s">
        <v>11</v>
      </c>
      <c r="M158" s="194" t="s">
        <v>12</v>
      </c>
      <c r="N158" s="192" t="s">
        <v>13</v>
      </c>
      <c r="O158" s="5"/>
    </row>
    <row r="159" spans="1:15" ht="12.75" customHeight="1" thickBot="1" x14ac:dyDescent="0.25">
      <c r="A159" s="195"/>
      <c r="B159" s="195"/>
      <c r="C159" s="195"/>
      <c r="D159" s="195"/>
      <c r="E159" s="195"/>
      <c r="F159" s="195"/>
      <c r="G159" s="195"/>
      <c r="H159" s="195"/>
      <c r="I159" s="195"/>
      <c r="J159" s="195"/>
      <c r="K159" s="195"/>
      <c r="L159" s="195"/>
      <c r="M159" s="195"/>
      <c r="N159" s="193"/>
      <c r="O159" s="5"/>
    </row>
    <row r="160" spans="1:15" ht="12.75" customHeight="1" x14ac:dyDescent="0.2">
      <c r="A160" s="194" t="s">
        <v>75</v>
      </c>
      <c r="B160" s="205">
        <v>9152</v>
      </c>
      <c r="C160" s="205">
        <v>16409</v>
      </c>
      <c r="D160" s="205">
        <v>15984</v>
      </c>
      <c r="E160" s="205">
        <v>15272</v>
      </c>
      <c r="F160" s="205">
        <v>20881</v>
      </c>
      <c r="G160" s="205">
        <v>21248</v>
      </c>
      <c r="H160" s="205">
        <v>17817</v>
      </c>
      <c r="I160" s="205">
        <v>20892</v>
      </c>
      <c r="J160" s="205">
        <v>20052</v>
      </c>
      <c r="K160" s="205">
        <v>18647</v>
      </c>
      <c r="L160" s="205">
        <v>3300</v>
      </c>
      <c r="M160" s="205">
        <v>4746</v>
      </c>
      <c r="N160" s="207">
        <f t="shared" ref="N160:N180" si="8">SUM(B160:M160)</f>
        <v>184400</v>
      </c>
      <c r="O160" s="5"/>
    </row>
    <row r="161" spans="1:15" ht="12.75" customHeight="1" thickBot="1" x14ac:dyDescent="0.25">
      <c r="A161" s="210"/>
      <c r="B161" s="206"/>
      <c r="C161" s="206"/>
      <c r="D161" s="206"/>
      <c r="E161" s="206"/>
      <c r="F161" s="206"/>
      <c r="G161" s="206"/>
      <c r="H161" s="206"/>
      <c r="I161" s="206"/>
      <c r="J161" s="206"/>
      <c r="K161" s="206"/>
      <c r="L161" s="206"/>
      <c r="M161" s="206"/>
      <c r="N161" s="208"/>
      <c r="O161" s="5"/>
    </row>
    <row r="162" spans="1:15" ht="12.75" customHeight="1" x14ac:dyDescent="0.2">
      <c r="A162" s="194" t="s">
        <v>76</v>
      </c>
      <c r="B162" s="205"/>
      <c r="C162" s="205"/>
      <c r="D162" s="205"/>
      <c r="E162" s="205"/>
      <c r="F162" s="205"/>
      <c r="G162" s="205"/>
      <c r="H162" s="205"/>
      <c r="I162" s="205"/>
      <c r="J162" s="205"/>
      <c r="K162" s="205"/>
      <c r="L162" s="205"/>
      <c r="M162" s="205"/>
      <c r="N162" s="207">
        <f t="shared" si="8"/>
        <v>0</v>
      </c>
      <c r="O162" s="5"/>
    </row>
    <row r="163" spans="1:15" ht="12.75" customHeight="1" thickBot="1" x14ac:dyDescent="0.25">
      <c r="A163" s="210"/>
      <c r="B163" s="206"/>
      <c r="C163" s="206"/>
      <c r="D163" s="206"/>
      <c r="E163" s="206"/>
      <c r="F163" s="206"/>
      <c r="G163" s="206"/>
      <c r="H163" s="206"/>
      <c r="I163" s="206"/>
      <c r="J163" s="206"/>
      <c r="K163" s="206"/>
      <c r="L163" s="206"/>
      <c r="M163" s="206"/>
      <c r="N163" s="208"/>
      <c r="O163" s="5"/>
    </row>
    <row r="164" spans="1:15" ht="12.75" customHeight="1" x14ac:dyDescent="0.2">
      <c r="A164" s="194" t="s">
        <v>77</v>
      </c>
      <c r="B164" s="205">
        <v>11379</v>
      </c>
      <c r="C164" s="205">
        <v>17548</v>
      </c>
      <c r="D164" s="205">
        <v>26526</v>
      </c>
      <c r="E164" s="205">
        <v>9611</v>
      </c>
      <c r="F164" s="205">
        <v>5732</v>
      </c>
      <c r="G164" s="205">
        <v>7477</v>
      </c>
      <c r="H164" s="205">
        <v>14338</v>
      </c>
      <c r="I164" s="205">
        <v>11155</v>
      </c>
      <c r="J164" s="205">
        <v>15398</v>
      </c>
      <c r="K164" s="205">
        <v>17306</v>
      </c>
      <c r="L164" s="205">
        <v>13347</v>
      </c>
      <c r="M164" s="205">
        <v>18360</v>
      </c>
      <c r="N164" s="207">
        <f t="shared" si="8"/>
        <v>168177</v>
      </c>
      <c r="O164" s="5"/>
    </row>
    <row r="165" spans="1:15" ht="12.75" customHeight="1" thickBot="1" x14ac:dyDescent="0.25">
      <c r="A165" s="210"/>
      <c r="B165" s="206"/>
      <c r="C165" s="206"/>
      <c r="D165" s="206"/>
      <c r="E165" s="206"/>
      <c r="F165" s="206"/>
      <c r="G165" s="206"/>
      <c r="H165" s="206"/>
      <c r="I165" s="206"/>
      <c r="J165" s="206"/>
      <c r="K165" s="206"/>
      <c r="L165" s="206"/>
      <c r="M165" s="206"/>
      <c r="N165" s="208"/>
      <c r="O165" s="5"/>
    </row>
    <row r="166" spans="1:15" ht="12.75" customHeight="1" x14ac:dyDescent="0.2">
      <c r="A166" s="194" t="s">
        <v>78</v>
      </c>
      <c r="B166" s="205">
        <v>8185</v>
      </c>
      <c r="C166" s="205">
        <v>7537</v>
      </c>
      <c r="D166" s="205">
        <v>10315</v>
      </c>
      <c r="E166" s="205">
        <v>10124</v>
      </c>
      <c r="F166" s="205">
        <v>7583</v>
      </c>
      <c r="G166" s="205">
        <v>6977</v>
      </c>
      <c r="H166" s="205">
        <v>6041</v>
      </c>
      <c r="I166" s="205">
        <v>6951</v>
      </c>
      <c r="J166" s="205">
        <v>7928</v>
      </c>
      <c r="K166" s="205">
        <v>3819</v>
      </c>
      <c r="L166" s="205"/>
      <c r="M166" s="205">
        <v>6834</v>
      </c>
      <c r="N166" s="207">
        <f t="shared" si="8"/>
        <v>82294</v>
      </c>
      <c r="O166" s="5"/>
    </row>
    <row r="167" spans="1:15" ht="12.75" customHeight="1" thickBot="1" x14ac:dyDescent="0.25">
      <c r="A167" s="210"/>
      <c r="B167" s="206"/>
      <c r="C167" s="206"/>
      <c r="D167" s="206"/>
      <c r="E167" s="206"/>
      <c r="F167" s="206"/>
      <c r="G167" s="206"/>
      <c r="H167" s="206"/>
      <c r="I167" s="206"/>
      <c r="J167" s="206"/>
      <c r="K167" s="206"/>
      <c r="L167" s="206"/>
      <c r="M167" s="206"/>
      <c r="N167" s="208"/>
      <c r="O167" s="5"/>
    </row>
    <row r="168" spans="1:15" ht="12.75" customHeight="1" x14ac:dyDescent="0.2">
      <c r="A168" s="194" t="s">
        <v>96</v>
      </c>
      <c r="B168" s="205">
        <v>11404</v>
      </c>
      <c r="C168" s="205">
        <v>15994</v>
      </c>
      <c r="D168" s="205">
        <v>18277</v>
      </c>
      <c r="E168" s="205">
        <v>18935</v>
      </c>
      <c r="F168" s="205">
        <v>18871</v>
      </c>
      <c r="G168" s="205">
        <v>12704</v>
      </c>
      <c r="H168" s="205">
        <v>19813</v>
      </c>
      <c r="I168" s="205">
        <v>15491</v>
      </c>
      <c r="J168" s="205">
        <v>15558</v>
      </c>
      <c r="K168" s="205">
        <v>17111</v>
      </c>
      <c r="L168" s="205">
        <v>15104</v>
      </c>
      <c r="M168" s="205">
        <v>19690</v>
      </c>
      <c r="N168" s="207">
        <f t="shared" si="8"/>
        <v>198952</v>
      </c>
      <c r="O168" s="5"/>
    </row>
    <row r="169" spans="1:15" ht="12.75" customHeight="1" thickBot="1" x14ac:dyDescent="0.25">
      <c r="A169" s="210"/>
      <c r="B169" s="206"/>
      <c r="C169" s="206"/>
      <c r="D169" s="206"/>
      <c r="E169" s="206"/>
      <c r="F169" s="206"/>
      <c r="G169" s="206"/>
      <c r="H169" s="206"/>
      <c r="I169" s="206"/>
      <c r="J169" s="206"/>
      <c r="K169" s="206"/>
      <c r="L169" s="206"/>
      <c r="M169" s="206"/>
      <c r="N169" s="208"/>
      <c r="O169" s="5"/>
    </row>
    <row r="170" spans="1:15" ht="12.75" customHeight="1" x14ac:dyDescent="0.2">
      <c r="A170" s="194" t="s">
        <v>107</v>
      </c>
      <c r="B170" s="205" t="s">
        <v>92</v>
      </c>
      <c r="C170" s="205"/>
      <c r="D170" s="205"/>
      <c r="E170" s="205"/>
      <c r="F170" s="205"/>
      <c r="G170" s="205" t="s">
        <v>92</v>
      </c>
      <c r="H170" s="205"/>
      <c r="I170" s="205"/>
      <c r="J170" s="205"/>
      <c r="K170" s="205"/>
      <c r="L170" s="205"/>
      <c r="M170" s="205"/>
      <c r="N170" s="207">
        <f t="shared" si="8"/>
        <v>0</v>
      </c>
      <c r="O170" s="5"/>
    </row>
    <row r="171" spans="1:15" ht="12.75" customHeight="1" thickBot="1" x14ac:dyDescent="0.25">
      <c r="A171" s="210"/>
      <c r="B171" s="206"/>
      <c r="C171" s="206"/>
      <c r="D171" s="206"/>
      <c r="E171" s="206"/>
      <c r="F171" s="206"/>
      <c r="G171" s="206"/>
      <c r="H171" s="206"/>
      <c r="I171" s="206"/>
      <c r="J171" s="206"/>
      <c r="K171" s="206"/>
      <c r="L171" s="206"/>
      <c r="M171" s="206"/>
      <c r="N171" s="208"/>
      <c r="O171" s="5"/>
    </row>
    <row r="172" spans="1:15" ht="12.75" customHeight="1" x14ac:dyDescent="0.2">
      <c r="A172" s="194" t="s">
        <v>79</v>
      </c>
      <c r="B172" s="205">
        <v>10700</v>
      </c>
      <c r="C172" s="205"/>
      <c r="D172" s="205"/>
      <c r="E172" s="205">
        <v>11815</v>
      </c>
      <c r="F172" s="205">
        <v>7367</v>
      </c>
      <c r="G172" s="205">
        <v>863</v>
      </c>
      <c r="H172" s="205"/>
      <c r="I172" s="205"/>
      <c r="J172" s="205"/>
      <c r="K172" s="205"/>
      <c r="L172" s="205"/>
      <c r="M172" s="205"/>
      <c r="N172" s="207">
        <f t="shared" si="8"/>
        <v>30745</v>
      </c>
      <c r="O172" s="5"/>
    </row>
    <row r="173" spans="1:15" ht="12.75" customHeight="1" thickBot="1" x14ac:dyDescent="0.25">
      <c r="A173" s="210"/>
      <c r="B173" s="206"/>
      <c r="C173" s="206"/>
      <c r="D173" s="206"/>
      <c r="E173" s="206"/>
      <c r="F173" s="206"/>
      <c r="G173" s="206"/>
      <c r="H173" s="206"/>
      <c r="I173" s="206"/>
      <c r="J173" s="206"/>
      <c r="K173" s="206"/>
      <c r="L173" s="206"/>
      <c r="M173" s="206"/>
      <c r="N173" s="208"/>
      <c r="O173" s="5"/>
    </row>
    <row r="174" spans="1:15" ht="12.75" customHeight="1" x14ac:dyDescent="0.2">
      <c r="A174" s="194" t="s">
        <v>53</v>
      </c>
      <c r="B174" s="205">
        <v>21912</v>
      </c>
      <c r="C174" s="205">
        <v>21933</v>
      </c>
      <c r="D174" s="205">
        <v>23935</v>
      </c>
      <c r="E174" s="205">
        <v>24594</v>
      </c>
      <c r="F174" s="205">
        <v>27746</v>
      </c>
      <c r="G174" s="205">
        <v>28168</v>
      </c>
      <c r="H174" s="205">
        <v>26471</v>
      </c>
      <c r="I174" s="205">
        <v>26371</v>
      </c>
      <c r="J174" s="205">
        <v>22875</v>
      </c>
      <c r="K174" s="205">
        <v>25337</v>
      </c>
      <c r="L174" s="205">
        <v>23125</v>
      </c>
      <c r="M174" s="205">
        <v>21504</v>
      </c>
      <c r="N174" s="207">
        <f t="shared" si="8"/>
        <v>293971</v>
      </c>
      <c r="O174" s="5"/>
    </row>
    <row r="175" spans="1:15" ht="12.75" customHeight="1" thickBot="1" x14ac:dyDescent="0.25">
      <c r="A175" s="210"/>
      <c r="B175" s="206"/>
      <c r="C175" s="206"/>
      <c r="D175" s="206"/>
      <c r="E175" s="206"/>
      <c r="F175" s="206"/>
      <c r="G175" s="206"/>
      <c r="H175" s="206"/>
      <c r="I175" s="206"/>
      <c r="J175" s="206"/>
      <c r="K175" s="206"/>
      <c r="L175" s="206"/>
      <c r="M175" s="206"/>
      <c r="N175" s="208"/>
      <c r="O175" s="5"/>
    </row>
    <row r="176" spans="1:15" ht="12.75" customHeight="1" x14ac:dyDescent="0.2">
      <c r="A176" s="194" t="s">
        <v>60</v>
      </c>
      <c r="B176" s="205">
        <v>1576</v>
      </c>
      <c r="C176" s="205">
        <v>1414</v>
      </c>
      <c r="D176" s="205">
        <v>728</v>
      </c>
      <c r="E176" s="205">
        <v>593</v>
      </c>
      <c r="F176" s="205">
        <v>1268</v>
      </c>
      <c r="G176" s="205">
        <v>1109</v>
      </c>
      <c r="H176" s="205">
        <v>204</v>
      </c>
      <c r="I176" s="205">
        <v>676</v>
      </c>
      <c r="J176" s="205">
        <v>684</v>
      </c>
      <c r="K176" s="205">
        <v>1761</v>
      </c>
      <c r="L176" s="205">
        <v>1061</v>
      </c>
      <c r="M176" s="205">
        <v>810</v>
      </c>
      <c r="N176" s="207">
        <f t="shared" si="8"/>
        <v>11884</v>
      </c>
      <c r="O176" s="5"/>
    </row>
    <row r="177" spans="1:15" ht="12.75" customHeight="1" thickBot="1" x14ac:dyDescent="0.25">
      <c r="A177" s="210"/>
      <c r="B177" s="206"/>
      <c r="C177" s="206"/>
      <c r="D177" s="206"/>
      <c r="E177" s="206"/>
      <c r="F177" s="206"/>
      <c r="G177" s="206"/>
      <c r="H177" s="206"/>
      <c r="I177" s="206"/>
      <c r="J177" s="206"/>
      <c r="K177" s="206"/>
      <c r="L177" s="206"/>
      <c r="M177" s="206"/>
      <c r="N177" s="208"/>
      <c r="O177" s="5"/>
    </row>
    <row r="178" spans="1:15" ht="12.75" customHeight="1" x14ac:dyDescent="0.2">
      <c r="A178" s="194" t="s">
        <v>69</v>
      </c>
      <c r="B178" s="205">
        <v>5904</v>
      </c>
      <c r="C178" s="205">
        <v>5761</v>
      </c>
      <c r="D178" s="205">
        <v>3608</v>
      </c>
      <c r="E178" s="205">
        <v>3355</v>
      </c>
      <c r="F178" s="205">
        <v>8577</v>
      </c>
      <c r="G178" s="205">
        <v>7595</v>
      </c>
      <c r="H178" s="205">
        <v>9800</v>
      </c>
      <c r="I178" s="205">
        <v>4889</v>
      </c>
      <c r="J178" s="205">
        <v>8368</v>
      </c>
      <c r="K178" s="205">
        <v>6012</v>
      </c>
      <c r="L178" s="205">
        <v>12151</v>
      </c>
      <c r="M178" s="205">
        <v>14594</v>
      </c>
      <c r="N178" s="207">
        <f t="shared" si="8"/>
        <v>90614</v>
      </c>
      <c r="O178" s="5"/>
    </row>
    <row r="179" spans="1:15" ht="12.75" customHeight="1" thickBot="1" x14ac:dyDescent="0.25">
      <c r="A179" s="210"/>
      <c r="B179" s="206"/>
      <c r="C179" s="206"/>
      <c r="D179" s="206"/>
      <c r="E179" s="206"/>
      <c r="F179" s="206"/>
      <c r="G179" s="206"/>
      <c r="H179" s="206"/>
      <c r="I179" s="206"/>
      <c r="J179" s="206"/>
      <c r="K179" s="206"/>
      <c r="L179" s="206"/>
      <c r="M179" s="206"/>
      <c r="N179" s="208"/>
      <c r="O179" s="5"/>
    </row>
    <row r="180" spans="1:15" ht="12.75" customHeight="1" x14ac:dyDescent="0.2">
      <c r="A180" s="194" t="s">
        <v>80</v>
      </c>
      <c r="B180" s="205">
        <v>26217</v>
      </c>
      <c r="C180" s="205">
        <v>26294</v>
      </c>
      <c r="D180" s="205">
        <v>24576</v>
      </c>
      <c r="E180" s="205">
        <v>23964</v>
      </c>
      <c r="F180" s="205">
        <v>25014</v>
      </c>
      <c r="G180" s="205">
        <v>21927</v>
      </c>
      <c r="H180" s="205">
        <v>25739</v>
      </c>
      <c r="I180" s="205">
        <v>28594</v>
      </c>
      <c r="J180" s="205">
        <v>32237</v>
      </c>
      <c r="K180" s="205">
        <v>31022</v>
      </c>
      <c r="L180" s="205">
        <v>31797</v>
      </c>
      <c r="M180" s="205">
        <v>28938</v>
      </c>
      <c r="N180" s="207">
        <f t="shared" si="8"/>
        <v>326319</v>
      </c>
      <c r="O180" s="5"/>
    </row>
    <row r="181" spans="1:15" ht="12.75" customHeight="1" thickBot="1" x14ac:dyDescent="0.25">
      <c r="A181" s="210"/>
      <c r="B181" s="206"/>
      <c r="C181" s="206"/>
      <c r="D181" s="206"/>
      <c r="E181" s="206"/>
      <c r="F181" s="206"/>
      <c r="G181" s="206"/>
      <c r="H181" s="206"/>
      <c r="I181" s="206"/>
      <c r="J181" s="206"/>
      <c r="K181" s="206"/>
      <c r="L181" s="206"/>
      <c r="M181" s="206"/>
      <c r="N181" s="208"/>
      <c r="O181" s="5"/>
    </row>
    <row r="182" spans="1:15" ht="12.75" customHeight="1" x14ac:dyDescent="0.2">
      <c r="A182" s="201" t="s">
        <v>13</v>
      </c>
      <c r="B182" s="190">
        <f>SUM(B160:B180)</f>
        <v>106429</v>
      </c>
      <c r="C182" s="190">
        <f t="shared" ref="C182:M182" si="9">SUM(C160:C180)</f>
        <v>112890</v>
      </c>
      <c r="D182" s="190">
        <f t="shared" si="9"/>
        <v>123949</v>
      </c>
      <c r="E182" s="190">
        <f t="shared" si="9"/>
        <v>118263</v>
      </c>
      <c r="F182" s="190">
        <f t="shared" si="9"/>
        <v>123039</v>
      </c>
      <c r="G182" s="190">
        <f t="shared" si="9"/>
        <v>108068</v>
      </c>
      <c r="H182" s="190">
        <f t="shared" si="9"/>
        <v>120223</v>
      </c>
      <c r="I182" s="190">
        <f t="shared" si="9"/>
        <v>115019</v>
      </c>
      <c r="J182" s="190">
        <f t="shared" si="9"/>
        <v>123100</v>
      </c>
      <c r="K182" s="190">
        <f t="shared" si="9"/>
        <v>121015</v>
      </c>
      <c r="L182" s="190">
        <f t="shared" si="9"/>
        <v>99885</v>
      </c>
      <c r="M182" s="190">
        <f t="shared" si="9"/>
        <v>115476</v>
      </c>
      <c r="N182" s="190">
        <f>SUM(N160:N180)</f>
        <v>1387356</v>
      </c>
      <c r="O182" s="5"/>
    </row>
    <row r="183" spans="1:15" ht="12.75" customHeight="1" thickBot="1" x14ac:dyDescent="0.25">
      <c r="A183" s="202"/>
      <c r="B183" s="191"/>
      <c r="C183" s="191"/>
      <c r="D183" s="191"/>
      <c r="E183" s="191"/>
      <c r="F183" s="191"/>
      <c r="G183" s="191"/>
      <c r="H183" s="191"/>
      <c r="I183" s="191"/>
      <c r="J183" s="191"/>
      <c r="K183" s="191"/>
      <c r="L183" s="191"/>
      <c r="M183" s="191"/>
      <c r="N183" s="191"/>
      <c r="O183" s="5"/>
    </row>
    <row r="184" spans="1:15" ht="12.75" customHeight="1" x14ac:dyDescent="0.2"/>
    <row r="185" spans="1:15" ht="12.75" customHeight="1" x14ac:dyDescent="0.2"/>
    <row r="186" spans="1:15" ht="12.75" customHeight="1" x14ac:dyDescent="0.2"/>
    <row r="187" spans="1:15" s="10" customFormat="1" ht="24.95" customHeight="1" x14ac:dyDescent="0.2">
      <c r="A187" s="200" t="s">
        <v>193</v>
      </c>
      <c r="B187" s="200"/>
      <c r="C187" s="200"/>
      <c r="D187" s="200"/>
      <c r="E187" s="200"/>
      <c r="F187" s="200"/>
      <c r="G187" s="200"/>
      <c r="H187" s="200"/>
      <c r="I187" s="200"/>
      <c r="J187" s="200"/>
      <c r="K187" s="200"/>
      <c r="L187" s="200"/>
      <c r="M187" s="200"/>
      <c r="N187" s="200"/>
    </row>
    <row r="188" spans="1:15" ht="12.75" customHeight="1" thickBot="1" x14ac:dyDescent="0.25"/>
    <row r="189" spans="1:15" ht="12.75" customHeight="1" x14ac:dyDescent="0.2">
      <c r="A189" s="194"/>
      <c r="B189" s="194" t="s">
        <v>1</v>
      </c>
      <c r="C189" s="194" t="s">
        <v>2</v>
      </c>
      <c r="D189" s="194" t="s">
        <v>3</v>
      </c>
      <c r="E189" s="194" t="s">
        <v>4</v>
      </c>
      <c r="F189" s="194" t="s">
        <v>5</v>
      </c>
      <c r="G189" s="194" t="s">
        <v>6</v>
      </c>
      <c r="H189" s="194" t="s">
        <v>7</v>
      </c>
      <c r="I189" s="194" t="s">
        <v>8</v>
      </c>
      <c r="J189" s="194" t="s">
        <v>9</v>
      </c>
      <c r="K189" s="194" t="s">
        <v>10</v>
      </c>
      <c r="L189" s="194" t="s">
        <v>11</v>
      </c>
      <c r="M189" s="194" t="s">
        <v>12</v>
      </c>
      <c r="N189" s="192" t="s">
        <v>13</v>
      </c>
    </row>
    <row r="190" spans="1:15" ht="12.75" customHeight="1" thickBot="1" x14ac:dyDescent="0.25">
      <c r="A190" s="195"/>
      <c r="B190" s="195"/>
      <c r="C190" s="195"/>
      <c r="D190" s="195"/>
      <c r="E190" s="195"/>
      <c r="F190" s="195"/>
      <c r="G190" s="195"/>
      <c r="H190" s="195"/>
      <c r="I190" s="195"/>
      <c r="J190" s="195"/>
      <c r="K190" s="195"/>
      <c r="L190" s="195"/>
      <c r="M190" s="195"/>
      <c r="N190" s="193"/>
    </row>
    <row r="191" spans="1:15" ht="12.75" customHeight="1" x14ac:dyDescent="0.2">
      <c r="A191" s="194" t="s">
        <v>33</v>
      </c>
      <c r="B191" s="205">
        <v>15803</v>
      </c>
      <c r="C191" s="205">
        <v>13684</v>
      </c>
      <c r="D191" s="205">
        <v>16184</v>
      </c>
      <c r="E191" s="205">
        <v>13569</v>
      </c>
      <c r="F191" s="205">
        <v>11530</v>
      </c>
      <c r="G191" s="205">
        <v>14660</v>
      </c>
      <c r="H191" s="205">
        <v>14396</v>
      </c>
      <c r="I191" s="205">
        <v>19407</v>
      </c>
      <c r="J191" s="205">
        <v>16871</v>
      </c>
      <c r="K191" s="205">
        <v>15978</v>
      </c>
      <c r="L191" s="205">
        <v>14920</v>
      </c>
      <c r="M191" s="205">
        <v>13930</v>
      </c>
      <c r="N191" s="207">
        <f t="shared" ref="N191:N203" si="10">SUM(B191:M191)</f>
        <v>180932</v>
      </c>
    </row>
    <row r="192" spans="1:15" ht="12.75" customHeight="1" thickBot="1" x14ac:dyDescent="0.25">
      <c r="A192" s="210"/>
      <c r="B192" s="206"/>
      <c r="C192" s="206"/>
      <c r="D192" s="206"/>
      <c r="E192" s="206"/>
      <c r="F192" s="206"/>
      <c r="G192" s="206"/>
      <c r="H192" s="206"/>
      <c r="I192" s="206"/>
      <c r="J192" s="206"/>
      <c r="K192" s="206"/>
      <c r="L192" s="206"/>
      <c r="M192" s="206"/>
      <c r="N192" s="208"/>
    </row>
    <row r="193" spans="1:14" ht="12.75" customHeight="1" x14ac:dyDescent="0.2">
      <c r="A193" s="194" t="s">
        <v>82</v>
      </c>
      <c r="B193" s="205">
        <v>30758</v>
      </c>
      <c r="C193" s="205">
        <v>13020</v>
      </c>
      <c r="D193" s="205">
        <v>11619</v>
      </c>
      <c r="E193" s="205">
        <v>55206</v>
      </c>
      <c r="F193" s="205">
        <v>63947</v>
      </c>
      <c r="G193" s="205">
        <v>53744</v>
      </c>
      <c r="H193" s="205">
        <v>51185</v>
      </c>
      <c r="I193" s="205">
        <v>44755</v>
      </c>
      <c r="J193" s="205">
        <v>58407</v>
      </c>
      <c r="K193" s="205">
        <v>32671</v>
      </c>
      <c r="L193" s="205">
        <v>35113</v>
      </c>
      <c r="M193" s="205">
        <v>33793</v>
      </c>
      <c r="N193" s="207">
        <f>SUM(B193:M193)</f>
        <v>484218</v>
      </c>
    </row>
    <row r="194" spans="1:14" ht="12.75" customHeight="1" thickBot="1" x14ac:dyDescent="0.25">
      <c r="A194" s="210"/>
      <c r="B194" s="206"/>
      <c r="C194" s="206"/>
      <c r="D194" s="206"/>
      <c r="E194" s="206"/>
      <c r="F194" s="206"/>
      <c r="G194" s="206"/>
      <c r="H194" s="206"/>
      <c r="I194" s="206"/>
      <c r="J194" s="206"/>
      <c r="K194" s="206"/>
      <c r="L194" s="206"/>
      <c r="M194" s="206"/>
      <c r="N194" s="208"/>
    </row>
    <row r="195" spans="1:14" ht="12.75" customHeight="1" x14ac:dyDescent="0.2">
      <c r="A195" s="194" t="s">
        <v>83</v>
      </c>
      <c r="B195" s="205">
        <v>1620</v>
      </c>
      <c r="C195" s="205">
        <v>2700</v>
      </c>
      <c r="D195" s="205">
        <v>1620</v>
      </c>
      <c r="E195" s="205"/>
      <c r="F195" s="205"/>
      <c r="G195" s="205"/>
      <c r="H195" s="205"/>
      <c r="I195" s="205"/>
      <c r="J195" s="205"/>
      <c r="K195" s="205"/>
      <c r="L195" s="205"/>
      <c r="M195" s="205"/>
      <c r="N195" s="207">
        <f t="shared" si="10"/>
        <v>5940</v>
      </c>
    </row>
    <row r="196" spans="1:14" ht="12.75" customHeight="1" thickBot="1" x14ac:dyDescent="0.25">
      <c r="A196" s="210"/>
      <c r="B196" s="206"/>
      <c r="C196" s="206"/>
      <c r="D196" s="206"/>
      <c r="E196" s="206"/>
      <c r="F196" s="206"/>
      <c r="G196" s="206"/>
      <c r="H196" s="206"/>
      <c r="I196" s="206"/>
      <c r="J196" s="206"/>
      <c r="K196" s="206"/>
      <c r="L196" s="206"/>
      <c r="M196" s="206"/>
      <c r="N196" s="208"/>
    </row>
    <row r="197" spans="1:14" ht="12.75" customHeight="1" x14ac:dyDescent="0.2">
      <c r="A197" s="194" t="s">
        <v>44</v>
      </c>
      <c r="B197" s="205" t="s">
        <v>92</v>
      </c>
      <c r="C197" s="205">
        <v>1104</v>
      </c>
      <c r="D197" s="205">
        <v>4360</v>
      </c>
      <c r="E197" s="205">
        <v>3400</v>
      </c>
      <c r="F197" s="205">
        <v>310</v>
      </c>
      <c r="G197" s="205">
        <v>390</v>
      </c>
      <c r="H197" s="205"/>
      <c r="I197" s="205">
        <v>340</v>
      </c>
      <c r="J197" s="205">
        <v>270</v>
      </c>
      <c r="K197" s="205">
        <v>715</v>
      </c>
      <c r="L197" s="205">
        <v>425</v>
      </c>
      <c r="M197" s="205">
        <v>972</v>
      </c>
      <c r="N197" s="207">
        <f t="shared" si="10"/>
        <v>12286</v>
      </c>
    </row>
    <row r="198" spans="1:14" ht="12.75" customHeight="1" thickBot="1" x14ac:dyDescent="0.25">
      <c r="A198" s="210"/>
      <c r="B198" s="206"/>
      <c r="C198" s="206"/>
      <c r="D198" s="206"/>
      <c r="E198" s="206"/>
      <c r="F198" s="206"/>
      <c r="G198" s="206"/>
      <c r="H198" s="206"/>
      <c r="I198" s="206"/>
      <c r="J198" s="206"/>
      <c r="K198" s="206"/>
      <c r="L198" s="206"/>
      <c r="M198" s="206"/>
      <c r="N198" s="208"/>
    </row>
    <row r="199" spans="1:14" ht="12.75" customHeight="1" x14ac:dyDescent="0.2">
      <c r="A199" s="194" t="s">
        <v>84</v>
      </c>
      <c r="B199" s="205">
        <v>2109</v>
      </c>
      <c r="C199" s="205"/>
      <c r="D199" s="205">
        <v>921</v>
      </c>
      <c r="E199" s="205">
        <v>1147</v>
      </c>
      <c r="F199" s="205">
        <v>1326</v>
      </c>
      <c r="G199" s="205">
        <v>2115</v>
      </c>
      <c r="H199" s="205">
        <v>1800</v>
      </c>
      <c r="I199" s="205">
        <v>2787</v>
      </c>
      <c r="J199" s="205">
        <v>2064</v>
      </c>
      <c r="K199" s="205">
        <v>1878</v>
      </c>
      <c r="L199" s="205">
        <v>1399</v>
      </c>
      <c r="M199" s="205">
        <v>2108</v>
      </c>
      <c r="N199" s="207">
        <f t="shared" si="10"/>
        <v>19654</v>
      </c>
    </row>
    <row r="200" spans="1:14" ht="12.75" customHeight="1" thickBot="1" x14ac:dyDescent="0.25">
      <c r="A200" s="210"/>
      <c r="B200" s="206"/>
      <c r="C200" s="206"/>
      <c r="D200" s="206"/>
      <c r="E200" s="206"/>
      <c r="F200" s="206"/>
      <c r="G200" s="206"/>
      <c r="H200" s="206"/>
      <c r="I200" s="206"/>
      <c r="J200" s="206"/>
      <c r="K200" s="206"/>
      <c r="L200" s="206"/>
      <c r="M200" s="206"/>
      <c r="N200" s="208"/>
    </row>
    <row r="201" spans="1:14" ht="12.75" customHeight="1" x14ac:dyDescent="0.2">
      <c r="A201" s="194" t="s">
        <v>85</v>
      </c>
      <c r="B201" s="205">
        <v>5940</v>
      </c>
      <c r="C201" s="205">
        <v>5400</v>
      </c>
      <c r="D201" s="205">
        <v>5940</v>
      </c>
      <c r="E201" s="205">
        <v>5908</v>
      </c>
      <c r="F201" s="205">
        <v>4290</v>
      </c>
      <c r="G201" s="205">
        <v>2130</v>
      </c>
      <c r="H201" s="205"/>
      <c r="I201" s="205"/>
      <c r="J201" s="205"/>
      <c r="K201" s="205"/>
      <c r="L201" s="205"/>
      <c r="M201" s="205"/>
      <c r="N201" s="207">
        <f t="shared" si="10"/>
        <v>29608</v>
      </c>
    </row>
    <row r="202" spans="1:14" ht="12.75" customHeight="1" thickBot="1" x14ac:dyDescent="0.25">
      <c r="A202" s="210"/>
      <c r="B202" s="206"/>
      <c r="C202" s="206"/>
      <c r="D202" s="206"/>
      <c r="E202" s="206"/>
      <c r="F202" s="206"/>
      <c r="G202" s="206"/>
      <c r="H202" s="206"/>
      <c r="I202" s="206"/>
      <c r="J202" s="206"/>
      <c r="K202" s="206"/>
      <c r="L202" s="206"/>
      <c r="M202" s="206"/>
      <c r="N202" s="208"/>
    </row>
    <row r="203" spans="1:14" ht="12.75" customHeight="1" x14ac:dyDescent="0.2">
      <c r="A203" s="194" t="s">
        <v>86</v>
      </c>
      <c r="B203" s="205"/>
      <c r="C203" s="205"/>
      <c r="D203" s="205"/>
      <c r="E203" s="205"/>
      <c r="F203" s="205"/>
      <c r="G203" s="205"/>
      <c r="H203" s="205"/>
      <c r="I203" s="205"/>
      <c r="J203" s="205"/>
      <c r="K203" s="205"/>
      <c r="L203" s="205"/>
      <c r="M203" s="205"/>
      <c r="N203" s="207">
        <f t="shared" si="10"/>
        <v>0</v>
      </c>
    </row>
    <row r="204" spans="1:14" ht="12.75" customHeight="1" thickBot="1" x14ac:dyDescent="0.25">
      <c r="A204" s="210"/>
      <c r="B204" s="206"/>
      <c r="C204" s="206"/>
      <c r="D204" s="206"/>
      <c r="E204" s="206"/>
      <c r="F204" s="206"/>
      <c r="G204" s="206"/>
      <c r="H204" s="206"/>
      <c r="I204" s="206"/>
      <c r="J204" s="206"/>
      <c r="K204" s="206"/>
      <c r="L204" s="206"/>
      <c r="M204" s="206"/>
      <c r="N204" s="208"/>
    </row>
    <row r="205" spans="1:14" ht="12.75" customHeight="1" x14ac:dyDescent="0.2">
      <c r="A205" s="194" t="s">
        <v>87</v>
      </c>
      <c r="B205" s="205"/>
      <c r="C205" s="205">
        <v>420</v>
      </c>
      <c r="D205" s="205">
        <v>748</v>
      </c>
      <c r="E205" s="205">
        <v>310</v>
      </c>
      <c r="F205" s="205"/>
      <c r="G205" s="205"/>
      <c r="H205" s="205">
        <v>540</v>
      </c>
      <c r="I205" s="205">
        <v>895</v>
      </c>
      <c r="J205" s="205">
        <v>954</v>
      </c>
      <c r="K205" s="205">
        <v>398</v>
      </c>
      <c r="L205" s="205">
        <v>5560</v>
      </c>
      <c r="M205" s="205">
        <v>116</v>
      </c>
      <c r="N205" s="207">
        <f>SUM(B205:M205)</f>
        <v>9941</v>
      </c>
    </row>
    <row r="206" spans="1:14" ht="12.75" customHeight="1" thickBot="1" x14ac:dyDescent="0.25">
      <c r="A206" s="210"/>
      <c r="B206" s="206"/>
      <c r="C206" s="206"/>
      <c r="D206" s="206"/>
      <c r="E206" s="206"/>
      <c r="F206" s="206"/>
      <c r="G206" s="206"/>
      <c r="H206" s="206"/>
      <c r="I206" s="206"/>
      <c r="J206" s="206"/>
      <c r="K206" s="206"/>
      <c r="L206" s="206"/>
      <c r="M206" s="206"/>
      <c r="N206" s="208"/>
    </row>
    <row r="207" spans="1:14" ht="12.75" customHeight="1" x14ac:dyDescent="0.2">
      <c r="A207" s="194" t="s">
        <v>88</v>
      </c>
      <c r="B207" s="205">
        <v>980</v>
      </c>
      <c r="C207" s="205">
        <v>460</v>
      </c>
      <c r="D207" s="205">
        <v>866</v>
      </c>
      <c r="E207" s="205">
        <v>500</v>
      </c>
      <c r="F207" s="205">
        <v>1560</v>
      </c>
      <c r="G207" s="205">
        <v>360</v>
      </c>
      <c r="H207" s="205">
        <v>1305</v>
      </c>
      <c r="I207" s="205">
        <v>1302</v>
      </c>
      <c r="J207" s="205">
        <v>585</v>
      </c>
      <c r="K207" s="205">
        <v>1625</v>
      </c>
      <c r="L207" s="205"/>
      <c r="M207" s="205">
        <v>956</v>
      </c>
      <c r="N207" s="207">
        <f>SUM(B207:M207)</f>
        <v>10499</v>
      </c>
    </row>
    <row r="208" spans="1:14" ht="12.75" customHeight="1" thickBot="1" x14ac:dyDescent="0.25">
      <c r="A208" s="210"/>
      <c r="B208" s="206"/>
      <c r="C208" s="206"/>
      <c r="D208" s="206"/>
      <c r="E208" s="206"/>
      <c r="F208" s="206"/>
      <c r="G208" s="206"/>
      <c r="H208" s="206"/>
      <c r="I208" s="206"/>
      <c r="J208" s="206"/>
      <c r="K208" s="206"/>
      <c r="L208" s="206"/>
      <c r="M208" s="206"/>
      <c r="N208" s="208"/>
    </row>
    <row r="209" spans="1:14" ht="12.75" customHeight="1" x14ac:dyDescent="0.2">
      <c r="A209" s="194" t="s">
        <v>89</v>
      </c>
      <c r="B209" s="205">
        <v>100</v>
      </c>
      <c r="C209" s="205">
        <v>641</v>
      </c>
      <c r="D209" s="205">
        <v>1080</v>
      </c>
      <c r="E209" s="205">
        <v>1299</v>
      </c>
      <c r="F209" s="205">
        <v>1575</v>
      </c>
      <c r="G209" s="205">
        <v>3642</v>
      </c>
      <c r="H209" s="205">
        <v>1408</v>
      </c>
      <c r="I209" s="205">
        <v>580</v>
      </c>
      <c r="J209" s="205">
        <v>1271</v>
      </c>
      <c r="K209" s="205">
        <v>3788</v>
      </c>
      <c r="L209" s="205">
        <v>3133</v>
      </c>
      <c r="M209" s="205">
        <v>842</v>
      </c>
      <c r="N209" s="207">
        <f>SUM(B209:M209)</f>
        <v>19359</v>
      </c>
    </row>
    <row r="210" spans="1:14" ht="12.75" customHeight="1" thickBot="1" x14ac:dyDescent="0.25">
      <c r="A210" s="210"/>
      <c r="B210" s="206"/>
      <c r="C210" s="206"/>
      <c r="D210" s="206"/>
      <c r="E210" s="206"/>
      <c r="F210" s="206"/>
      <c r="G210" s="206"/>
      <c r="H210" s="206"/>
      <c r="I210" s="206"/>
      <c r="J210" s="206"/>
      <c r="K210" s="206"/>
      <c r="L210" s="206"/>
      <c r="M210" s="206"/>
      <c r="N210" s="208"/>
    </row>
    <row r="211" spans="1:14" ht="12.75" customHeight="1" x14ac:dyDescent="0.2">
      <c r="A211" s="201" t="s">
        <v>13</v>
      </c>
      <c r="B211" s="190">
        <f t="shared" ref="B211:M211" si="11">SUM(B191:B209)</f>
        <v>57310</v>
      </c>
      <c r="C211" s="190">
        <f t="shared" si="11"/>
        <v>37429</v>
      </c>
      <c r="D211" s="190">
        <f t="shared" si="11"/>
        <v>43338</v>
      </c>
      <c r="E211" s="190">
        <f t="shared" si="11"/>
        <v>81339</v>
      </c>
      <c r="F211" s="190">
        <f t="shared" si="11"/>
        <v>84538</v>
      </c>
      <c r="G211" s="190">
        <f t="shared" si="11"/>
        <v>77041</v>
      </c>
      <c r="H211" s="190">
        <f t="shared" si="11"/>
        <v>70634</v>
      </c>
      <c r="I211" s="190">
        <f t="shared" si="11"/>
        <v>70066</v>
      </c>
      <c r="J211" s="190">
        <f t="shared" si="11"/>
        <v>80422</v>
      </c>
      <c r="K211" s="190">
        <f t="shared" si="11"/>
        <v>57053</v>
      </c>
      <c r="L211" s="190">
        <f t="shared" si="11"/>
        <v>60550</v>
      </c>
      <c r="M211" s="190">
        <f t="shared" si="11"/>
        <v>52717</v>
      </c>
      <c r="N211" s="190">
        <f>SUM(B211:M211)</f>
        <v>772437</v>
      </c>
    </row>
    <row r="212" spans="1:14" ht="12.75" customHeight="1" thickBot="1" x14ac:dyDescent="0.25">
      <c r="A212" s="202"/>
      <c r="B212" s="191"/>
      <c r="C212" s="191"/>
      <c r="D212" s="191"/>
      <c r="E212" s="191"/>
      <c r="F212" s="191"/>
      <c r="G212" s="191"/>
      <c r="H212" s="191"/>
      <c r="I212" s="191"/>
      <c r="J212" s="191"/>
      <c r="K212" s="191"/>
      <c r="L212" s="191"/>
      <c r="M212" s="191"/>
      <c r="N212" s="191"/>
    </row>
    <row r="213" spans="1:14" ht="12.75" customHeight="1" x14ac:dyDescent="0.2">
      <c r="N213" s="20" t="s">
        <v>92</v>
      </c>
    </row>
    <row r="214" spans="1:14" ht="12.75" customHeight="1" x14ac:dyDescent="0.2"/>
    <row r="215" spans="1:14" ht="12.75" customHeight="1" x14ac:dyDescent="0.2"/>
    <row r="216" spans="1:14" s="10" customFormat="1" ht="24.95" customHeight="1" x14ac:dyDescent="0.2">
      <c r="A216" s="200" t="s">
        <v>194</v>
      </c>
      <c r="B216" s="200"/>
      <c r="C216" s="200"/>
      <c r="D216" s="200"/>
      <c r="E216" s="200"/>
      <c r="F216" s="200"/>
      <c r="G216" s="200"/>
      <c r="H216" s="200"/>
      <c r="I216" s="200"/>
      <c r="J216" s="200"/>
      <c r="K216" s="200"/>
      <c r="L216" s="200"/>
      <c r="M216" s="200"/>
      <c r="N216" s="200"/>
    </row>
    <row r="217" spans="1:14" ht="12.75" customHeight="1" thickBot="1" x14ac:dyDescent="0.25"/>
    <row r="218" spans="1:14" ht="12.75" customHeight="1" x14ac:dyDescent="0.2">
      <c r="A218" s="194"/>
      <c r="B218" s="194" t="s">
        <v>1</v>
      </c>
      <c r="C218" s="194" t="s">
        <v>2</v>
      </c>
      <c r="D218" s="194" t="s">
        <v>3</v>
      </c>
      <c r="E218" s="194" t="s">
        <v>4</v>
      </c>
      <c r="F218" s="194" t="s">
        <v>5</v>
      </c>
      <c r="G218" s="194" t="s">
        <v>6</v>
      </c>
      <c r="H218" s="194" t="s">
        <v>7</v>
      </c>
      <c r="I218" s="194" t="s">
        <v>8</v>
      </c>
      <c r="J218" s="194" t="s">
        <v>9</v>
      </c>
      <c r="K218" s="194" t="s">
        <v>10</v>
      </c>
      <c r="L218" s="194" t="s">
        <v>11</v>
      </c>
      <c r="M218" s="194" t="s">
        <v>12</v>
      </c>
      <c r="N218" s="192" t="s">
        <v>13</v>
      </c>
    </row>
    <row r="219" spans="1:14" ht="12.75" customHeight="1" thickBot="1" x14ac:dyDescent="0.25">
      <c r="A219" s="195"/>
      <c r="B219" s="195"/>
      <c r="C219" s="195"/>
      <c r="D219" s="195"/>
      <c r="E219" s="195"/>
      <c r="F219" s="195"/>
      <c r="G219" s="195"/>
      <c r="H219" s="195"/>
      <c r="I219" s="195"/>
      <c r="J219" s="195"/>
      <c r="K219" s="195"/>
      <c r="L219" s="195"/>
      <c r="M219" s="195"/>
      <c r="N219" s="193"/>
    </row>
    <row r="220" spans="1:14" ht="12.75" customHeight="1" x14ac:dyDescent="0.2">
      <c r="A220" s="194" t="s">
        <v>91</v>
      </c>
      <c r="B220" s="205"/>
      <c r="C220" s="205"/>
      <c r="D220" s="205"/>
      <c r="E220" s="205"/>
      <c r="F220" s="205"/>
      <c r="G220" s="205"/>
      <c r="H220" s="205"/>
      <c r="I220" s="205"/>
      <c r="J220" s="205"/>
      <c r="K220" s="205"/>
      <c r="L220" s="205"/>
      <c r="M220" s="205"/>
      <c r="N220" s="207">
        <f>SUM(B220:M220)</f>
        <v>0</v>
      </c>
    </row>
    <row r="221" spans="1:14" ht="12.75" customHeight="1" thickBot="1" x14ac:dyDescent="0.25">
      <c r="A221" s="210"/>
      <c r="B221" s="206"/>
      <c r="C221" s="206"/>
      <c r="D221" s="206"/>
      <c r="E221" s="206"/>
      <c r="F221" s="206"/>
      <c r="G221" s="206"/>
      <c r="H221" s="206"/>
      <c r="I221" s="206"/>
      <c r="J221" s="206"/>
      <c r="K221" s="206"/>
      <c r="L221" s="206"/>
      <c r="M221" s="206"/>
      <c r="N221" s="208"/>
    </row>
    <row r="222" spans="1:14" ht="12.75" customHeight="1" x14ac:dyDescent="0.2">
      <c r="A222" s="194" t="s">
        <v>99</v>
      </c>
      <c r="B222" s="205"/>
      <c r="C222" s="205"/>
      <c r="D222" s="205"/>
      <c r="E222" s="205"/>
      <c r="F222" s="205"/>
      <c r="G222" s="205"/>
      <c r="H222" s="205"/>
      <c r="I222" s="205"/>
      <c r="J222" s="205"/>
      <c r="K222" s="205"/>
      <c r="L222" s="205"/>
      <c r="M222" s="205"/>
      <c r="N222" s="207">
        <f>SUM(B222:M222)</f>
        <v>0</v>
      </c>
    </row>
    <row r="223" spans="1:14" ht="12.75" customHeight="1" thickBot="1" x14ac:dyDescent="0.25">
      <c r="A223" s="195"/>
      <c r="B223" s="206"/>
      <c r="C223" s="206"/>
      <c r="D223" s="206"/>
      <c r="E223" s="206"/>
      <c r="F223" s="206"/>
      <c r="G223" s="206"/>
      <c r="H223" s="206"/>
      <c r="I223" s="206"/>
      <c r="J223" s="206"/>
      <c r="K223" s="206"/>
      <c r="L223" s="206"/>
      <c r="M223" s="206"/>
      <c r="N223" s="208"/>
    </row>
    <row r="224" spans="1:14" ht="12.75" customHeight="1" x14ac:dyDescent="0.2">
      <c r="A224" s="194" t="s">
        <v>86</v>
      </c>
      <c r="B224" s="205"/>
      <c r="C224" s="205"/>
      <c r="D224" s="205"/>
      <c r="E224" s="205"/>
      <c r="F224" s="205"/>
      <c r="G224" s="205"/>
      <c r="H224" s="205"/>
      <c r="I224" s="205"/>
      <c r="J224" s="205"/>
      <c r="K224" s="205"/>
      <c r="L224" s="205"/>
      <c r="M224" s="205"/>
      <c r="N224" s="207">
        <f>SUM(B224:M224)</f>
        <v>0</v>
      </c>
    </row>
    <row r="225" spans="1:14" ht="12.75" customHeight="1" thickBot="1" x14ac:dyDescent="0.25">
      <c r="A225" s="195"/>
      <c r="B225" s="206"/>
      <c r="C225" s="206"/>
      <c r="D225" s="206"/>
      <c r="E225" s="206"/>
      <c r="F225" s="206"/>
      <c r="G225" s="206"/>
      <c r="H225" s="206"/>
      <c r="I225" s="206"/>
      <c r="J225" s="206"/>
      <c r="K225" s="206"/>
      <c r="L225" s="206"/>
      <c r="M225" s="206"/>
      <c r="N225" s="208"/>
    </row>
    <row r="226" spans="1:14" ht="12.75" customHeight="1" x14ac:dyDescent="0.2">
      <c r="A226" s="201" t="s">
        <v>13</v>
      </c>
      <c r="B226" s="201">
        <f t="shared" ref="B226:M226" si="12">SUM(B220:B224)</f>
        <v>0</v>
      </c>
      <c r="C226" s="201">
        <f t="shared" si="12"/>
        <v>0</v>
      </c>
      <c r="D226" s="201">
        <f t="shared" si="12"/>
        <v>0</v>
      </c>
      <c r="E226" s="201">
        <f t="shared" si="12"/>
        <v>0</v>
      </c>
      <c r="F226" s="201">
        <f t="shared" si="12"/>
        <v>0</v>
      </c>
      <c r="G226" s="201">
        <f t="shared" si="12"/>
        <v>0</v>
      </c>
      <c r="H226" s="201">
        <f t="shared" si="12"/>
        <v>0</v>
      </c>
      <c r="I226" s="201">
        <f t="shared" si="12"/>
        <v>0</v>
      </c>
      <c r="J226" s="201">
        <f t="shared" si="12"/>
        <v>0</v>
      </c>
      <c r="K226" s="201">
        <f t="shared" si="12"/>
        <v>0</v>
      </c>
      <c r="L226" s="201">
        <f t="shared" si="12"/>
        <v>0</v>
      </c>
      <c r="M226" s="201">
        <f t="shared" si="12"/>
        <v>0</v>
      </c>
      <c r="N226" s="211" t="s">
        <v>186</v>
      </c>
    </row>
    <row r="227" spans="1:14" ht="12.75" customHeight="1" thickBot="1" x14ac:dyDescent="0.25">
      <c r="A227" s="202"/>
      <c r="B227" s="202"/>
      <c r="C227" s="202"/>
      <c r="D227" s="202"/>
      <c r="E227" s="202"/>
      <c r="F227" s="202"/>
      <c r="G227" s="202"/>
      <c r="H227" s="202"/>
      <c r="I227" s="202"/>
      <c r="J227" s="202"/>
      <c r="K227" s="202"/>
      <c r="L227" s="202"/>
      <c r="M227" s="202"/>
      <c r="N227" s="212"/>
    </row>
    <row r="228" spans="1:14" ht="12.75" customHeight="1" x14ac:dyDescent="0.2"/>
    <row r="229" spans="1:14" ht="12.75" customHeight="1" x14ac:dyDescent="0.2"/>
    <row r="230" spans="1:14" ht="12.75" customHeight="1" x14ac:dyDescent="0.2"/>
    <row r="231" spans="1:14" ht="12.75" customHeight="1" x14ac:dyDescent="0.2"/>
    <row r="232" spans="1:14" ht="12.75" customHeight="1" x14ac:dyDescent="0.2"/>
    <row r="233" spans="1:14" ht="12.75" customHeight="1" x14ac:dyDescent="0.2"/>
    <row r="234" spans="1:14" ht="12.75" customHeight="1" x14ac:dyDescent="0.2"/>
    <row r="235" spans="1:14" ht="12.75" customHeight="1" x14ac:dyDescent="0.2"/>
    <row r="236" spans="1:14" ht="12.75" customHeight="1" x14ac:dyDescent="0.2"/>
    <row r="237" spans="1:14" ht="12.75" customHeight="1" x14ac:dyDescent="0.2"/>
    <row r="238" spans="1:14" ht="12.75" customHeight="1" x14ac:dyDescent="0.2"/>
    <row r="239" spans="1:14" ht="12.75" customHeight="1" x14ac:dyDescent="0.2"/>
    <row r="240" spans="1:14"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sheetData>
  <mergeCells count="1303">
    <mergeCell ref="A28:A29"/>
    <mergeCell ref="B28:B29"/>
    <mergeCell ref="C28:C29"/>
    <mergeCell ref="D28:D29"/>
    <mergeCell ref="E28:E29"/>
    <mergeCell ref="F28:F29"/>
    <mergeCell ref="G28:G29"/>
    <mergeCell ref="H28:H29"/>
    <mergeCell ref="I28:I29"/>
    <mergeCell ref="N28:N29"/>
    <mergeCell ref="A10:E10"/>
    <mergeCell ref="A9:E9"/>
    <mergeCell ref="J28:J29"/>
    <mergeCell ref="K28:K29"/>
    <mergeCell ref="L28:L29"/>
    <mergeCell ref="M28:M29"/>
    <mergeCell ref="N26:N27"/>
    <mergeCell ref="M26:M27"/>
    <mergeCell ref="F26:F27"/>
    <mergeCell ref="G24:G25"/>
    <mergeCell ref="H24:H25"/>
    <mergeCell ref="I24:I25"/>
    <mergeCell ref="J24:J25"/>
    <mergeCell ref="J22:J23"/>
    <mergeCell ref="K24:K25"/>
    <mergeCell ref="L24:L25"/>
    <mergeCell ref="M24:M25"/>
    <mergeCell ref="N24:N25"/>
    <mergeCell ref="N22:N23"/>
    <mergeCell ref="B24:B25"/>
    <mergeCell ref="C24:C25"/>
    <mergeCell ref="D24:D25"/>
    <mergeCell ref="F83:F84"/>
    <mergeCell ref="G83:G84"/>
    <mergeCell ref="H83:H84"/>
    <mergeCell ref="I83:I84"/>
    <mergeCell ref="J117:J118"/>
    <mergeCell ref="K117:K118"/>
    <mergeCell ref="H117:H118"/>
    <mergeCell ref="I117:I118"/>
    <mergeCell ref="J115:J116"/>
    <mergeCell ref="K115:K116"/>
    <mergeCell ref="J83:J84"/>
    <mergeCell ref="K83:K84"/>
    <mergeCell ref="L83:L84"/>
    <mergeCell ref="M83:M84"/>
    <mergeCell ref="N117:N118"/>
    <mergeCell ref="A83:A84"/>
    <mergeCell ref="B83:B84"/>
    <mergeCell ref="C83:C84"/>
    <mergeCell ref="D83:D84"/>
    <mergeCell ref="E83:E84"/>
    <mergeCell ref="N83:N84"/>
    <mergeCell ref="B115:B116"/>
    <mergeCell ref="C115:C116"/>
    <mergeCell ref="D115:D116"/>
    <mergeCell ref="E115:E116"/>
    <mergeCell ref="L115:L116"/>
    <mergeCell ref="M115:M116"/>
    <mergeCell ref="F115:F116"/>
    <mergeCell ref="G115:G116"/>
    <mergeCell ref="H115:H116"/>
    <mergeCell ref="I115:I116"/>
    <mergeCell ref="H109:H110"/>
    <mergeCell ref="L150:L151"/>
    <mergeCell ref="M150:M151"/>
    <mergeCell ref="N182:N183"/>
    <mergeCell ref="A150:A151"/>
    <mergeCell ref="B150:B151"/>
    <mergeCell ref="C150:C151"/>
    <mergeCell ref="D150:D151"/>
    <mergeCell ref="E150:E151"/>
    <mergeCell ref="L117:L118"/>
    <mergeCell ref="M117:M118"/>
    <mergeCell ref="N150:N151"/>
    <mergeCell ref="A117:A118"/>
    <mergeCell ref="B117:B118"/>
    <mergeCell ref="C117:C118"/>
    <mergeCell ref="D117:D118"/>
    <mergeCell ref="E117:E118"/>
    <mergeCell ref="F117:F118"/>
    <mergeCell ref="G117:G118"/>
    <mergeCell ref="N148:N149"/>
    <mergeCell ref="N146:N147"/>
    <mergeCell ref="B148:B149"/>
    <mergeCell ref="C148:C149"/>
    <mergeCell ref="D148:D149"/>
    <mergeCell ref="E148:E149"/>
    <mergeCell ref="F148:F149"/>
    <mergeCell ref="N144:N145"/>
    <mergeCell ref="N142:N143"/>
    <mergeCell ref="B144:B145"/>
    <mergeCell ref="C144:C145"/>
    <mergeCell ref="D144:D145"/>
    <mergeCell ref="E144:E145"/>
    <mergeCell ref="F144:F145"/>
    <mergeCell ref="J81:J82"/>
    <mergeCell ref="K81:K82"/>
    <mergeCell ref="L81:L82"/>
    <mergeCell ref="K79:K80"/>
    <mergeCell ref="J211:J212"/>
    <mergeCell ref="K211:K212"/>
    <mergeCell ref="L211:L212"/>
    <mergeCell ref="M211:M212"/>
    <mergeCell ref="A211:A212"/>
    <mergeCell ref="B211:B212"/>
    <mergeCell ref="C211:C212"/>
    <mergeCell ref="D211:D212"/>
    <mergeCell ref="E211:E212"/>
    <mergeCell ref="F211:F212"/>
    <mergeCell ref="L182:L183"/>
    <mergeCell ref="M182:M183"/>
    <mergeCell ref="N211:N212"/>
    <mergeCell ref="A182:A183"/>
    <mergeCell ref="B182:B183"/>
    <mergeCell ref="C182:C183"/>
    <mergeCell ref="D182:D183"/>
    <mergeCell ref="E182:E183"/>
    <mergeCell ref="F182:F183"/>
    <mergeCell ref="G182:G183"/>
    <mergeCell ref="F150:F151"/>
    <mergeCell ref="G150:G151"/>
    <mergeCell ref="H150:H151"/>
    <mergeCell ref="I150:I151"/>
    <mergeCell ref="J182:J183"/>
    <mergeCell ref="K182:K183"/>
    <mergeCell ref="H182:H183"/>
    <mergeCell ref="I182:I183"/>
    <mergeCell ref="E24:E25"/>
    <mergeCell ref="F24:F25"/>
    <mergeCell ref="L79:L80"/>
    <mergeCell ref="I79:I80"/>
    <mergeCell ref="G26:G27"/>
    <mergeCell ref="H26:H27"/>
    <mergeCell ref="I26:I27"/>
    <mergeCell ref="B26:B27"/>
    <mergeCell ref="C26:C27"/>
    <mergeCell ref="D26:D27"/>
    <mergeCell ref="E26:E27"/>
    <mergeCell ref="J79:J80"/>
    <mergeCell ref="J26:J27"/>
    <mergeCell ref="K26:K27"/>
    <mergeCell ref="L26:L27"/>
    <mergeCell ref="D18:D19"/>
    <mergeCell ref="E18:E19"/>
    <mergeCell ref="J77:J78"/>
    <mergeCell ref="K77:K78"/>
    <mergeCell ref="L77:L78"/>
    <mergeCell ref="G73:G74"/>
    <mergeCell ref="H73:H74"/>
    <mergeCell ref="I73:I74"/>
    <mergeCell ref="J73:J74"/>
    <mergeCell ref="J71:J72"/>
    <mergeCell ref="K73:K74"/>
    <mergeCell ref="L73:L74"/>
    <mergeCell ref="E41:E42"/>
    <mergeCell ref="F41:F42"/>
    <mergeCell ref="G41:G42"/>
    <mergeCell ref="H41:H42"/>
    <mergeCell ref="K41:K42"/>
    <mergeCell ref="N20:N21"/>
    <mergeCell ref="N18:N19"/>
    <mergeCell ref="B20:B21"/>
    <mergeCell ref="C20:C21"/>
    <mergeCell ref="D20:D21"/>
    <mergeCell ref="E20:E21"/>
    <mergeCell ref="F20:F21"/>
    <mergeCell ref="G20:G21"/>
    <mergeCell ref="H20:H21"/>
    <mergeCell ref="M18:M19"/>
    <mergeCell ref="B22:B23"/>
    <mergeCell ref="C22:C23"/>
    <mergeCell ref="D22:D23"/>
    <mergeCell ref="E22:E23"/>
    <mergeCell ref="K20:K21"/>
    <mergeCell ref="L20:L21"/>
    <mergeCell ref="I20:I21"/>
    <mergeCell ref="J20:J21"/>
    <mergeCell ref="L22:L23"/>
    <mergeCell ref="K22:K23"/>
    <mergeCell ref="M22:M23"/>
    <mergeCell ref="F22:F23"/>
    <mergeCell ref="G22:G23"/>
    <mergeCell ref="H22:H23"/>
    <mergeCell ref="I22:I23"/>
    <mergeCell ref="M81:M82"/>
    <mergeCell ref="F81:F82"/>
    <mergeCell ref="G81:G82"/>
    <mergeCell ref="H81:H82"/>
    <mergeCell ref="I81:I82"/>
    <mergeCell ref="B81:B82"/>
    <mergeCell ref="C81:C82"/>
    <mergeCell ref="D81:D82"/>
    <mergeCell ref="E81:E82"/>
    <mergeCell ref="M16:M17"/>
    <mergeCell ref="N16:N17"/>
    <mergeCell ref="N81:N82"/>
    <mergeCell ref="B16:B17"/>
    <mergeCell ref="C16:C17"/>
    <mergeCell ref="D16:D17"/>
    <mergeCell ref="E16:E17"/>
    <mergeCell ref="F16:F17"/>
    <mergeCell ref="G16:G17"/>
    <mergeCell ref="H16:H17"/>
    <mergeCell ref="K16:K17"/>
    <mergeCell ref="L16:L17"/>
    <mergeCell ref="I16:I17"/>
    <mergeCell ref="J16:J17"/>
    <mergeCell ref="J18:J19"/>
    <mergeCell ref="K18:K19"/>
    <mergeCell ref="F18:F19"/>
    <mergeCell ref="G18:G19"/>
    <mergeCell ref="H18:H19"/>
    <mergeCell ref="I18:I19"/>
    <mergeCell ref="M20:M21"/>
    <mergeCell ref="B18:B19"/>
    <mergeCell ref="C18:C19"/>
    <mergeCell ref="B77:B78"/>
    <mergeCell ref="C77:C78"/>
    <mergeCell ref="D77:D78"/>
    <mergeCell ref="E77:E78"/>
    <mergeCell ref="M77:M78"/>
    <mergeCell ref="F77:F78"/>
    <mergeCell ref="G77:G78"/>
    <mergeCell ref="H77:H78"/>
    <mergeCell ref="I77:I78"/>
    <mergeCell ref="M79:M80"/>
    <mergeCell ref="N79:N80"/>
    <mergeCell ref="N77:N78"/>
    <mergeCell ref="B79:B80"/>
    <mergeCell ref="C79:C80"/>
    <mergeCell ref="D79:D80"/>
    <mergeCell ref="E79:E80"/>
    <mergeCell ref="F79:F80"/>
    <mergeCell ref="G79:G80"/>
    <mergeCell ref="H79:H80"/>
    <mergeCell ref="M73:M74"/>
    <mergeCell ref="N73:N74"/>
    <mergeCell ref="N71:N72"/>
    <mergeCell ref="B73:B74"/>
    <mergeCell ref="C73:C74"/>
    <mergeCell ref="D73:D74"/>
    <mergeCell ref="E73:E74"/>
    <mergeCell ref="F73:F74"/>
    <mergeCell ref="F75:F76"/>
    <mergeCell ref="G75:G76"/>
    <mergeCell ref="H75:H76"/>
    <mergeCell ref="I75:I76"/>
    <mergeCell ref="B75:B76"/>
    <mergeCell ref="C75:C76"/>
    <mergeCell ref="D75:D76"/>
    <mergeCell ref="E75:E76"/>
    <mergeCell ref="K75:K76"/>
    <mergeCell ref="L75:L76"/>
    <mergeCell ref="N75:N76"/>
    <mergeCell ref="M75:M76"/>
    <mergeCell ref="J75:J76"/>
    <mergeCell ref="N69:N70"/>
    <mergeCell ref="N67:N68"/>
    <mergeCell ref="B69:B70"/>
    <mergeCell ref="C69:C70"/>
    <mergeCell ref="D69:D70"/>
    <mergeCell ref="E69:E70"/>
    <mergeCell ref="F69:F70"/>
    <mergeCell ref="G69:G70"/>
    <mergeCell ref="H69:H70"/>
    <mergeCell ref="B71:B72"/>
    <mergeCell ref="C71:C72"/>
    <mergeCell ref="D71:D72"/>
    <mergeCell ref="E71:E72"/>
    <mergeCell ref="K69:K70"/>
    <mergeCell ref="L69:L70"/>
    <mergeCell ref="I69:I70"/>
    <mergeCell ref="J69:J70"/>
    <mergeCell ref="L71:L72"/>
    <mergeCell ref="K71:K72"/>
    <mergeCell ref="M71:M72"/>
    <mergeCell ref="F71:F72"/>
    <mergeCell ref="G71:G72"/>
    <mergeCell ref="H71:H72"/>
    <mergeCell ref="I71:I72"/>
    <mergeCell ref="N65:N66"/>
    <mergeCell ref="N63:N64"/>
    <mergeCell ref="B65:B66"/>
    <mergeCell ref="C65:C66"/>
    <mergeCell ref="D65:D66"/>
    <mergeCell ref="E65:E66"/>
    <mergeCell ref="F65:F66"/>
    <mergeCell ref="G65:G66"/>
    <mergeCell ref="H65:H66"/>
    <mergeCell ref="B67:B68"/>
    <mergeCell ref="C67:C68"/>
    <mergeCell ref="D67:D68"/>
    <mergeCell ref="E67:E68"/>
    <mergeCell ref="K65:K66"/>
    <mergeCell ref="L65:L66"/>
    <mergeCell ref="I65:I66"/>
    <mergeCell ref="J65:J66"/>
    <mergeCell ref="J67:J68"/>
    <mergeCell ref="K67:K68"/>
    <mergeCell ref="L67:L68"/>
    <mergeCell ref="M67:M68"/>
    <mergeCell ref="F67:F68"/>
    <mergeCell ref="G67:G68"/>
    <mergeCell ref="H67:H68"/>
    <mergeCell ref="I67:I68"/>
    <mergeCell ref="N61:N62"/>
    <mergeCell ref="N59:N60"/>
    <mergeCell ref="B61:B62"/>
    <mergeCell ref="C61:C62"/>
    <mergeCell ref="D61:D62"/>
    <mergeCell ref="E61:E62"/>
    <mergeCell ref="F61:F62"/>
    <mergeCell ref="G61:G62"/>
    <mergeCell ref="H61:H62"/>
    <mergeCell ref="B63:B64"/>
    <mergeCell ref="C63:C64"/>
    <mergeCell ref="D63:D64"/>
    <mergeCell ref="E63:E64"/>
    <mergeCell ref="K61:K62"/>
    <mergeCell ref="L61:L62"/>
    <mergeCell ref="I61:I62"/>
    <mergeCell ref="J61:J62"/>
    <mergeCell ref="J63:J64"/>
    <mergeCell ref="K63:K64"/>
    <mergeCell ref="L63:L64"/>
    <mergeCell ref="M63:M64"/>
    <mergeCell ref="F63:F64"/>
    <mergeCell ref="G63:G64"/>
    <mergeCell ref="H63:H64"/>
    <mergeCell ref="I63:I64"/>
    <mergeCell ref="B59:B60"/>
    <mergeCell ref="C59:C60"/>
    <mergeCell ref="D59:D60"/>
    <mergeCell ref="E59:E60"/>
    <mergeCell ref="N57:N58"/>
    <mergeCell ref="N55:N56"/>
    <mergeCell ref="B57:B58"/>
    <mergeCell ref="C57:C58"/>
    <mergeCell ref="D57:D58"/>
    <mergeCell ref="E57:E58"/>
    <mergeCell ref="F57:F58"/>
    <mergeCell ref="G57:G58"/>
    <mergeCell ref="H57:H58"/>
    <mergeCell ref="K57:K58"/>
    <mergeCell ref="L57:L58"/>
    <mergeCell ref="I57:I58"/>
    <mergeCell ref="J57:J58"/>
    <mergeCell ref="J59:J60"/>
    <mergeCell ref="K59:K60"/>
    <mergeCell ref="L59:L60"/>
    <mergeCell ref="M59:M60"/>
    <mergeCell ref="F59:F60"/>
    <mergeCell ref="G59:G60"/>
    <mergeCell ref="H59:H60"/>
    <mergeCell ref="I59:I60"/>
    <mergeCell ref="B55:B56"/>
    <mergeCell ref="C55:C56"/>
    <mergeCell ref="D55:D56"/>
    <mergeCell ref="E55:E56"/>
    <mergeCell ref="F55:F56"/>
    <mergeCell ref="G55:G56"/>
    <mergeCell ref="H55:H56"/>
    <mergeCell ref="I55:I56"/>
    <mergeCell ref="B47:B48"/>
    <mergeCell ref="C47:C48"/>
    <mergeCell ref="D47:D48"/>
    <mergeCell ref="E47:E48"/>
    <mergeCell ref="M47:M48"/>
    <mergeCell ref="F47:F48"/>
    <mergeCell ref="G47:G48"/>
    <mergeCell ref="H47:H48"/>
    <mergeCell ref="I47:I48"/>
    <mergeCell ref="N53:N54"/>
    <mergeCell ref="N51:N52"/>
    <mergeCell ref="B53:B54"/>
    <mergeCell ref="C53:C54"/>
    <mergeCell ref="D53:D54"/>
    <mergeCell ref="E53:E54"/>
    <mergeCell ref="F53:F54"/>
    <mergeCell ref="G53:G54"/>
    <mergeCell ref="H53:H54"/>
    <mergeCell ref="K53:K54"/>
    <mergeCell ref="L53:L54"/>
    <mergeCell ref="I53:I54"/>
    <mergeCell ref="J53:J54"/>
    <mergeCell ref="B51:B52"/>
    <mergeCell ref="C51:C52"/>
    <mergeCell ref="D51:D52"/>
    <mergeCell ref="E51:E52"/>
    <mergeCell ref="F51:F52"/>
    <mergeCell ref="G51:G52"/>
    <mergeCell ref="H51:H52"/>
    <mergeCell ref="I51:I52"/>
    <mergeCell ref="B43:B44"/>
    <mergeCell ref="C43:C44"/>
    <mergeCell ref="D43:D44"/>
    <mergeCell ref="E43:E44"/>
    <mergeCell ref="F43:F44"/>
    <mergeCell ref="G43:G44"/>
    <mergeCell ref="N49:N50"/>
    <mergeCell ref="N47:N48"/>
    <mergeCell ref="B49:B50"/>
    <mergeCell ref="C49:C50"/>
    <mergeCell ref="D49:D50"/>
    <mergeCell ref="E49:E50"/>
    <mergeCell ref="F49:F50"/>
    <mergeCell ref="G49:G50"/>
    <mergeCell ref="H49:H50"/>
    <mergeCell ref="M37:M38"/>
    <mergeCell ref="M39:M40"/>
    <mergeCell ref="F39:F40"/>
    <mergeCell ref="G39:G40"/>
    <mergeCell ref="H39:H40"/>
    <mergeCell ref="N37:N38"/>
    <mergeCell ref="H43:H44"/>
    <mergeCell ref="I43:I44"/>
    <mergeCell ref="M45:M46"/>
    <mergeCell ref="L41:L42"/>
    <mergeCell ref="K49:K50"/>
    <mergeCell ref="L49:L50"/>
    <mergeCell ref="I49:I50"/>
    <mergeCell ref="J49:J50"/>
    <mergeCell ref="K39:K40"/>
    <mergeCell ref="L39:L40"/>
    <mergeCell ref="I39:I40"/>
    <mergeCell ref="N115:N11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N45:N46"/>
    <mergeCell ref="N43:N44"/>
    <mergeCell ref="B45:B46"/>
    <mergeCell ref="C45:C46"/>
    <mergeCell ref="D45:D46"/>
    <mergeCell ref="E45:E46"/>
    <mergeCell ref="F45:F46"/>
    <mergeCell ref="G45:G46"/>
    <mergeCell ref="H45:H46"/>
    <mergeCell ref="N41:N42"/>
    <mergeCell ref="N39:N40"/>
    <mergeCell ref="B41:B42"/>
    <mergeCell ref="C41:C42"/>
    <mergeCell ref="D41:D42"/>
    <mergeCell ref="M113:M114"/>
    <mergeCell ref="N113:N114"/>
    <mergeCell ref="N111:N112"/>
    <mergeCell ref="B113:B114"/>
    <mergeCell ref="C113:C114"/>
    <mergeCell ref="D113:D114"/>
    <mergeCell ref="E113:E114"/>
    <mergeCell ref="F113:F114"/>
    <mergeCell ref="G113:G114"/>
    <mergeCell ref="H113:H114"/>
    <mergeCell ref="K113:K114"/>
    <mergeCell ref="L113:L114"/>
    <mergeCell ref="I113:I114"/>
    <mergeCell ref="J113:J114"/>
    <mergeCell ref="M109:M110"/>
    <mergeCell ref="N109:N110"/>
    <mergeCell ref="N107:N108"/>
    <mergeCell ref="B109:B110"/>
    <mergeCell ref="C109:C110"/>
    <mergeCell ref="D109:D110"/>
    <mergeCell ref="E109:E110"/>
    <mergeCell ref="F109:F110"/>
    <mergeCell ref="G109:G110"/>
    <mergeCell ref="J111:J112"/>
    <mergeCell ref="K111:K112"/>
    <mergeCell ref="L111:L112"/>
    <mergeCell ref="M111:M112"/>
    <mergeCell ref="F111:F112"/>
    <mergeCell ref="G111:G112"/>
    <mergeCell ref="H111:H112"/>
    <mergeCell ref="I111:I112"/>
    <mergeCell ref="M41:M42"/>
    <mergeCell ref="I41:I42"/>
    <mergeCell ref="J41:J42"/>
    <mergeCell ref="J43:J44"/>
    <mergeCell ref="K43:K44"/>
    <mergeCell ref="L43:L44"/>
    <mergeCell ref="M43:M44"/>
    <mergeCell ref="M49:M50"/>
    <mergeCell ref="M53:M54"/>
    <mergeCell ref="M57:M58"/>
    <mergeCell ref="M61:M62"/>
    <mergeCell ref="M65:M66"/>
    <mergeCell ref="M69:M70"/>
    <mergeCell ref="K45:K46"/>
    <mergeCell ref="L45:L46"/>
    <mergeCell ref="I45:I46"/>
    <mergeCell ref="J45:J46"/>
    <mergeCell ref="J47:J48"/>
    <mergeCell ref="K47:K48"/>
    <mergeCell ref="L47:L48"/>
    <mergeCell ref="J51:J52"/>
    <mergeCell ref="K51:K52"/>
    <mergeCell ref="L51:L52"/>
    <mergeCell ref="M51:M52"/>
    <mergeCell ref="J55:J56"/>
    <mergeCell ref="K55:K56"/>
    <mergeCell ref="L55:L56"/>
    <mergeCell ref="M55:M5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5:M106"/>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N97:N98"/>
    <mergeCell ref="N95:N96"/>
    <mergeCell ref="H95:H96"/>
    <mergeCell ref="I95:I96"/>
    <mergeCell ref="J95:J96"/>
    <mergeCell ref="K95:K96"/>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L97:L98"/>
    <mergeCell ref="I97:I98"/>
    <mergeCell ref="J97:J98"/>
    <mergeCell ref="J99:J100"/>
    <mergeCell ref="K99:K100"/>
    <mergeCell ref="N91:N92"/>
    <mergeCell ref="B93:B94"/>
    <mergeCell ref="C93:C94"/>
    <mergeCell ref="D93:D94"/>
    <mergeCell ref="E93:E94"/>
    <mergeCell ref="F93:F94"/>
    <mergeCell ref="G93:G94"/>
    <mergeCell ref="H93:H94"/>
    <mergeCell ref="I93:I94"/>
    <mergeCell ref="J93:J94"/>
    <mergeCell ref="K93:K94"/>
    <mergeCell ref="L93:L94"/>
    <mergeCell ref="L95:L96"/>
    <mergeCell ref="B95:B96"/>
    <mergeCell ref="C95:C96"/>
    <mergeCell ref="D95:D96"/>
    <mergeCell ref="E95:E96"/>
    <mergeCell ref="F95:F96"/>
    <mergeCell ref="G95:G96"/>
    <mergeCell ref="M95:M96"/>
    <mergeCell ref="M93:M94"/>
    <mergeCell ref="N93:N94"/>
    <mergeCell ref="B146:B147"/>
    <mergeCell ref="C146:C147"/>
    <mergeCell ref="D146:D147"/>
    <mergeCell ref="E146:E147"/>
    <mergeCell ref="K144:K145"/>
    <mergeCell ref="L144:L145"/>
    <mergeCell ref="I144:I145"/>
    <mergeCell ref="J144:J145"/>
    <mergeCell ref="L146:L147"/>
    <mergeCell ref="K146:K147"/>
    <mergeCell ref="M146:M147"/>
    <mergeCell ref="F146:F147"/>
    <mergeCell ref="G146:G147"/>
    <mergeCell ref="H146:H147"/>
    <mergeCell ref="I146:I147"/>
    <mergeCell ref="J146:J147"/>
    <mergeCell ref="H91:H92"/>
    <mergeCell ref="I91:I92"/>
    <mergeCell ref="J91:J92"/>
    <mergeCell ref="K91:K92"/>
    <mergeCell ref="B91:B92"/>
    <mergeCell ref="C91:C92"/>
    <mergeCell ref="D91:D92"/>
    <mergeCell ref="E91:E92"/>
    <mergeCell ref="L91:L92"/>
    <mergeCell ref="M91:M92"/>
    <mergeCell ref="E97:E98"/>
    <mergeCell ref="F97:F98"/>
    <mergeCell ref="G97:G98"/>
    <mergeCell ref="M97:M98"/>
    <mergeCell ref="M101:M102"/>
    <mergeCell ref="B111:B112"/>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G126:G127"/>
    <mergeCell ref="N136:N137"/>
    <mergeCell ref="N134:N135"/>
    <mergeCell ref="B136:B137"/>
    <mergeCell ref="C136:C137"/>
    <mergeCell ref="D136:D137"/>
    <mergeCell ref="E136:E137"/>
    <mergeCell ref="F136:F137"/>
    <mergeCell ref="G136:G137"/>
    <mergeCell ref="H136:H137"/>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N132:N133"/>
    <mergeCell ref="N130:N131"/>
    <mergeCell ref="B132:B133"/>
    <mergeCell ref="C132:C133"/>
    <mergeCell ref="D132:D133"/>
    <mergeCell ref="E132:E133"/>
    <mergeCell ref="F132:F133"/>
    <mergeCell ref="G132:G133"/>
    <mergeCell ref="H132:H133"/>
    <mergeCell ref="B134:B135"/>
    <mergeCell ref="C134:C135"/>
    <mergeCell ref="D134:D135"/>
    <mergeCell ref="E134:E135"/>
    <mergeCell ref="K132:K133"/>
    <mergeCell ref="L132:L133"/>
    <mergeCell ref="I132:I133"/>
    <mergeCell ref="J132:J133"/>
    <mergeCell ref="J134:J135"/>
    <mergeCell ref="K134:K135"/>
    <mergeCell ref="L134:L135"/>
    <mergeCell ref="M134:M135"/>
    <mergeCell ref="F134:F135"/>
    <mergeCell ref="G134:G135"/>
    <mergeCell ref="H134:H135"/>
    <mergeCell ref="I134:I135"/>
    <mergeCell ref="M132:M133"/>
    <mergeCell ref="N128:N129"/>
    <mergeCell ref="N126:N127"/>
    <mergeCell ref="B128:B129"/>
    <mergeCell ref="C128:C129"/>
    <mergeCell ref="D128:D129"/>
    <mergeCell ref="E128:E129"/>
    <mergeCell ref="F128:F129"/>
    <mergeCell ref="G128:G129"/>
    <mergeCell ref="H128:H129"/>
    <mergeCell ref="B130:B131"/>
    <mergeCell ref="C130:C131"/>
    <mergeCell ref="D130:D131"/>
    <mergeCell ref="E130:E131"/>
    <mergeCell ref="K128:K129"/>
    <mergeCell ref="L128:L129"/>
    <mergeCell ref="I128:I129"/>
    <mergeCell ref="J128:J129"/>
    <mergeCell ref="J130:J131"/>
    <mergeCell ref="K130:K131"/>
    <mergeCell ref="L130:L131"/>
    <mergeCell ref="M130:M131"/>
    <mergeCell ref="F130:F131"/>
    <mergeCell ref="G130:G131"/>
    <mergeCell ref="H130:H131"/>
    <mergeCell ref="I130:I131"/>
    <mergeCell ref="B126:B127"/>
    <mergeCell ref="C126:C127"/>
    <mergeCell ref="D126:D127"/>
    <mergeCell ref="E126:E127"/>
    <mergeCell ref="L126:L127"/>
    <mergeCell ref="M126:M127"/>
    <mergeCell ref="F126:F127"/>
    <mergeCell ref="M136:M137"/>
    <mergeCell ref="M140:M141"/>
    <mergeCell ref="M144:M145"/>
    <mergeCell ref="G148:G149"/>
    <mergeCell ref="H148:H149"/>
    <mergeCell ref="I148:I149"/>
    <mergeCell ref="J148:J149"/>
    <mergeCell ref="K148:K149"/>
    <mergeCell ref="L148:L149"/>
    <mergeCell ref="M148:M149"/>
    <mergeCell ref="G144:G145"/>
    <mergeCell ref="H144:H145"/>
    <mergeCell ref="B178:B179"/>
    <mergeCell ref="C178:C179"/>
    <mergeCell ref="D178:D179"/>
    <mergeCell ref="E178:E179"/>
    <mergeCell ref="F178:F179"/>
    <mergeCell ref="G178:G179"/>
    <mergeCell ref="H174:H175"/>
    <mergeCell ref="I174:I175"/>
    <mergeCell ref="J174:J175"/>
    <mergeCell ref="J172:J173"/>
    <mergeCell ref="K174:K175"/>
    <mergeCell ref="L174:L175"/>
    <mergeCell ref="M174:M175"/>
    <mergeCell ref="K162:K163"/>
    <mergeCell ref="L162:L163"/>
    <mergeCell ref="I162:I163"/>
    <mergeCell ref="J150:J151"/>
    <mergeCell ref="K150:K151"/>
    <mergeCell ref="L178:L179"/>
    <mergeCell ref="H168:H169"/>
    <mergeCell ref="M180:M181"/>
    <mergeCell ref="N180:N181"/>
    <mergeCell ref="N178:N179"/>
    <mergeCell ref="B180:B181"/>
    <mergeCell ref="C180:C181"/>
    <mergeCell ref="D180:D181"/>
    <mergeCell ref="E180:E181"/>
    <mergeCell ref="F180:F181"/>
    <mergeCell ref="G180:G181"/>
    <mergeCell ref="H180:H181"/>
    <mergeCell ref="K180:K181"/>
    <mergeCell ref="L180:L181"/>
    <mergeCell ref="I180:I181"/>
    <mergeCell ref="J180:J181"/>
    <mergeCell ref="J178:J179"/>
    <mergeCell ref="K178:K179"/>
    <mergeCell ref="H178:H179"/>
    <mergeCell ref="I178:I179"/>
    <mergeCell ref="M178:M179"/>
    <mergeCell ref="N174:N175"/>
    <mergeCell ref="N172:N173"/>
    <mergeCell ref="B174:B175"/>
    <mergeCell ref="C174:C175"/>
    <mergeCell ref="D174:D175"/>
    <mergeCell ref="E174:E175"/>
    <mergeCell ref="F174:F175"/>
    <mergeCell ref="I176:I177"/>
    <mergeCell ref="J176:J177"/>
    <mergeCell ref="K176:K177"/>
    <mergeCell ref="L176:L177"/>
    <mergeCell ref="E176:E177"/>
    <mergeCell ref="F176:F177"/>
    <mergeCell ref="G176:G177"/>
    <mergeCell ref="H176:H177"/>
    <mergeCell ref="N176:N177"/>
    <mergeCell ref="M170:M171"/>
    <mergeCell ref="N170:N171"/>
    <mergeCell ref="M176:M177"/>
    <mergeCell ref="G174:G175"/>
    <mergeCell ref="I168:I169"/>
    <mergeCell ref="B164:B165"/>
    <mergeCell ref="C164:C165"/>
    <mergeCell ref="D164:D165"/>
    <mergeCell ref="E164:E165"/>
    <mergeCell ref="N168:N169"/>
    <mergeCell ref="B170:B171"/>
    <mergeCell ref="C170:C171"/>
    <mergeCell ref="D170:D171"/>
    <mergeCell ref="E170:E171"/>
    <mergeCell ref="F170:F171"/>
    <mergeCell ref="G170:G171"/>
    <mergeCell ref="H170:H171"/>
    <mergeCell ref="B172:B173"/>
    <mergeCell ref="C172:C173"/>
    <mergeCell ref="D172:D173"/>
    <mergeCell ref="E172:E173"/>
    <mergeCell ref="K170:K171"/>
    <mergeCell ref="L170:L171"/>
    <mergeCell ref="I170:I171"/>
    <mergeCell ref="J170:J171"/>
    <mergeCell ref="L172:L173"/>
    <mergeCell ref="K172:K173"/>
    <mergeCell ref="M172:M173"/>
    <mergeCell ref="F172:F173"/>
    <mergeCell ref="G172:G173"/>
    <mergeCell ref="H172:H173"/>
    <mergeCell ref="I172:I173"/>
    <mergeCell ref="N209:N210"/>
    <mergeCell ref="N207:N208"/>
    <mergeCell ref="B209:B210"/>
    <mergeCell ref="C209:C210"/>
    <mergeCell ref="D209:D210"/>
    <mergeCell ref="E209:E210"/>
    <mergeCell ref="F209:F210"/>
    <mergeCell ref="G209:G210"/>
    <mergeCell ref="H209:H210"/>
    <mergeCell ref="M207:M208"/>
    <mergeCell ref="N162:N163"/>
    <mergeCell ref="I203:I204"/>
    <mergeCell ref="B203:B204"/>
    <mergeCell ref="C203:C204"/>
    <mergeCell ref="D203:D204"/>
    <mergeCell ref="E203:E204"/>
    <mergeCell ref="N197:N198"/>
    <mergeCell ref="N195:N196"/>
    <mergeCell ref="B197:B198"/>
    <mergeCell ref="C197:C198"/>
    <mergeCell ref="D197:D198"/>
    <mergeCell ref="E197:E198"/>
    <mergeCell ref="N166:N167"/>
    <mergeCell ref="N164:N165"/>
    <mergeCell ref="B166:B167"/>
    <mergeCell ref="C166:C167"/>
    <mergeCell ref="D166:D167"/>
    <mergeCell ref="E166:E167"/>
    <mergeCell ref="F166:F167"/>
    <mergeCell ref="G166:G167"/>
    <mergeCell ref="H166:H167"/>
    <mergeCell ref="B168:B169"/>
    <mergeCell ref="K209:K210"/>
    <mergeCell ref="L209:L210"/>
    <mergeCell ref="I209:I210"/>
    <mergeCell ref="J209:J210"/>
    <mergeCell ref="J207:J208"/>
    <mergeCell ref="K207:K208"/>
    <mergeCell ref="J160:J161"/>
    <mergeCell ref="K160:K161"/>
    <mergeCell ref="L160:L161"/>
    <mergeCell ref="M160:M161"/>
    <mergeCell ref="F160:F161"/>
    <mergeCell ref="G160:G161"/>
    <mergeCell ref="H160:H161"/>
    <mergeCell ref="I160:I161"/>
    <mergeCell ref="M162:M163"/>
    <mergeCell ref="F201:F202"/>
    <mergeCell ref="G201:G202"/>
    <mergeCell ref="H201:H202"/>
    <mergeCell ref="K201:K202"/>
    <mergeCell ref="L201:L202"/>
    <mergeCell ref="I201:I202"/>
    <mergeCell ref="J201:J202"/>
    <mergeCell ref="J203:J204"/>
    <mergeCell ref="K203:K204"/>
    <mergeCell ref="M203:M204"/>
    <mergeCell ref="F203:F204"/>
    <mergeCell ref="G203:G204"/>
    <mergeCell ref="H203:H204"/>
    <mergeCell ref="J162:J163"/>
    <mergeCell ref="J164:J165"/>
    <mergeCell ref="K164:K165"/>
    <mergeCell ref="L164:L165"/>
    <mergeCell ref="L207:L208"/>
    <mergeCell ref="M205:M206"/>
    <mergeCell ref="F207:F208"/>
    <mergeCell ref="G207:G208"/>
    <mergeCell ref="H207:H208"/>
    <mergeCell ref="I207:I208"/>
    <mergeCell ref="B207:B208"/>
    <mergeCell ref="C207:C208"/>
    <mergeCell ref="D207:D208"/>
    <mergeCell ref="E207:E208"/>
    <mergeCell ref="N201:N202"/>
    <mergeCell ref="N199:N200"/>
    <mergeCell ref="B201:B202"/>
    <mergeCell ref="C201:C202"/>
    <mergeCell ref="D201:D202"/>
    <mergeCell ref="E201:E202"/>
    <mergeCell ref="B160:B161"/>
    <mergeCell ref="C160:C161"/>
    <mergeCell ref="D160:D161"/>
    <mergeCell ref="E160:E161"/>
    <mergeCell ref="M164:M165"/>
    <mergeCell ref="F164:F165"/>
    <mergeCell ref="G164:G165"/>
    <mergeCell ref="H164:H165"/>
    <mergeCell ref="I164:I165"/>
    <mergeCell ref="M166:M167"/>
    <mergeCell ref="C168:C169"/>
    <mergeCell ref="D168:D169"/>
    <mergeCell ref="E168:E169"/>
    <mergeCell ref="K166:K167"/>
    <mergeCell ref="L166:L167"/>
    <mergeCell ref="I166:I167"/>
    <mergeCell ref="B195:B196"/>
    <mergeCell ref="C195:C196"/>
    <mergeCell ref="D195:D196"/>
    <mergeCell ref="E195:E196"/>
    <mergeCell ref="K193:K194"/>
    <mergeCell ref="L193:L194"/>
    <mergeCell ref="I193:I194"/>
    <mergeCell ref="J193:J194"/>
    <mergeCell ref="J195:J196"/>
    <mergeCell ref="N160:N161"/>
    <mergeCell ref="B162:B163"/>
    <mergeCell ref="N205:N206"/>
    <mergeCell ref="N203:N204"/>
    <mergeCell ref="B205:B206"/>
    <mergeCell ref="C205:C206"/>
    <mergeCell ref="D205:D206"/>
    <mergeCell ref="E205:E206"/>
    <mergeCell ref="F205:F206"/>
    <mergeCell ref="G205:G206"/>
    <mergeCell ref="H205:H206"/>
    <mergeCell ref="L203:L204"/>
    <mergeCell ref="K205:K206"/>
    <mergeCell ref="L205:L206"/>
    <mergeCell ref="I205:I206"/>
    <mergeCell ref="J205:J206"/>
    <mergeCell ref="J166:J167"/>
    <mergeCell ref="J168:J169"/>
    <mergeCell ref="K168:K169"/>
    <mergeCell ref="L168:L169"/>
    <mergeCell ref="M168:M169"/>
    <mergeCell ref="F168:F169"/>
    <mergeCell ref="G168:G169"/>
    <mergeCell ref="I224:I225"/>
    <mergeCell ref="J224:J225"/>
    <mergeCell ref="B191:B192"/>
    <mergeCell ref="C191:C192"/>
    <mergeCell ref="D191:D192"/>
    <mergeCell ref="E191:E192"/>
    <mergeCell ref="K224:K225"/>
    <mergeCell ref="L224:L225"/>
    <mergeCell ref="C224:C225"/>
    <mergeCell ref="D224:D225"/>
    <mergeCell ref="E224:E225"/>
    <mergeCell ref="F224:F225"/>
    <mergeCell ref="J191:J192"/>
    <mergeCell ref="K191:K192"/>
    <mergeCell ref="L191:L192"/>
    <mergeCell ref="M191:M192"/>
    <mergeCell ref="F191:F192"/>
    <mergeCell ref="G191:G192"/>
    <mergeCell ref="H191:H192"/>
    <mergeCell ref="I191:I192"/>
    <mergeCell ref="M193:M194"/>
    <mergeCell ref="M197:M198"/>
    <mergeCell ref="M201:M202"/>
    <mergeCell ref="M209:M210"/>
    <mergeCell ref="G211:G212"/>
    <mergeCell ref="F197:F198"/>
    <mergeCell ref="G197:G198"/>
    <mergeCell ref="H197:H198"/>
    <mergeCell ref="B199:B200"/>
    <mergeCell ref="C199:C200"/>
    <mergeCell ref="D199:D200"/>
    <mergeCell ref="E199:E200"/>
    <mergeCell ref="I220:I221"/>
    <mergeCell ref="A43:A44"/>
    <mergeCell ref="A109:A110"/>
    <mergeCell ref="A45:A46"/>
    <mergeCell ref="A47:A48"/>
    <mergeCell ref="A49:A50"/>
    <mergeCell ref="A51:A52"/>
    <mergeCell ref="A111:A112"/>
    <mergeCell ref="A105:A106"/>
    <mergeCell ref="A107:A108"/>
    <mergeCell ref="A53:A54"/>
    <mergeCell ref="A55:A56"/>
    <mergeCell ref="A57:A58"/>
    <mergeCell ref="A59:A60"/>
    <mergeCell ref="K195:K196"/>
    <mergeCell ref="L195:L196"/>
    <mergeCell ref="M195:M196"/>
    <mergeCell ref="F195:F196"/>
    <mergeCell ref="G195:G196"/>
    <mergeCell ref="H195:H196"/>
    <mergeCell ref="I195:I196"/>
    <mergeCell ref="K197:K198"/>
    <mergeCell ref="L197:L198"/>
    <mergeCell ref="I197:I198"/>
    <mergeCell ref="J197:J198"/>
    <mergeCell ref="J199:J200"/>
    <mergeCell ref="K199:K200"/>
    <mergeCell ref="L199:L200"/>
    <mergeCell ref="B193:B194"/>
    <mergeCell ref="C193:C194"/>
    <mergeCell ref="D193:D194"/>
    <mergeCell ref="E193:E194"/>
    <mergeCell ref="H222:H223"/>
    <mergeCell ref="I222:I223"/>
    <mergeCell ref="J222:J223"/>
    <mergeCell ref="J220:J221"/>
    <mergeCell ref="K220:K221"/>
    <mergeCell ref="K222:K223"/>
    <mergeCell ref="L222:L223"/>
    <mergeCell ref="M222:M223"/>
    <mergeCell ref="B222:B223"/>
    <mergeCell ref="C222:C223"/>
    <mergeCell ref="D222:D223"/>
    <mergeCell ref="E222:E223"/>
    <mergeCell ref="F222:F223"/>
    <mergeCell ref="G222:G223"/>
    <mergeCell ref="C162:C163"/>
    <mergeCell ref="D162:D163"/>
    <mergeCell ref="E162:E163"/>
    <mergeCell ref="F162:F163"/>
    <mergeCell ref="G162:G163"/>
    <mergeCell ref="H162:H163"/>
    <mergeCell ref="H211:H212"/>
    <mergeCell ref="I211:I212"/>
    <mergeCell ref="M199:M200"/>
    <mergeCell ref="F199:F200"/>
    <mergeCell ref="G199:G200"/>
    <mergeCell ref="H199:H200"/>
    <mergeCell ref="I199:I200"/>
    <mergeCell ref="L220:L221"/>
    <mergeCell ref="M220:M221"/>
    <mergeCell ref="F220:F221"/>
    <mergeCell ref="G220:G221"/>
    <mergeCell ref="H220:H221"/>
    <mergeCell ref="N35:N36"/>
    <mergeCell ref="N14:N15"/>
    <mergeCell ref="A216:N216"/>
    <mergeCell ref="A191:A192"/>
    <mergeCell ref="A193:A194"/>
    <mergeCell ref="A195:A196"/>
    <mergeCell ref="A197:A198"/>
    <mergeCell ref="A199:A200"/>
    <mergeCell ref="A201:A202"/>
    <mergeCell ref="A203:A204"/>
    <mergeCell ref="A205:A206"/>
    <mergeCell ref="A207:A208"/>
    <mergeCell ref="A209:A210"/>
    <mergeCell ref="A160:A161"/>
    <mergeCell ref="A162:A163"/>
    <mergeCell ref="A164:A165"/>
    <mergeCell ref="A166:A167"/>
    <mergeCell ref="A168:A169"/>
    <mergeCell ref="A174:A175"/>
    <mergeCell ref="A113:A114"/>
    <mergeCell ref="A115:A116"/>
    <mergeCell ref="A16:A17"/>
    <mergeCell ref="A18:A19"/>
    <mergeCell ref="A20:A21"/>
    <mergeCell ref="A22:A23"/>
    <mergeCell ref="A24:A25"/>
    <mergeCell ref="A26:A27"/>
    <mergeCell ref="N193:N194"/>
    <mergeCell ref="N191:N192"/>
    <mergeCell ref="F193:F194"/>
    <mergeCell ref="G193:G194"/>
    <mergeCell ref="H193:H194"/>
    <mergeCell ref="A91:A92"/>
    <mergeCell ref="A93:A94"/>
    <mergeCell ref="A95:A96"/>
    <mergeCell ref="A97:A98"/>
    <mergeCell ref="A99:A100"/>
    <mergeCell ref="A101:A102"/>
    <mergeCell ref="A103:A104"/>
    <mergeCell ref="A37:A38"/>
    <mergeCell ref="A39:A40"/>
    <mergeCell ref="A41:A42"/>
    <mergeCell ref="M158:M159"/>
    <mergeCell ref="N158:N159"/>
    <mergeCell ref="H124:H125"/>
    <mergeCell ref="I124:I125"/>
    <mergeCell ref="J126:J127"/>
    <mergeCell ref="K126:K127"/>
    <mergeCell ref="A146:A147"/>
    <mergeCell ref="A158:A159"/>
    <mergeCell ref="A61:A62"/>
    <mergeCell ref="A75:A76"/>
    <mergeCell ref="A77:A78"/>
    <mergeCell ref="A63:A64"/>
    <mergeCell ref="A65:A66"/>
    <mergeCell ref="A67:A68"/>
    <mergeCell ref="A69:A70"/>
    <mergeCell ref="A79:A80"/>
    <mergeCell ref="A81:A82"/>
    <mergeCell ref="A71:A72"/>
    <mergeCell ref="A73:A74"/>
    <mergeCell ref="H126:H127"/>
    <mergeCell ref="I126:I127"/>
    <mergeCell ref="M128:M129"/>
    <mergeCell ref="C35:C36"/>
    <mergeCell ref="D35:D36"/>
    <mergeCell ref="E35:E36"/>
    <mergeCell ref="F35:F36"/>
    <mergeCell ref="J124:J125"/>
    <mergeCell ref="D89:D90"/>
    <mergeCell ref="E89:E90"/>
    <mergeCell ref="F89:F90"/>
    <mergeCell ref="G89:G90"/>
    <mergeCell ref="H89:H90"/>
    <mergeCell ref="H14:H15"/>
    <mergeCell ref="I14:I15"/>
    <mergeCell ref="G35:G36"/>
    <mergeCell ref="H35:H36"/>
    <mergeCell ref="K35:K36"/>
    <mergeCell ref="L35:L36"/>
    <mergeCell ref="J14:J15"/>
    <mergeCell ref="K14:K15"/>
    <mergeCell ref="L14:L15"/>
    <mergeCell ref="L18:L19"/>
    <mergeCell ref="C14:C15"/>
    <mergeCell ref="D14:D15"/>
    <mergeCell ref="E14:E15"/>
    <mergeCell ref="F14:F15"/>
    <mergeCell ref="G14:G15"/>
    <mergeCell ref="C111:C112"/>
    <mergeCell ref="D111:D112"/>
    <mergeCell ref="E111:E112"/>
    <mergeCell ref="K109:K110"/>
    <mergeCell ref="L109:L110"/>
    <mergeCell ref="I109:I110"/>
    <mergeCell ref="J109:J110"/>
    <mergeCell ref="M14:M15"/>
    <mergeCell ref="A2:N2"/>
    <mergeCell ref="A8:E8"/>
    <mergeCell ref="A7:E7"/>
    <mergeCell ref="A6:E6"/>
    <mergeCell ref="A5:E5"/>
    <mergeCell ref="A4:E4"/>
    <mergeCell ref="M226:M227"/>
    <mergeCell ref="N226:N227"/>
    <mergeCell ref="A220:A221"/>
    <mergeCell ref="A222:A223"/>
    <mergeCell ref="A224:A225"/>
    <mergeCell ref="B224:B225"/>
    <mergeCell ref="B220:B221"/>
    <mergeCell ref="C220:C221"/>
    <mergeCell ref="D220:D221"/>
    <mergeCell ref="E220:E221"/>
    <mergeCell ref="C189:C190"/>
    <mergeCell ref="D189:D190"/>
    <mergeCell ref="A176:A177"/>
    <mergeCell ref="A178:A179"/>
    <mergeCell ref="A180:A181"/>
    <mergeCell ref="B176:B177"/>
    <mergeCell ref="C176:C177"/>
    <mergeCell ref="D176:D177"/>
    <mergeCell ref="K189:K190"/>
    <mergeCell ref="L189:L190"/>
    <mergeCell ref="J158:J159"/>
    <mergeCell ref="K158:K159"/>
    <mergeCell ref="L158:L159"/>
    <mergeCell ref="A142:A143"/>
    <mergeCell ref="A144:A145"/>
    <mergeCell ref="A218:A219"/>
    <mergeCell ref="B218:B219"/>
    <mergeCell ref="C218:C219"/>
    <mergeCell ref="D218:D219"/>
    <mergeCell ref="E218:E219"/>
    <mergeCell ref="F218:F219"/>
    <mergeCell ref="G226:G227"/>
    <mergeCell ref="H226:H227"/>
    <mergeCell ref="K218:K219"/>
    <mergeCell ref="L218:L219"/>
    <mergeCell ref="M218:M219"/>
    <mergeCell ref="N218:N219"/>
    <mergeCell ref="G218:G219"/>
    <mergeCell ref="H218:H219"/>
    <mergeCell ref="I218:I219"/>
    <mergeCell ref="J218:J219"/>
    <mergeCell ref="A226:A227"/>
    <mergeCell ref="B226:B227"/>
    <mergeCell ref="C226:C227"/>
    <mergeCell ref="D226:D227"/>
    <mergeCell ref="E226:E227"/>
    <mergeCell ref="F226:F227"/>
    <mergeCell ref="I226:I227"/>
    <mergeCell ref="J226:J227"/>
    <mergeCell ref="K226:K227"/>
    <mergeCell ref="L226:L227"/>
    <mergeCell ref="N222:N223"/>
    <mergeCell ref="N220:N221"/>
    <mergeCell ref="M224:M225"/>
    <mergeCell ref="N224:N225"/>
    <mergeCell ref="G224:G225"/>
    <mergeCell ref="H224:H225"/>
    <mergeCell ref="A12:N12"/>
    <mergeCell ref="I35:I36"/>
    <mergeCell ref="J35:J36"/>
    <mergeCell ref="A89:A90"/>
    <mergeCell ref="A87:N87"/>
    <mergeCell ref="K89:K90"/>
    <mergeCell ref="L89:L90"/>
    <mergeCell ref="M89:M90"/>
    <mergeCell ref="N89:N90"/>
    <mergeCell ref="B35:B36"/>
    <mergeCell ref="A14:A15"/>
    <mergeCell ref="A35:A36"/>
    <mergeCell ref="A33:N33"/>
    <mergeCell ref="A122:N122"/>
    <mergeCell ref="A124:A125"/>
    <mergeCell ref="K124:K125"/>
    <mergeCell ref="L124:L125"/>
    <mergeCell ref="M124:M125"/>
    <mergeCell ref="N124:N125"/>
    <mergeCell ref="B89:B90"/>
    <mergeCell ref="B124:B125"/>
    <mergeCell ref="C124:C125"/>
    <mergeCell ref="D124:D125"/>
    <mergeCell ref="E124:E125"/>
    <mergeCell ref="F124:F125"/>
    <mergeCell ref="G124:G125"/>
    <mergeCell ref="I89:I90"/>
    <mergeCell ref="J89:J90"/>
    <mergeCell ref="F91:F92"/>
    <mergeCell ref="G91:G92"/>
    <mergeCell ref="B14:B15"/>
    <mergeCell ref="M35:M36"/>
    <mergeCell ref="A189:A190"/>
    <mergeCell ref="A187:N187"/>
    <mergeCell ref="E189:E190"/>
    <mergeCell ref="F189:F190"/>
    <mergeCell ref="G189:G190"/>
    <mergeCell ref="H189:H190"/>
    <mergeCell ref="I189:I190"/>
    <mergeCell ref="J189:J190"/>
    <mergeCell ref="B189:B190"/>
    <mergeCell ref="C89:C90"/>
    <mergeCell ref="A156:N156"/>
    <mergeCell ref="A126:A127"/>
    <mergeCell ref="A128:A129"/>
    <mergeCell ref="A130:A131"/>
    <mergeCell ref="A132:A133"/>
    <mergeCell ref="A134:A135"/>
    <mergeCell ref="A136:A137"/>
    <mergeCell ref="A138:A139"/>
    <mergeCell ref="A140:A141"/>
    <mergeCell ref="A170:A171"/>
    <mergeCell ref="A172:A173"/>
    <mergeCell ref="M189:M190"/>
    <mergeCell ref="N189:N190"/>
    <mergeCell ref="B158:B159"/>
    <mergeCell ref="C158:C159"/>
    <mergeCell ref="D158:D159"/>
    <mergeCell ref="E158:E159"/>
    <mergeCell ref="F158:F159"/>
    <mergeCell ref="G158:G159"/>
    <mergeCell ref="H158:H159"/>
    <mergeCell ref="I158:I159"/>
    <mergeCell ref="A148:A149"/>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5'!A31" display="1 - FERROEXPRESO PAMPEANO S.A."/>
    <hyperlink ref="A5:E5" location="'2005'!A65" display="2 - NUEVO CENTRAL ARGENTINO S.A."/>
    <hyperlink ref="A6:E6" location="'2005'!A120" display="3 - FERROSUR ROCA S.A."/>
    <hyperlink ref="A7:E7" location="'2005'!A154" display="4 - AMERICA LATINA LOGISTICA CENTRAL S.A. (EX-BUENOS AIRES AL PACIFICO - SAN MARTIN S.A.)"/>
    <hyperlink ref="A8:E8" location="'2005'!A185" display="5 - AMERICA LATINA LOGISTICA  MESOPOTAMICA S.A. (EX-FERROCARRIL MESOPOTAMICO - GRAL. URQUIZA S.A.)"/>
    <hyperlink ref="A9:E9" location="'2005'!A214" display="6 - BELGRANO CARGAS S.A."/>
    <hyperlink ref="A10:E10" location="'2005'!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28"/>
  <sheetViews>
    <sheetView showGridLines="0" showRowColHeaders="0" showRuler="0" view="pageLayout" topLeftCell="G216"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196" t="s">
        <v>200</v>
      </c>
      <c r="B2" s="196"/>
      <c r="C2" s="196"/>
      <c r="D2" s="196"/>
      <c r="E2" s="196"/>
      <c r="F2" s="196"/>
      <c r="G2" s="196"/>
      <c r="H2" s="196"/>
      <c r="I2" s="196"/>
      <c r="J2" s="196"/>
      <c r="K2" s="196"/>
      <c r="L2" s="196"/>
      <c r="M2" s="196"/>
      <c r="N2" s="196"/>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197" t="s">
        <v>0</v>
      </c>
      <c r="B4" s="198"/>
      <c r="C4" s="198"/>
      <c r="D4" s="198"/>
      <c r="E4" s="199"/>
      <c r="F4" s="50"/>
      <c r="G4" s="34"/>
      <c r="H4" s="15"/>
      <c r="I4" s="15"/>
      <c r="J4" s="15"/>
      <c r="K4" s="15"/>
      <c r="L4" s="15"/>
      <c r="M4" s="15"/>
      <c r="N4" s="16"/>
    </row>
    <row r="5" spans="1:15" s="10" customFormat="1" ht="24.95" customHeight="1" thickTop="1" thickBot="1" x14ac:dyDescent="0.25">
      <c r="A5" s="197" t="s">
        <v>31</v>
      </c>
      <c r="B5" s="198"/>
      <c r="C5" s="198"/>
      <c r="D5" s="198"/>
      <c r="E5" s="199"/>
      <c r="F5" s="50"/>
      <c r="G5" s="34"/>
      <c r="H5" s="15"/>
      <c r="I5" s="15"/>
      <c r="J5" s="15"/>
      <c r="K5" s="15"/>
      <c r="L5" s="15"/>
      <c r="M5" s="15"/>
      <c r="N5" s="16"/>
      <c r="O5" s="52"/>
    </row>
    <row r="6" spans="1:15" s="10" customFormat="1" ht="24.95" customHeight="1" thickTop="1" thickBot="1" x14ac:dyDescent="0.25">
      <c r="A6" s="197" t="s">
        <v>50</v>
      </c>
      <c r="B6" s="198"/>
      <c r="C6" s="198"/>
      <c r="D6" s="198"/>
      <c r="E6" s="199"/>
      <c r="F6" s="50"/>
      <c r="G6" s="34"/>
      <c r="H6" s="15"/>
      <c r="I6" s="15"/>
      <c r="J6" s="15"/>
      <c r="K6" s="15"/>
      <c r="L6" s="15"/>
      <c r="M6" s="15"/>
      <c r="N6" s="16"/>
    </row>
    <row r="7" spans="1:15" s="10" customFormat="1" ht="24.95" customHeight="1" thickTop="1" thickBot="1" x14ac:dyDescent="0.25">
      <c r="A7" s="197" t="s">
        <v>61</v>
      </c>
      <c r="B7" s="198"/>
      <c r="C7" s="198"/>
      <c r="D7" s="198"/>
      <c r="E7" s="199"/>
      <c r="F7" s="50"/>
      <c r="G7" s="34"/>
      <c r="H7" s="15"/>
      <c r="I7" s="15"/>
      <c r="J7" s="15"/>
      <c r="K7" s="15"/>
      <c r="L7" s="15"/>
      <c r="M7" s="15"/>
      <c r="N7" s="16"/>
    </row>
    <row r="8" spans="1:15" s="10" customFormat="1" ht="24.95" customHeight="1" thickTop="1" thickBot="1" x14ac:dyDescent="0.25">
      <c r="A8" s="197" t="s">
        <v>74</v>
      </c>
      <c r="B8" s="198"/>
      <c r="C8" s="198"/>
      <c r="D8" s="198"/>
      <c r="E8" s="199"/>
      <c r="F8" s="50"/>
      <c r="G8" s="34"/>
      <c r="H8" s="15"/>
      <c r="I8" s="15"/>
      <c r="J8" s="15"/>
      <c r="K8" s="15"/>
      <c r="L8" s="15"/>
      <c r="M8" s="15"/>
      <c r="N8" s="16"/>
      <c r="O8" s="21"/>
    </row>
    <row r="9" spans="1:15" s="10" customFormat="1" ht="24.95" customHeight="1" thickTop="1" thickBot="1" x14ac:dyDescent="0.25">
      <c r="A9" s="197" t="s">
        <v>81</v>
      </c>
      <c r="B9" s="198"/>
      <c r="C9" s="198"/>
      <c r="D9" s="198"/>
      <c r="E9" s="199"/>
      <c r="F9" s="50"/>
      <c r="G9" s="34"/>
      <c r="H9" s="15"/>
      <c r="I9" s="15"/>
      <c r="J9" s="15"/>
      <c r="K9" s="15"/>
      <c r="L9" s="15"/>
      <c r="M9" s="15"/>
      <c r="N9" s="16"/>
    </row>
    <row r="10" spans="1:15" s="10" customFormat="1" ht="24.95" customHeight="1" thickTop="1" thickBot="1" x14ac:dyDescent="0.25">
      <c r="A10" s="197" t="s">
        <v>90</v>
      </c>
      <c r="B10" s="198"/>
      <c r="C10" s="198"/>
      <c r="D10" s="198"/>
      <c r="E10" s="199"/>
      <c r="F10" s="50"/>
      <c r="G10" s="34"/>
      <c r="H10" s="15"/>
      <c r="I10" s="15"/>
      <c r="J10" s="15"/>
      <c r="K10" s="15"/>
      <c r="L10" s="15"/>
      <c r="M10" s="15"/>
      <c r="N10" s="16"/>
      <c r="O10" s="23"/>
    </row>
    <row r="11" spans="1:15" ht="12.75" customHeight="1" thickTop="1" x14ac:dyDescent="0.2">
      <c r="A11" s="38"/>
      <c r="B11" s="38"/>
      <c r="C11" s="38"/>
      <c r="D11" s="38"/>
      <c r="E11" s="17"/>
      <c r="F11" s="17"/>
      <c r="G11" s="17"/>
      <c r="H11" s="17"/>
      <c r="I11" s="17"/>
      <c r="J11" s="17"/>
      <c r="K11" s="17"/>
      <c r="L11" s="17"/>
      <c r="M11" s="17"/>
      <c r="N11" s="18"/>
      <c r="O11" s="5"/>
    </row>
    <row r="12" spans="1:15" ht="12.75" customHeight="1" x14ac:dyDescent="0.2">
      <c r="A12" s="11"/>
      <c r="B12" s="11"/>
      <c r="C12" s="11"/>
      <c r="D12" s="11"/>
      <c r="E12" s="11"/>
      <c r="F12" s="11"/>
      <c r="G12" s="11"/>
      <c r="H12" s="11"/>
      <c r="I12" s="11"/>
      <c r="J12" s="11"/>
      <c r="K12" s="11"/>
      <c r="L12" s="11"/>
      <c r="M12" s="11"/>
      <c r="N12" s="12"/>
      <c r="O12" s="5"/>
    </row>
    <row r="13" spans="1:15" s="10" customFormat="1" ht="24.95" customHeight="1" x14ac:dyDescent="0.2">
      <c r="A13" s="200" t="s">
        <v>187</v>
      </c>
      <c r="B13" s="200"/>
      <c r="C13" s="200"/>
      <c r="D13" s="200"/>
      <c r="E13" s="200"/>
      <c r="F13" s="200"/>
      <c r="G13" s="200"/>
      <c r="H13" s="200"/>
      <c r="I13" s="200"/>
      <c r="J13" s="200"/>
      <c r="K13" s="200"/>
      <c r="L13" s="200"/>
      <c r="M13" s="200"/>
      <c r="N13" s="200"/>
      <c r="O13" s="23"/>
    </row>
    <row r="14" spans="1:15" ht="12.75" customHeight="1" thickBot="1" x14ac:dyDescent="0.25">
      <c r="A14" s="20"/>
      <c r="F14" s="4"/>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c r="O15" s="5"/>
    </row>
    <row r="16" spans="1:15" ht="12.75" customHeight="1" thickBot="1" x14ac:dyDescent="0.25">
      <c r="A16" s="195"/>
      <c r="B16" s="195"/>
      <c r="C16" s="195"/>
      <c r="D16" s="195"/>
      <c r="E16" s="195"/>
      <c r="F16" s="195"/>
      <c r="G16" s="195"/>
      <c r="H16" s="195"/>
      <c r="I16" s="195"/>
      <c r="J16" s="195"/>
      <c r="K16" s="195"/>
      <c r="L16" s="195"/>
      <c r="M16" s="195"/>
      <c r="N16" s="193"/>
    </row>
    <row r="17" spans="1:15" ht="12.75" customHeight="1" x14ac:dyDescent="0.2">
      <c r="A17" s="194" t="s">
        <v>43</v>
      </c>
      <c r="B17" s="205">
        <v>76934</v>
      </c>
      <c r="C17" s="205">
        <v>56049</v>
      </c>
      <c r="D17" s="205">
        <v>63404</v>
      </c>
      <c r="E17" s="205">
        <v>71210</v>
      </c>
      <c r="F17" s="205">
        <v>90467</v>
      </c>
      <c r="G17" s="205">
        <v>85964</v>
      </c>
      <c r="H17" s="205">
        <v>114469</v>
      </c>
      <c r="I17" s="205">
        <v>123931</v>
      </c>
      <c r="J17" s="205">
        <v>102745</v>
      </c>
      <c r="K17" s="205">
        <v>86474</v>
      </c>
      <c r="L17" s="205">
        <v>75908</v>
      </c>
      <c r="M17" s="205">
        <v>154036</v>
      </c>
      <c r="N17" s="207">
        <f t="shared" ref="N17:N27" si="0">SUM(B17:M17)</f>
        <v>1101591</v>
      </c>
    </row>
    <row r="18" spans="1:15" ht="12.75" customHeight="1" thickBot="1" x14ac:dyDescent="0.25">
      <c r="A18" s="195"/>
      <c r="B18" s="206"/>
      <c r="C18" s="206"/>
      <c r="D18" s="206"/>
      <c r="E18" s="206"/>
      <c r="F18" s="206"/>
      <c r="G18" s="206"/>
      <c r="H18" s="206"/>
      <c r="I18" s="206"/>
      <c r="J18" s="206"/>
      <c r="K18" s="206"/>
      <c r="L18" s="206"/>
      <c r="M18" s="206"/>
      <c r="N18" s="208"/>
    </row>
    <row r="19" spans="1:15" ht="12.75" customHeight="1" x14ac:dyDescent="0.2">
      <c r="A19" s="194" t="s">
        <v>110</v>
      </c>
      <c r="B19" s="205">
        <v>64550</v>
      </c>
      <c r="C19" s="205">
        <v>25659</v>
      </c>
      <c r="D19" s="205">
        <v>102616</v>
      </c>
      <c r="E19" s="205">
        <v>213430</v>
      </c>
      <c r="F19" s="205">
        <v>142213</v>
      </c>
      <c r="G19" s="205">
        <v>105420</v>
      </c>
      <c r="H19" s="205">
        <v>121842</v>
      </c>
      <c r="I19" s="205">
        <v>118768</v>
      </c>
      <c r="J19" s="205">
        <v>155388</v>
      </c>
      <c r="K19" s="205">
        <v>126939</v>
      </c>
      <c r="L19" s="205">
        <v>120027</v>
      </c>
      <c r="M19" s="205">
        <v>77532</v>
      </c>
      <c r="N19" s="207">
        <f t="shared" si="0"/>
        <v>1374384</v>
      </c>
    </row>
    <row r="20" spans="1:15" ht="12.75" customHeight="1" thickBot="1" x14ac:dyDescent="0.25">
      <c r="A20" s="195"/>
      <c r="B20" s="206"/>
      <c r="C20" s="206"/>
      <c r="D20" s="206"/>
      <c r="E20" s="206"/>
      <c r="F20" s="206"/>
      <c r="G20" s="206"/>
      <c r="H20" s="206"/>
      <c r="I20" s="206"/>
      <c r="J20" s="206"/>
      <c r="K20" s="206"/>
      <c r="L20" s="206"/>
      <c r="M20" s="206"/>
      <c r="N20" s="208"/>
    </row>
    <row r="21" spans="1:15" ht="12.75" customHeight="1" x14ac:dyDescent="0.2">
      <c r="A21" s="194" t="s">
        <v>111</v>
      </c>
      <c r="B21" s="205">
        <v>5767</v>
      </c>
      <c r="C21" s="205">
        <v>14825</v>
      </c>
      <c r="D21" s="205">
        <v>27904</v>
      </c>
      <c r="E21" s="205">
        <v>19319</v>
      </c>
      <c r="F21" s="205">
        <v>25541</v>
      </c>
      <c r="G21" s="205">
        <v>24089</v>
      </c>
      <c r="H21" s="205">
        <v>22474</v>
      </c>
      <c r="I21" s="205">
        <v>31265</v>
      </c>
      <c r="J21" s="205">
        <v>25994</v>
      </c>
      <c r="K21" s="205">
        <v>13719</v>
      </c>
      <c r="L21" s="205">
        <v>10324</v>
      </c>
      <c r="M21" s="205">
        <v>5997</v>
      </c>
      <c r="N21" s="207">
        <f t="shared" si="0"/>
        <v>227218</v>
      </c>
    </row>
    <row r="22" spans="1:15" ht="12.75" customHeight="1" thickBot="1" x14ac:dyDescent="0.25">
      <c r="A22" s="195"/>
      <c r="B22" s="206"/>
      <c r="C22" s="206"/>
      <c r="D22" s="206"/>
      <c r="E22" s="206"/>
      <c r="F22" s="206"/>
      <c r="G22" s="206"/>
      <c r="H22" s="206"/>
      <c r="I22" s="206"/>
      <c r="J22" s="206"/>
      <c r="K22" s="206"/>
      <c r="L22" s="206"/>
      <c r="M22" s="206"/>
      <c r="N22" s="208"/>
    </row>
    <row r="23" spans="1:15" ht="12.75" customHeight="1" x14ac:dyDescent="0.2">
      <c r="A23" s="194" t="s">
        <v>112</v>
      </c>
      <c r="B23" s="205">
        <v>11175</v>
      </c>
      <c r="C23" s="205">
        <v>28852</v>
      </c>
      <c r="D23" s="205">
        <v>42609</v>
      </c>
      <c r="E23" s="205">
        <v>49049</v>
      </c>
      <c r="F23" s="205">
        <v>70182</v>
      </c>
      <c r="G23" s="205">
        <v>51372</v>
      </c>
      <c r="H23" s="205">
        <v>42154</v>
      </c>
      <c r="I23" s="205">
        <v>55072</v>
      </c>
      <c r="J23" s="205">
        <v>50396</v>
      </c>
      <c r="K23" s="205">
        <v>21684</v>
      </c>
      <c r="L23" s="205">
        <v>30126</v>
      </c>
      <c r="M23" s="205">
        <v>43980</v>
      </c>
      <c r="N23" s="207">
        <f t="shared" si="0"/>
        <v>496651</v>
      </c>
    </row>
    <row r="24" spans="1:15" ht="12.75" customHeight="1" thickBot="1" x14ac:dyDescent="0.25">
      <c r="A24" s="195"/>
      <c r="B24" s="206"/>
      <c r="C24" s="206"/>
      <c r="D24" s="206"/>
      <c r="E24" s="206"/>
      <c r="F24" s="206"/>
      <c r="G24" s="206"/>
      <c r="H24" s="206"/>
      <c r="I24" s="206"/>
      <c r="J24" s="206"/>
      <c r="K24" s="206"/>
      <c r="L24" s="206"/>
      <c r="M24" s="206"/>
      <c r="N24" s="208"/>
    </row>
    <row r="25" spans="1:15" ht="12.75" customHeight="1" x14ac:dyDescent="0.2">
      <c r="A25" s="194" t="s">
        <v>40</v>
      </c>
      <c r="B25" s="205">
        <v>7306</v>
      </c>
      <c r="C25" s="205">
        <v>14794</v>
      </c>
      <c r="D25" s="205">
        <v>26611</v>
      </c>
      <c r="E25" s="205">
        <v>20466</v>
      </c>
      <c r="F25" s="205">
        <v>25720</v>
      </c>
      <c r="G25" s="205">
        <v>14149</v>
      </c>
      <c r="H25" s="205">
        <v>17027</v>
      </c>
      <c r="I25" s="205">
        <v>14433</v>
      </c>
      <c r="J25" s="205">
        <v>10791</v>
      </c>
      <c r="K25" s="205">
        <v>22165</v>
      </c>
      <c r="L25" s="205">
        <v>18138</v>
      </c>
      <c r="M25" s="205">
        <v>7379</v>
      </c>
      <c r="N25" s="207">
        <f t="shared" si="0"/>
        <v>198979</v>
      </c>
    </row>
    <row r="26" spans="1:15" ht="12.75" customHeight="1" thickBot="1" x14ac:dyDescent="0.25">
      <c r="A26" s="195"/>
      <c r="B26" s="206"/>
      <c r="C26" s="206"/>
      <c r="D26" s="206"/>
      <c r="E26" s="206"/>
      <c r="F26" s="206"/>
      <c r="G26" s="206"/>
      <c r="H26" s="206"/>
      <c r="I26" s="206"/>
      <c r="J26" s="206"/>
      <c r="K26" s="206"/>
      <c r="L26" s="206"/>
      <c r="M26" s="206"/>
      <c r="N26" s="208"/>
    </row>
    <row r="27" spans="1:15" ht="12.75" customHeight="1" x14ac:dyDescent="0.2">
      <c r="A27" s="194" t="s">
        <v>60</v>
      </c>
      <c r="B27" s="205">
        <v>1213</v>
      </c>
      <c r="C27" s="205">
        <v>2943</v>
      </c>
      <c r="D27" s="205">
        <v>4324</v>
      </c>
      <c r="E27" s="205">
        <v>3332</v>
      </c>
      <c r="F27" s="205">
        <v>5302</v>
      </c>
      <c r="G27" s="205">
        <v>5569</v>
      </c>
      <c r="H27" s="205">
        <v>7256</v>
      </c>
      <c r="I27" s="205">
        <v>3265</v>
      </c>
      <c r="J27" s="205">
        <v>3992</v>
      </c>
      <c r="K27" s="205">
        <v>3568</v>
      </c>
      <c r="L27" s="205">
        <v>2796</v>
      </c>
      <c r="M27" s="205">
        <v>3076</v>
      </c>
      <c r="N27" s="207">
        <f t="shared" si="0"/>
        <v>46636</v>
      </c>
      <c r="O27" s="5"/>
    </row>
    <row r="28" spans="1:15" ht="12.75" customHeight="1" thickBot="1" x14ac:dyDescent="0.25">
      <c r="A28" s="195"/>
      <c r="B28" s="206"/>
      <c r="C28" s="206"/>
      <c r="D28" s="206"/>
      <c r="E28" s="206"/>
      <c r="F28" s="206"/>
      <c r="G28" s="206"/>
      <c r="H28" s="206"/>
      <c r="I28" s="206"/>
      <c r="J28" s="206"/>
      <c r="K28" s="206"/>
      <c r="L28" s="206"/>
      <c r="M28" s="206"/>
      <c r="N28" s="208"/>
      <c r="O28" s="5"/>
    </row>
    <row r="29" spans="1:15" ht="12.75" customHeight="1" x14ac:dyDescent="0.2">
      <c r="A29" s="201" t="s">
        <v>13</v>
      </c>
      <c r="B29" s="190">
        <f t="shared" ref="B29:M29" si="1">SUM(B17:B27)</f>
        <v>166945</v>
      </c>
      <c r="C29" s="190">
        <f t="shared" si="1"/>
        <v>143122</v>
      </c>
      <c r="D29" s="190">
        <f t="shared" si="1"/>
        <v>267468</v>
      </c>
      <c r="E29" s="190">
        <f t="shared" si="1"/>
        <v>376806</v>
      </c>
      <c r="F29" s="190">
        <f t="shared" si="1"/>
        <v>359425</v>
      </c>
      <c r="G29" s="190">
        <f t="shared" si="1"/>
        <v>286563</v>
      </c>
      <c r="H29" s="190">
        <f t="shared" si="1"/>
        <v>325222</v>
      </c>
      <c r="I29" s="190">
        <f t="shared" si="1"/>
        <v>346734</v>
      </c>
      <c r="J29" s="190">
        <f t="shared" si="1"/>
        <v>349306</v>
      </c>
      <c r="K29" s="190">
        <f t="shared" si="1"/>
        <v>274549</v>
      </c>
      <c r="L29" s="190">
        <f t="shared" si="1"/>
        <v>257319</v>
      </c>
      <c r="M29" s="190">
        <f t="shared" si="1"/>
        <v>292000</v>
      </c>
      <c r="N29" s="190">
        <f>SUM(B29:M29)</f>
        <v>3445459</v>
      </c>
      <c r="O29" s="5"/>
    </row>
    <row r="30" spans="1:15" ht="12.75" customHeight="1" thickBot="1" x14ac:dyDescent="0.25">
      <c r="A30" s="202"/>
      <c r="B30" s="191"/>
      <c r="C30" s="191"/>
      <c r="D30" s="191"/>
      <c r="E30" s="191"/>
      <c r="F30" s="191"/>
      <c r="G30" s="191"/>
      <c r="H30" s="191"/>
      <c r="I30" s="191"/>
      <c r="J30" s="191"/>
      <c r="K30" s="191"/>
      <c r="L30" s="191"/>
      <c r="M30" s="191"/>
      <c r="N30" s="191"/>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ht="12.75" customHeight="1" x14ac:dyDescent="0.2">
      <c r="B33" s="5"/>
      <c r="C33" s="5"/>
      <c r="D33" s="5"/>
      <c r="E33" s="5"/>
      <c r="F33" s="5"/>
      <c r="G33" s="5"/>
      <c r="H33" s="5"/>
      <c r="I33" s="5"/>
      <c r="J33" s="5"/>
      <c r="K33" s="5"/>
      <c r="L33" s="5"/>
      <c r="M33" s="5"/>
      <c r="N33" s="47"/>
      <c r="O33" s="5"/>
    </row>
    <row r="34" spans="1:15" s="10" customFormat="1" ht="24.95" customHeight="1" x14ac:dyDescent="0.2">
      <c r="A34" s="200" t="s">
        <v>189</v>
      </c>
      <c r="B34" s="200"/>
      <c r="C34" s="200"/>
      <c r="D34" s="200"/>
      <c r="E34" s="200"/>
      <c r="F34" s="200"/>
      <c r="G34" s="200"/>
      <c r="H34" s="200"/>
      <c r="I34" s="200"/>
      <c r="J34" s="200"/>
      <c r="K34" s="200"/>
      <c r="L34" s="200"/>
      <c r="M34" s="200"/>
      <c r="N34" s="200"/>
      <c r="O34" s="23"/>
    </row>
    <row r="35" spans="1:15" ht="12.75" customHeight="1" thickBot="1" x14ac:dyDescent="0.25">
      <c r="A35" s="20"/>
      <c r="F35" s="4"/>
      <c r="O35" s="5"/>
    </row>
    <row r="36" spans="1:15"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192" t="s">
        <v>13</v>
      </c>
      <c r="O36" s="5"/>
    </row>
    <row r="37" spans="1:15" ht="12.75" customHeight="1" thickBot="1" x14ac:dyDescent="0.25">
      <c r="A37" s="195"/>
      <c r="B37" s="195"/>
      <c r="C37" s="195"/>
      <c r="D37" s="195"/>
      <c r="E37" s="195"/>
      <c r="F37" s="195"/>
      <c r="G37" s="195"/>
      <c r="H37" s="195"/>
      <c r="I37" s="195"/>
      <c r="J37" s="195"/>
      <c r="K37" s="195"/>
      <c r="L37" s="195"/>
      <c r="M37" s="195"/>
      <c r="N37" s="193"/>
      <c r="O37" s="5"/>
    </row>
    <row r="38" spans="1:15" ht="12.75" customHeight="1" x14ac:dyDescent="0.2">
      <c r="A38" s="194" t="s">
        <v>32</v>
      </c>
      <c r="B38" s="205">
        <v>36929</v>
      </c>
      <c r="C38" s="205">
        <v>26930</v>
      </c>
      <c r="D38" s="205">
        <v>57099</v>
      </c>
      <c r="E38" s="205">
        <v>53623</v>
      </c>
      <c r="F38" s="205">
        <v>44379</v>
      </c>
      <c r="G38" s="205">
        <v>54708</v>
      </c>
      <c r="H38" s="205">
        <v>50486</v>
      </c>
      <c r="I38" s="205">
        <v>39685</v>
      </c>
      <c r="J38" s="205">
        <v>32602</v>
      </c>
      <c r="K38" s="205">
        <v>20088</v>
      </c>
      <c r="L38" s="205">
        <v>25974</v>
      </c>
      <c r="M38" s="205">
        <v>29584</v>
      </c>
      <c r="N38" s="207">
        <f>SUM(B38:M38)</f>
        <v>472087</v>
      </c>
      <c r="O38" s="5"/>
    </row>
    <row r="39" spans="1:15" ht="12.75" customHeight="1" thickBot="1" x14ac:dyDescent="0.25">
      <c r="A39" s="195"/>
      <c r="B39" s="206"/>
      <c r="C39" s="206"/>
      <c r="D39" s="206"/>
      <c r="E39" s="206"/>
      <c r="F39" s="206"/>
      <c r="G39" s="206"/>
      <c r="H39" s="206"/>
      <c r="I39" s="206"/>
      <c r="J39" s="206"/>
      <c r="K39" s="206"/>
      <c r="L39" s="206"/>
      <c r="M39" s="206"/>
      <c r="N39" s="208"/>
      <c r="O39" s="5"/>
    </row>
    <row r="40" spans="1:15" ht="12.75" customHeight="1" x14ac:dyDescent="0.2">
      <c r="A40" s="194" t="s">
        <v>100</v>
      </c>
      <c r="B40" s="205"/>
      <c r="C40" s="205"/>
      <c r="D40" s="205"/>
      <c r="E40" s="205"/>
      <c r="F40" s="205"/>
      <c r="G40" s="205"/>
      <c r="H40" s="205"/>
      <c r="I40" s="205"/>
      <c r="J40" s="205"/>
      <c r="K40" s="205"/>
      <c r="L40" s="205"/>
      <c r="M40" s="205"/>
      <c r="N40" s="207">
        <f>SUM(B40:M40)</f>
        <v>0</v>
      </c>
      <c r="O40" s="5"/>
    </row>
    <row r="41" spans="1:15" ht="12.75" customHeight="1" thickBot="1" x14ac:dyDescent="0.25">
      <c r="A41" s="195"/>
      <c r="B41" s="206"/>
      <c r="C41" s="206"/>
      <c r="D41" s="206"/>
      <c r="E41" s="206"/>
      <c r="F41" s="206"/>
      <c r="G41" s="206"/>
      <c r="H41" s="206"/>
      <c r="I41" s="206"/>
      <c r="J41" s="206"/>
      <c r="K41" s="206"/>
      <c r="L41" s="206"/>
      <c r="M41" s="206"/>
      <c r="N41" s="208"/>
      <c r="O41" s="5"/>
    </row>
    <row r="42" spans="1:15" ht="12.75" customHeight="1" x14ac:dyDescent="0.2">
      <c r="A42" s="194" t="s">
        <v>33</v>
      </c>
      <c r="B42" s="205">
        <v>14117</v>
      </c>
      <c r="C42" s="205">
        <v>8961</v>
      </c>
      <c r="D42" s="205">
        <v>8328</v>
      </c>
      <c r="E42" s="205">
        <v>9588</v>
      </c>
      <c r="F42" s="205">
        <v>8370</v>
      </c>
      <c r="G42" s="205">
        <v>25058</v>
      </c>
      <c r="H42" s="205">
        <v>31302</v>
      </c>
      <c r="I42" s="205">
        <v>26972</v>
      </c>
      <c r="J42" s="205">
        <v>20087</v>
      </c>
      <c r="K42" s="205">
        <v>26519</v>
      </c>
      <c r="L42" s="205">
        <v>15958</v>
      </c>
      <c r="M42" s="205">
        <v>12488</v>
      </c>
      <c r="N42" s="207">
        <f>SUM(B42:M42)</f>
        <v>207748</v>
      </c>
      <c r="O42" s="5"/>
    </row>
    <row r="43" spans="1:15" ht="12.75" customHeight="1" thickBot="1" x14ac:dyDescent="0.25">
      <c r="A43" s="195"/>
      <c r="B43" s="206"/>
      <c r="C43" s="206"/>
      <c r="D43" s="206"/>
      <c r="E43" s="206"/>
      <c r="F43" s="206"/>
      <c r="G43" s="206"/>
      <c r="H43" s="206"/>
      <c r="I43" s="206"/>
      <c r="J43" s="206"/>
      <c r="K43" s="206"/>
      <c r="L43" s="206"/>
      <c r="M43" s="206"/>
      <c r="N43" s="208"/>
      <c r="O43" s="5"/>
    </row>
    <row r="44" spans="1:15" ht="12.75" customHeight="1" x14ac:dyDescent="0.2">
      <c r="A44" s="194" t="s">
        <v>34</v>
      </c>
      <c r="B44" s="205">
        <v>31091</v>
      </c>
      <c r="C44" s="205">
        <v>26254</v>
      </c>
      <c r="D44" s="205">
        <v>32805</v>
      </c>
      <c r="E44" s="205">
        <v>32727</v>
      </c>
      <c r="F44" s="205">
        <v>30451</v>
      </c>
      <c r="G44" s="205">
        <v>33006</v>
      </c>
      <c r="H44" s="205">
        <v>29713</v>
      </c>
      <c r="I44" s="205">
        <v>33194</v>
      </c>
      <c r="J44" s="205">
        <v>31756</v>
      </c>
      <c r="K44" s="205">
        <v>31633</v>
      </c>
      <c r="L44" s="205">
        <v>30355</v>
      </c>
      <c r="M44" s="205">
        <v>29169</v>
      </c>
      <c r="N44" s="207">
        <f>SUM(B44:M44)</f>
        <v>372154</v>
      </c>
      <c r="O44" s="5"/>
    </row>
    <row r="45" spans="1:15" ht="12.75" customHeight="1" thickBot="1" x14ac:dyDescent="0.25">
      <c r="A45" s="195"/>
      <c r="B45" s="206"/>
      <c r="C45" s="206"/>
      <c r="D45" s="206"/>
      <c r="E45" s="206"/>
      <c r="F45" s="206"/>
      <c r="G45" s="206"/>
      <c r="H45" s="206"/>
      <c r="I45" s="206"/>
      <c r="J45" s="206"/>
      <c r="K45" s="206"/>
      <c r="L45" s="206"/>
      <c r="M45" s="206"/>
      <c r="N45" s="208"/>
      <c r="O45" s="5"/>
    </row>
    <row r="46" spans="1:15" ht="12.75" customHeight="1" x14ac:dyDescent="0.2">
      <c r="A46" s="194" t="s">
        <v>35</v>
      </c>
      <c r="B46" s="205">
        <v>6998</v>
      </c>
      <c r="C46" s="205">
        <v>8164</v>
      </c>
      <c r="D46" s="205">
        <v>7846</v>
      </c>
      <c r="E46" s="205">
        <v>5711</v>
      </c>
      <c r="F46" s="205">
        <v>9714</v>
      </c>
      <c r="G46" s="205">
        <v>6026</v>
      </c>
      <c r="H46" s="205">
        <v>6978</v>
      </c>
      <c r="I46" s="205">
        <v>9001</v>
      </c>
      <c r="J46" s="205">
        <v>10369</v>
      </c>
      <c r="K46" s="205">
        <v>13068</v>
      </c>
      <c r="L46" s="205">
        <v>9758</v>
      </c>
      <c r="M46" s="205">
        <v>6093</v>
      </c>
      <c r="N46" s="207">
        <f>SUM(B46:M46)</f>
        <v>99726</v>
      </c>
      <c r="O46" s="5"/>
    </row>
    <row r="47" spans="1:15" ht="12.75" customHeight="1" thickBot="1" x14ac:dyDescent="0.25">
      <c r="A47" s="195"/>
      <c r="B47" s="206"/>
      <c r="C47" s="206"/>
      <c r="D47" s="206"/>
      <c r="E47" s="206"/>
      <c r="F47" s="206"/>
      <c r="G47" s="206"/>
      <c r="H47" s="206"/>
      <c r="I47" s="206"/>
      <c r="J47" s="206"/>
      <c r="K47" s="206"/>
      <c r="L47" s="206"/>
      <c r="M47" s="206"/>
      <c r="N47" s="208"/>
      <c r="O47" s="5"/>
    </row>
    <row r="48" spans="1:15" ht="12.75" customHeight="1" x14ac:dyDescent="0.2">
      <c r="A48" s="194" t="s">
        <v>101</v>
      </c>
      <c r="B48" s="205"/>
      <c r="C48" s="205"/>
      <c r="D48" s="205"/>
      <c r="E48" s="205"/>
      <c r="F48" s="205"/>
      <c r="G48" s="205"/>
      <c r="H48" s="205"/>
      <c r="I48" s="205"/>
      <c r="J48" s="205"/>
      <c r="K48" s="205"/>
      <c r="L48" s="205"/>
      <c r="M48" s="205"/>
      <c r="N48" s="207">
        <f>SUM(B48:M48)</f>
        <v>0</v>
      </c>
      <c r="O48" s="5"/>
    </row>
    <row r="49" spans="1:15" ht="12.75" customHeight="1" thickBot="1" x14ac:dyDescent="0.25">
      <c r="A49" s="195"/>
      <c r="B49" s="206"/>
      <c r="C49" s="206"/>
      <c r="D49" s="206"/>
      <c r="E49" s="206"/>
      <c r="F49" s="206"/>
      <c r="G49" s="206"/>
      <c r="H49" s="206"/>
      <c r="I49" s="206"/>
      <c r="J49" s="206"/>
      <c r="K49" s="206"/>
      <c r="L49" s="206"/>
      <c r="M49" s="206"/>
      <c r="N49" s="208"/>
      <c r="O49" s="5"/>
    </row>
    <row r="50" spans="1:15" ht="12.75" customHeight="1" x14ac:dyDescent="0.2">
      <c r="A50" s="194" t="s">
        <v>102</v>
      </c>
      <c r="B50" s="205"/>
      <c r="C50" s="205"/>
      <c r="D50" s="205"/>
      <c r="E50" s="205"/>
      <c r="F50" s="205"/>
      <c r="G50" s="205"/>
      <c r="H50" s="205"/>
      <c r="I50" s="205"/>
      <c r="J50" s="205"/>
      <c r="K50" s="205"/>
      <c r="L50" s="205"/>
      <c r="M50" s="205"/>
      <c r="N50" s="207">
        <f>SUM(B50:M50)</f>
        <v>0</v>
      </c>
      <c r="O50" s="5"/>
    </row>
    <row r="51" spans="1:15" ht="12.75" customHeight="1" thickBot="1" x14ac:dyDescent="0.25">
      <c r="A51" s="195"/>
      <c r="B51" s="206"/>
      <c r="C51" s="206"/>
      <c r="D51" s="206"/>
      <c r="E51" s="206"/>
      <c r="F51" s="206"/>
      <c r="G51" s="206"/>
      <c r="H51" s="206"/>
      <c r="I51" s="206"/>
      <c r="J51" s="206"/>
      <c r="K51" s="206"/>
      <c r="L51" s="206"/>
      <c r="M51" s="206"/>
      <c r="N51" s="208"/>
      <c r="O51" s="5"/>
    </row>
    <row r="52" spans="1:15" ht="12.75" customHeight="1" x14ac:dyDescent="0.2">
      <c r="A52" s="194" t="s">
        <v>36</v>
      </c>
      <c r="B52" s="205">
        <v>3767</v>
      </c>
      <c r="C52" s="205">
        <v>2403</v>
      </c>
      <c r="D52" s="205">
        <v>3996</v>
      </c>
      <c r="E52" s="205">
        <v>2828</v>
      </c>
      <c r="F52" s="205">
        <v>3040</v>
      </c>
      <c r="G52" s="205">
        <v>2295</v>
      </c>
      <c r="H52" s="205">
        <v>3443</v>
      </c>
      <c r="I52" s="205">
        <v>3278</v>
      </c>
      <c r="J52" s="205">
        <v>4017</v>
      </c>
      <c r="K52" s="205">
        <v>4261</v>
      </c>
      <c r="L52" s="205">
        <v>3687</v>
      </c>
      <c r="M52" s="205">
        <v>3988</v>
      </c>
      <c r="N52" s="207">
        <f>SUM(B52:M52)</f>
        <v>41003</v>
      </c>
      <c r="O52" s="5"/>
    </row>
    <row r="53" spans="1:15" ht="12.75" customHeight="1" thickBot="1" x14ac:dyDescent="0.25">
      <c r="A53" s="195"/>
      <c r="B53" s="206"/>
      <c r="C53" s="206"/>
      <c r="D53" s="206"/>
      <c r="E53" s="206"/>
      <c r="F53" s="206"/>
      <c r="G53" s="206"/>
      <c r="H53" s="206"/>
      <c r="I53" s="206"/>
      <c r="J53" s="206"/>
      <c r="K53" s="206"/>
      <c r="L53" s="206"/>
      <c r="M53" s="206"/>
      <c r="N53" s="208"/>
      <c r="O53" s="5"/>
    </row>
    <row r="54" spans="1:15" ht="12.75" customHeight="1" x14ac:dyDescent="0.2">
      <c r="A54" s="194" t="s">
        <v>37</v>
      </c>
      <c r="B54" s="205">
        <v>40008</v>
      </c>
      <c r="C54" s="205">
        <v>38329</v>
      </c>
      <c r="D54" s="205">
        <v>43730</v>
      </c>
      <c r="E54" s="205">
        <v>37198</v>
      </c>
      <c r="F54" s="205">
        <v>46930</v>
      </c>
      <c r="G54" s="205">
        <v>47273</v>
      </c>
      <c r="H54" s="205">
        <v>45506</v>
      </c>
      <c r="I54" s="205">
        <v>43775</v>
      </c>
      <c r="J54" s="205">
        <v>49633</v>
      </c>
      <c r="K54" s="205">
        <v>44945</v>
      </c>
      <c r="L54" s="205">
        <v>33904</v>
      </c>
      <c r="M54" s="205">
        <v>34070</v>
      </c>
      <c r="N54" s="207">
        <f>SUM(B54:M54)</f>
        <v>505301</v>
      </c>
      <c r="O54" s="5"/>
    </row>
    <row r="55" spans="1:15" ht="12.75" customHeight="1" thickBot="1" x14ac:dyDescent="0.25">
      <c r="A55" s="195"/>
      <c r="B55" s="206"/>
      <c r="C55" s="206"/>
      <c r="D55" s="206"/>
      <c r="E55" s="206"/>
      <c r="F55" s="206"/>
      <c r="G55" s="206"/>
      <c r="H55" s="206"/>
      <c r="I55" s="206"/>
      <c r="J55" s="206"/>
      <c r="K55" s="206"/>
      <c r="L55" s="206"/>
      <c r="M55" s="206"/>
      <c r="N55" s="208"/>
      <c r="O55" s="5"/>
    </row>
    <row r="56" spans="1:15" ht="12.75" customHeight="1" x14ac:dyDescent="0.2">
      <c r="A56" s="194" t="s">
        <v>38</v>
      </c>
      <c r="B56" s="205">
        <v>5919</v>
      </c>
      <c r="C56" s="205">
        <v>5944</v>
      </c>
      <c r="D56" s="205">
        <v>6283</v>
      </c>
      <c r="E56" s="205">
        <v>5988</v>
      </c>
      <c r="F56" s="205">
        <v>6842</v>
      </c>
      <c r="G56" s="205">
        <v>6596</v>
      </c>
      <c r="H56" s="205">
        <v>6332</v>
      </c>
      <c r="I56" s="205">
        <v>6210</v>
      </c>
      <c r="J56" s="205">
        <v>6769</v>
      </c>
      <c r="K56" s="205">
        <v>2021</v>
      </c>
      <c r="L56" s="205">
        <v>5437</v>
      </c>
      <c r="M56" s="205">
        <v>5193</v>
      </c>
      <c r="N56" s="207">
        <f>SUM(B56:M56)</f>
        <v>69534</v>
      </c>
      <c r="O56" s="5"/>
    </row>
    <row r="57" spans="1:15" ht="12.75" customHeight="1" thickBot="1" x14ac:dyDescent="0.25">
      <c r="A57" s="195"/>
      <c r="B57" s="206"/>
      <c r="C57" s="206"/>
      <c r="D57" s="206"/>
      <c r="E57" s="206"/>
      <c r="F57" s="206"/>
      <c r="G57" s="206"/>
      <c r="H57" s="206"/>
      <c r="I57" s="206"/>
      <c r="J57" s="206"/>
      <c r="K57" s="206"/>
      <c r="L57" s="206"/>
      <c r="M57" s="206"/>
      <c r="N57" s="208"/>
      <c r="O57" s="5"/>
    </row>
    <row r="58" spans="1:15" ht="12.75" customHeight="1" x14ac:dyDescent="0.2">
      <c r="A58" s="194" t="s">
        <v>39</v>
      </c>
      <c r="B58" s="205">
        <f>18861+7186</f>
        <v>26047</v>
      </c>
      <c r="C58" s="205">
        <f>23188+5600</f>
        <v>28788</v>
      </c>
      <c r="D58" s="205">
        <f>30837+5513</f>
        <v>36350</v>
      </c>
      <c r="E58" s="205">
        <f>26671+3399</f>
        <v>30070</v>
      </c>
      <c r="F58" s="205">
        <f>34249+3191</f>
        <v>37440</v>
      </c>
      <c r="G58" s="205">
        <f>25254+2223</f>
        <v>27477</v>
      </c>
      <c r="H58" s="205">
        <f>36197+3447</f>
        <v>39644</v>
      </c>
      <c r="I58" s="205">
        <f>54517+2303</f>
        <v>56820</v>
      </c>
      <c r="J58" s="205">
        <f>43176+3392</f>
        <v>46568</v>
      </c>
      <c r="K58" s="205">
        <f>36203+1841</f>
        <v>38044</v>
      </c>
      <c r="L58" s="205">
        <f>28129+8247</f>
        <v>36376</v>
      </c>
      <c r="M58" s="205">
        <f>18161+6052</f>
        <v>24213</v>
      </c>
      <c r="N58" s="207">
        <f>SUM(B58:M58)</f>
        <v>427837</v>
      </c>
      <c r="O58" s="5"/>
    </row>
    <row r="59" spans="1:15" ht="12.75" customHeight="1" thickBot="1" x14ac:dyDescent="0.25">
      <c r="A59" s="195"/>
      <c r="B59" s="206"/>
      <c r="C59" s="206"/>
      <c r="D59" s="206"/>
      <c r="E59" s="206"/>
      <c r="F59" s="206"/>
      <c r="G59" s="206"/>
      <c r="H59" s="206"/>
      <c r="I59" s="206"/>
      <c r="J59" s="206"/>
      <c r="K59" s="206"/>
      <c r="L59" s="206"/>
      <c r="M59" s="206"/>
      <c r="N59" s="208"/>
      <c r="O59" s="5"/>
    </row>
    <row r="60" spans="1:15" ht="12.75" customHeight="1" x14ac:dyDescent="0.2">
      <c r="A60" s="194" t="s">
        <v>40</v>
      </c>
      <c r="B60" s="205"/>
      <c r="C60" s="205"/>
      <c r="D60" s="205">
        <v>1515</v>
      </c>
      <c r="E60" s="205"/>
      <c r="F60" s="205"/>
      <c r="G60" s="205"/>
      <c r="H60" s="205"/>
      <c r="I60" s="205">
        <v>1501</v>
      </c>
      <c r="J60" s="205"/>
      <c r="K60" s="205">
        <v>2473</v>
      </c>
      <c r="L60" s="205">
        <v>957</v>
      </c>
      <c r="M60" s="205">
        <v>1998</v>
      </c>
      <c r="N60" s="207">
        <f>SUM(B60:M60)</f>
        <v>8444</v>
      </c>
      <c r="O60" s="5"/>
    </row>
    <row r="61" spans="1:15" ht="12.75" customHeight="1" thickBot="1" x14ac:dyDescent="0.25">
      <c r="A61" s="195"/>
      <c r="B61" s="206"/>
      <c r="C61" s="206"/>
      <c r="D61" s="206"/>
      <c r="E61" s="206"/>
      <c r="F61" s="206"/>
      <c r="G61" s="206"/>
      <c r="H61" s="206"/>
      <c r="I61" s="206"/>
      <c r="J61" s="206"/>
      <c r="K61" s="206"/>
      <c r="L61" s="206"/>
      <c r="M61" s="206"/>
      <c r="N61" s="208"/>
      <c r="O61" s="5"/>
    </row>
    <row r="62" spans="1:15" ht="12.75" customHeight="1" x14ac:dyDescent="0.2">
      <c r="A62" s="194" t="s">
        <v>41</v>
      </c>
      <c r="B62" s="205"/>
      <c r="C62" s="205"/>
      <c r="D62" s="205"/>
      <c r="E62" s="205">
        <v>3223</v>
      </c>
      <c r="F62" s="205">
        <v>11754</v>
      </c>
      <c r="G62" s="205">
        <v>11628</v>
      </c>
      <c r="H62" s="205">
        <v>14040</v>
      </c>
      <c r="I62" s="205">
        <v>7178</v>
      </c>
      <c r="J62" s="205"/>
      <c r="K62" s="205"/>
      <c r="L62" s="205"/>
      <c r="M62" s="205"/>
      <c r="N62" s="207">
        <f>SUM(B62:M62)</f>
        <v>47823</v>
      </c>
      <c r="O62" s="5"/>
    </row>
    <row r="63" spans="1:15" ht="12.75" customHeight="1" thickBot="1" x14ac:dyDescent="0.25">
      <c r="A63" s="195"/>
      <c r="B63" s="206"/>
      <c r="C63" s="206"/>
      <c r="D63" s="206"/>
      <c r="E63" s="206"/>
      <c r="F63" s="206"/>
      <c r="G63" s="206"/>
      <c r="H63" s="206"/>
      <c r="I63" s="206"/>
      <c r="J63" s="206"/>
      <c r="K63" s="206"/>
      <c r="L63" s="206"/>
      <c r="M63" s="206"/>
      <c r="N63" s="208"/>
      <c r="O63" s="5"/>
    </row>
    <row r="64" spans="1:15" ht="12.75" customHeight="1" x14ac:dyDescent="0.2">
      <c r="A64" s="194" t="s">
        <v>42</v>
      </c>
      <c r="B64" s="205">
        <v>5800</v>
      </c>
      <c r="C64" s="205">
        <v>5806</v>
      </c>
      <c r="D64" s="205">
        <v>4717</v>
      </c>
      <c r="E64" s="205">
        <v>7164</v>
      </c>
      <c r="F64" s="205">
        <v>7646</v>
      </c>
      <c r="G64" s="205">
        <v>6344</v>
      </c>
      <c r="H64" s="205">
        <v>3816</v>
      </c>
      <c r="I64" s="205">
        <v>2433</v>
      </c>
      <c r="J64" s="205">
        <v>1244</v>
      </c>
      <c r="K64" s="205">
        <v>412</v>
      </c>
      <c r="L64" s="205"/>
      <c r="M64" s="205"/>
      <c r="N64" s="207">
        <f>SUM(B64:M64)</f>
        <v>45382</v>
      </c>
      <c r="O64" s="5"/>
    </row>
    <row r="65" spans="1:15" ht="12.75" customHeight="1" thickBot="1" x14ac:dyDescent="0.25">
      <c r="A65" s="195"/>
      <c r="B65" s="206"/>
      <c r="C65" s="206"/>
      <c r="D65" s="206"/>
      <c r="E65" s="206"/>
      <c r="F65" s="206"/>
      <c r="G65" s="206"/>
      <c r="H65" s="206"/>
      <c r="I65" s="206"/>
      <c r="J65" s="206"/>
      <c r="K65" s="206"/>
      <c r="L65" s="206"/>
      <c r="M65" s="206"/>
      <c r="N65" s="208"/>
      <c r="O65" s="5"/>
    </row>
    <row r="66" spans="1:15" ht="12.75" customHeight="1" x14ac:dyDescent="0.2">
      <c r="A66" s="194" t="s">
        <v>43</v>
      </c>
      <c r="B66" s="205">
        <v>215484</v>
      </c>
      <c r="C66" s="205">
        <v>167573</v>
      </c>
      <c r="D66" s="205">
        <v>109830</v>
      </c>
      <c r="E66" s="205">
        <v>191754</v>
      </c>
      <c r="F66" s="205">
        <v>283553</v>
      </c>
      <c r="G66" s="205">
        <v>229607</v>
      </c>
      <c r="H66" s="205">
        <v>226263</v>
      </c>
      <c r="I66" s="205">
        <v>299568</v>
      </c>
      <c r="J66" s="205">
        <v>279959</v>
      </c>
      <c r="K66" s="205">
        <v>216074</v>
      </c>
      <c r="L66" s="205">
        <v>219955</v>
      </c>
      <c r="M66" s="205">
        <v>211722</v>
      </c>
      <c r="N66" s="207">
        <f>SUM(B66:M66)</f>
        <v>2651342</v>
      </c>
      <c r="O66" s="5"/>
    </row>
    <row r="67" spans="1:15" ht="12.75" customHeight="1" thickBot="1" x14ac:dyDescent="0.25">
      <c r="A67" s="195"/>
      <c r="B67" s="206"/>
      <c r="C67" s="206"/>
      <c r="D67" s="206"/>
      <c r="E67" s="206"/>
      <c r="F67" s="206"/>
      <c r="G67" s="206"/>
      <c r="H67" s="206"/>
      <c r="I67" s="206"/>
      <c r="J67" s="206"/>
      <c r="K67" s="206"/>
      <c r="L67" s="206"/>
      <c r="M67" s="206"/>
      <c r="N67" s="208"/>
      <c r="O67" s="5"/>
    </row>
    <row r="68" spans="1:15" ht="12.75" customHeight="1" x14ac:dyDescent="0.2">
      <c r="A68" s="194" t="s">
        <v>44</v>
      </c>
      <c r="B68" s="205">
        <v>69428</v>
      </c>
      <c r="C68" s="205">
        <v>61033</v>
      </c>
      <c r="D68" s="205">
        <v>70546</v>
      </c>
      <c r="E68" s="205">
        <v>69717</v>
      </c>
      <c r="F68" s="205">
        <v>71072</v>
      </c>
      <c r="G68" s="205">
        <v>58592</v>
      </c>
      <c r="H68" s="205">
        <v>61569</v>
      </c>
      <c r="I68" s="205">
        <v>62802</v>
      </c>
      <c r="J68" s="205">
        <v>64577</v>
      </c>
      <c r="K68" s="205">
        <v>51518</v>
      </c>
      <c r="L68" s="205">
        <v>49507</v>
      </c>
      <c r="M68" s="205">
        <v>36566</v>
      </c>
      <c r="N68" s="207">
        <f>SUM(B68:M68)</f>
        <v>726927</v>
      </c>
      <c r="O68" s="5"/>
    </row>
    <row r="69" spans="1:15" ht="12.75" customHeight="1" thickBot="1" x14ac:dyDescent="0.25">
      <c r="A69" s="195"/>
      <c r="B69" s="206"/>
      <c r="C69" s="206"/>
      <c r="D69" s="206"/>
      <c r="E69" s="206"/>
      <c r="F69" s="206"/>
      <c r="G69" s="206"/>
      <c r="H69" s="206"/>
      <c r="I69" s="206"/>
      <c r="J69" s="206"/>
      <c r="K69" s="206"/>
      <c r="L69" s="206"/>
      <c r="M69" s="206"/>
      <c r="N69" s="208"/>
      <c r="O69" s="5"/>
    </row>
    <row r="70" spans="1:15" ht="12.75" customHeight="1" x14ac:dyDescent="0.2">
      <c r="A70" s="194" t="s">
        <v>103</v>
      </c>
      <c r="B70" s="205"/>
      <c r="C70" s="205"/>
      <c r="D70" s="205"/>
      <c r="E70" s="205"/>
      <c r="F70" s="205"/>
      <c r="G70" s="205"/>
      <c r="H70" s="205"/>
      <c r="I70" s="205"/>
      <c r="J70" s="205"/>
      <c r="K70" s="205"/>
      <c r="L70" s="205"/>
      <c r="M70" s="205"/>
      <c r="N70" s="207">
        <f>SUM(B70:M70)</f>
        <v>0</v>
      </c>
      <c r="O70" s="5"/>
    </row>
    <row r="71" spans="1:15" ht="12.75" customHeight="1" thickBot="1" x14ac:dyDescent="0.25">
      <c r="A71" s="195"/>
      <c r="B71" s="206"/>
      <c r="C71" s="206"/>
      <c r="D71" s="206"/>
      <c r="E71" s="206"/>
      <c r="F71" s="206"/>
      <c r="G71" s="206"/>
      <c r="H71" s="206"/>
      <c r="I71" s="206"/>
      <c r="J71" s="206"/>
      <c r="K71" s="206"/>
      <c r="L71" s="206"/>
      <c r="M71" s="206"/>
      <c r="N71" s="208"/>
      <c r="O71" s="5"/>
    </row>
    <row r="72" spans="1:15" ht="12.75" customHeight="1" x14ac:dyDescent="0.2">
      <c r="A72" s="194" t="s">
        <v>104</v>
      </c>
      <c r="B72" s="205"/>
      <c r="C72" s="205"/>
      <c r="D72" s="205"/>
      <c r="E72" s="205"/>
      <c r="F72" s="205"/>
      <c r="G72" s="205"/>
      <c r="H72" s="205"/>
      <c r="I72" s="205"/>
      <c r="J72" s="205"/>
      <c r="K72" s="205"/>
      <c r="L72" s="205"/>
      <c r="M72" s="205"/>
      <c r="N72" s="207">
        <f>SUM(B72:M72)</f>
        <v>0</v>
      </c>
      <c r="O72" s="5"/>
    </row>
    <row r="73" spans="1:15" ht="12.75" customHeight="1" thickBot="1" x14ac:dyDescent="0.25">
      <c r="A73" s="195"/>
      <c r="B73" s="206"/>
      <c r="C73" s="206"/>
      <c r="D73" s="206"/>
      <c r="E73" s="206"/>
      <c r="F73" s="206"/>
      <c r="G73" s="206"/>
      <c r="H73" s="206"/>
      <c r="I73" s="206"/>
      <c r="J73" s="206"/>
      <c r="K73" s="206"/>
      <c r="L73" s="206"/>
      <c r="M73" s="206"/>
      <c r="N73" s="208"/>
      <c r="O73" s="5"/>
    </row>
    <row r="74" spans="1:15" ht="12.75" customHeight="1" x14ac:dyDescent="0.2">
      <c r="A74" s="194" t="s">
        <v>45</v>
      </c>
      <c r="B74" s="205">
        <v>190187</v>
      </c>
      <c r="C74" s="205">
        <v>172385</v>
      </c>
      <c r="D74" s="205">
        <v>258586</v>
      </c>
      <c r="E74" s="205">
        <v>268487</v>
      </c>
      <c r="F74" s="205">
        <v>295596</v>
      </c>
      <c r="G74" s="205">
        <v>271016</v>
      </c>
      <c r="H74" s="205">
        <v>253857</v>
      </c>
      <c r="I74" s="205">
        <v>191538</v>
      </c>
      <c r="J74" s="205">
        <v>219893</v>
      </c>
      <c r="K74" s="205">
        <v>118486</v>
      </c>
      <c r="L74" s="205">
        <v>172779</v>
      </c>
      <c r="M74" s="205">
        <v>223771</v>
      </c>
      <c r="N74" s="207">
        <f>SUM(B74:M74)</f>
        <v>2636581</v>
      </c>
      <c r="O74" s="5"/>
    </row>
    <row r="75" spans="1:15" ht="12.75" customHeight="1" thickBot="1" x14ac:dyDescent="0.25">
      <c r="A75" s="195"/>
      <c r="B75" s="206"/>
      <c r="C75" s="206"/>
      <c r="D75" s="206"/>
      <c r="E75" s="206"/>
      <c r="F75" s="206"/>
      <c r="G75" s="206"/>
      <c r="H75" s="206"/>
      <c r="I75" s="206"/>
      <c r="J75" s="206"/>
      <c r="K75" s="206"/>
      <c r="L75" s="206"/>
      <c r="M75" s="206"/>
      <c r="N75" s="208"/>
      <c r="O75" s="5"/>
    </row>
    <row r="76" spans="1:15" ht="12.75" customHeight="1" x14ac:dyDescent="0.2">
      <c r="A76" s="194" t="s">
        <v>46</v>
      </c>
      <c r="B76" s="205">
        <v>16833</v>
      </c>
      <c r="C76" s="205">
        <v>19334</v>
      </c>
      <c r="D76" s="205">
        <v>18089</v>
      </c>
      <c r="E76" s="205">
        <v>17397</v>
      </c>
      <c r="F76" s="205">
        <v>20472</v>
      </c>
      <c r="G76" s="205">
        <v>17476</v>
      </c>
      <c r="H76" s="205">
        <v>21283</v>
      </c>
      <c r="I76" s="205">
        <v>20602</v>
      </c>
      <c r="J76" s="205">
        <v>16345</v>
      </c>
      <c r="K76" s="205">
        <v>24753</v>
      </c>
      <c r="L76" s="205">
        <v>14177</v>
      </c>
      <c r="M76" s="205">
        <v>12893</v>
      </c>
      <c r="N76" s="207">
        <f>SUM(B76:M76)</f>
        <v>219654</v>
      </c>
      <c r="O76" s="5"/>
    </row>
    <row r="77" spans="1:15" ht="12.75" customHeight="1" thickBot="1" x14ac:dyDescent="0.25">
      <c r="A77" s="195"/>
      <c r="B77" s="206"/>
      <c r="C77" s="206"/>
      <c r="D77" s="206"/>
      <c r="E77" s="206"/>
      <c r="F77" s="206"/>
      <c r="G77" s="206"/>
      <c r="H77" s="206"/>
      <c r="I77" s="206"/>
      <c r="J77" s="206"/>
      <c r="K77" s="206"/>
      <c r="L77" s="206"/>
      <c r="M77" s="206"/>
      <c r="N77" s="208"/>
      <c r="O77" s="5"/>
    </row>
    <row r="78" spans="1:15" ht="12.75" customHeight="1" x14ac:dyDescent="0.2">
      <c r="A78" s="194" t="s">
        <v>47</v>
      </c>
      <c r="B78" s="205"/>
      <c r="C78" s="205"/>
      <c r="D78" s="205"/>
      <c r="E78" s="205"/>
      <c r="F78" s="205"/>
      <c r="G78" s="205"/>
      <c r="H78" s="205"/>
      <c r="I78" s="205"/>
      <c r="J78" s="205"/>
      <c r="K78" s="205"/>
      <c r="L78" s="205"/>
      <c r="M78" s="205"/>
      <c r="N78" s="207">
        <f>SUM(B78:M78)</f>
        <v>0</v>
      </c>
      <c r="O78" s="5"/>
    </row>
    <row r="79" spans="1:15" ht="12.75" customHeight="1" thickBot="1" x14ac:dyDescent="0.25">
      <c r="A79" s="195"/>
      <c r="B79" s="206"/>
      <c r="C79" s="206"/>
      <c r="D79" s="206"/>
      <c r="E79" s="206"/>
      <c r="F79" s="206"/>
      <c r="G79" s="206"/>
      <c r="H79" s="206"/>
      <c r="I79" s="206"/>
      <c r="J79" s="206"/>
      <c r="K79" s="206"/>
      <c r="L79" s="206"/>
      <c r="M79" s="206"/>
      <c r="N79" s="208"/>
      <c r="O79" s="5"/>
    </row>
    <row r="80" spans="1:15" ht="12.75" customHeight="1" x14ac:dyDescent="0.2">
      <c r="A80" s="194" t="s">
        <v>48</v>
      </c>
      <c r="B80" s="205">
        <v>11573</v>
      </c>
      <c r="C80" s="205">
        <v>6164</v>
      </c>
      <c r="D80" s="205">
        <v>13864</v>
      </c>
      <c r="E80" s="205">
        <v>9948</v>
      </c>
      <c r="F80" s="205">
        <v>10638</v>
      </c>
      <c r="G80" s="205">
        <v>12501</v>
      </c>
      <c r="H80" s="205">
        <v>11773</v>
      </c>
      <c r="I80" s="205">
        <v>6586</v>
      </c>
      <c r="J80" s="205">
        <v>11415</v>
      </c>
      <c r="K80" s="205">
        <v>8704</v>
      </c>
      <c r="L80" s="205">
        <v>8435</v>
      </c>
      <c r="M80" s="205">
        <v>8153</v>
      </c>
      <c r="N80" s="207">
        <f>SUM(B80:M80)</f>
        <v>119754</v>
      </c>
      <c r="O80" s="5"/>
    </row>
    <row r="81" spans="1:15" ht="12.75" customHeight="1" thickBot="1" x14ac:dyDescent="0.25">
      <c r="A81" s="195"/>
      <c r="B81" s="206"/>
      <c r="C81" s="206"/>
      <c r="D81" s="206"/>
      <c r="E81" s="206"/>
      <c r="F81" s="206"/>
      <c r="G81" s="206"/>
      <c r="H81" s="206"/>
      <c r="I81" s="206"/>
      <c r="J81" s="206"/>
      <c r="K81" s="206"/>
      <c r="L81" s="206"/>
      <c r="M81" s="206"/>
      <c r="N81" s="208"/>
      <c r="O81" s="5"/>
    </row>
    <row r="82" spans="1:15" ht="12.75" customHeight="1" x14ac:dyDescent="0.2">
      <c r="A82" s="194" t="s">
        <v>49</v>
      </c>
      <c r="B82" s="205">
        <v>984</v>
      </c>
      <c r="C82" s="205">
        <v>413</v>
      </c>
      <c r="D82" s="205">
        <v>345</v>
      </c>
      <c r="E82" s="205">
        <v>329</v>
      </c>
      <c r="F82" s="205">
        <v>363</v>
      </c>
      <c r="G82" s="205">
        <v>337</v>
      </c>
      <c r="H82" s="205">
        <v>427</v>
      </c>
      <c r="I82" s="205">
        <v>997</v>
      </c>
      <c r="J82" s="205">
        <v>6105</v>
      </c>
      <c r="K82" s="205">
        <v>3466</v>
      </c>
      <c r="L82" s="205">
        <v>6460</v>
      </c>
      <c r="M82" s="205">
        <v>591</v>
      </c>
      <c r="N82" s="207">
        <f>SUM(B82:M82)</f>
        <v>20817</v>
      </c>
      <c r="O82" s="5"/>
    </row>
    <row r="83" spans="1:15" ht="12.75" customHeight="1" thickBot="1" x14ac:dyDescent="0.25">
      <c r="A83" s="195"/>
      <c r="B83" s="206"/>
      <c r="C83" s="206"/>
      <c r="D83" s="206"/>
      <c r="E83" s="206"/>
      <c r="F83" s="206"/>
      <c r="G83" s="206"/>
      <c r="H83" s="206"/>
      <c r="I83" s="206"/>
      <c r="J83" s="206"/>
      <c r="K83" s="206"/>
      <c r="L83" s="206"/>
      <c r="M83" s="206"/>
      <c r="N83" s="208"/>
      <c r="O83" s="5"/>
    </row>
    <row r="84" spans="1:15" ht="12.75" customHeight="1" x14ac:dyDescent="0.2">
      <c r="A84" s="201" t="s">
        <v>13</v>
      </c>
      <c r="B84" s="190">
        <f t="shared" ref="B84:H84" si="2">SUM(B38:B82)</f>
        <v>675165</v>
      </c>
      <c r="C84" s="190">
        <f t="shared" si="2"/>
        <v>578481</v>
      </c>
      <c r="D84" s="190">
        <f t="shared" si="2"/>
        <v>673929</v>
      </c>
      <c r="E84" s="190">
        <f t="shared" si="2"/>
        <v>745752</v>
      </c>
      <c r="F84" s="190">
        <f t="shared" si="2"/>
        <v>888260</v>
      </c>
      <c r="G84" s="190">
        <f t="shared" si="2"/>
        <v>809940</v>
      </c>
      <c r="H84" s="190">
        <f t="shared" si="2"/>
        <v>806432</v>
      </c>
      <c r="I84" s="190">
        <f>SUM(I38:I82)</f>
        <v>812140</v>
      </c>
      <c r="J84" s="190">
        <f>SUM(J38:J82)</f>
        <v>801339</v>
      </c>
      <c r="K84" s="190">
        <f>SUM(K38:K82)</f>
        <v>606465</v>
      </c>
      <c r="L84" s="190">
        <f>SUM(L38:L82)</f>
        <v>633719</v>
      </c>
      <c r="M84" s="190">
        <f>SUM(M38:M82)</f>
        <v>640492</v>
      </c>
      <c r="N84" s="190">
        <f>SUM(B84:M84)</f>
        <v>8672114</v>
      </c>
      <c r="O84" s="5"/>
    </row>
    <row r="85" spans="1:15" ht="12.75" customHeight="1" thickBot="1" x14ac:dyDescent="0.25">
      <c r="A85" s="202"/>
      <c r="B85" s="191"/>
      <c r="C85" s="191"/>
      <c r="D85" s="191"/>
      <c r="E85" s="191"/>
      <c r="F85" s="191"/>
      <c r="G85" s="191"/>
      <c r="H85" s="191"/>
      <c r="I85" s="191"/>
      <c r="J85" s="191"/>
      <c r="K85" s="191"/>
      <c r="L85" s="191"/>
      <c r="M85" s="191"/>
      <c r="N85" s="191"/>
      <c r="O85" s="5"/>
    </row>
    <row r="86" spans="1:15" ht="12.75" customHeight="1" x14ac:dyDescent="0.2">
      <c r="A86" s="11"/>
      <c r="B86" s="7"/>
      <c r="C86" s="7"/>
      <c r="D86" s="7"/>
      <c r="E86" s="7"/>
      <c r="F86" s="7"/>
      <c r="G86" s="7"/>
      <c r="H86" s="7"/>
      <c r="I86" s="7"/>
      <c r="J86" s="7"/>
      <c r="K86" s="7"/>
      <c r="L86" s="7"/>
      <c r="M86" s="7"/>
      <c r="N86" s="22"/>
      <c r="O86" s="5"/>
    </row>
    <row r="87" spans="1:15" ht="12.75" customHeight="1" x14ac:dyDescent="0.2">
      <c r="A87" s="11"/>
      <c r="B87" s="7"/>
      <c r="C87" s="7"/>
      <c r="D87" s="7"/>
      <c r="E87" s="7"/>
      <c r="F87" s="7"/>
      <c r="G87" s="7"/>
      <c r="H87" s="7"/>
      <c r="I87" s="7"/>
      <c r="J87" s="7"/>
      <c r="K87" s="7"/>
      <c r="L87" s="7"/>
      <c r="M87" s="7"/>
      <c r="N87" s="22"/>
      <c r="O87" s="5"/>
    </row>
    <row r="88" spans="1:15" ht="12.75" customHeight="1" x14ac:dyDescent="0.2">
      <c r="B88" s="5"/>
      <c r="C88" s="5"/>
      <c r="D88" s="5"/>
      <c r="E88" s="5"/>
      <c r="F88" s="5"/>
      <c r="G88" s="5"/>
      <c r="H88" s="5"/>
      <c r="I88" s="5"/>
      <c r="J88" s="5"/>
      <c r="K88" s="5"/>
      <c r="L88" s="5"/>
      <c r="M88" s="5"/>
      <c r="N88" s="47"/>
      <c r="O88" s="5"/>
    </row>
    <row r="89" spans="1:15" s="10" customFormat="1" ht="24.95" customHeight="1" x14ac:dyDescent="0.2">
      <c r="A89" s="200" t="s">
        <v>190</v>
      </c>
      <c r="B89" s="200"/>
      <c r="C89" s="200"/>
      <c r="D89" s="200"/>
      <c r="E89" s="200"/>
      <c r="F89" s="200"/>
      <c r="G89" s="200"/>
      <c r="H89" s="200"/>
      <c r="I89" s="200"/>
      <c r="J89" s="200"/>
      <c r="K89" s="200"/>
      <c r="L89" s="200"/>
      <c r="M89" s="200"/>
      <c r="N89" s="200"/>
      <c r="O89" s="23"/>
    </row>
    <row r="90" spans="1:15" ht="12.75" customHeight="1" thickBot="1" x14ac:dyDescent="0.25">
      <c r="O90" s="5"/>
    </row>
    <row r="91" spans="1:15"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192" t="s">
        <v>13</v>
      </c>
      <c r="O91" s="5"/>
    </row>
    <row r="92" spans="1:15" ht="12.75" customHeight="1" thickBot="1" x14ac:dyDescent="0.25">
      <c r="A92" s="195"/>
      <c r="B92" s="195"/>
      <c r="C92" s="195"/>
      <c r="D92" s="195"/>
      <c r="E92" s="195"/>
      <c r="F92" s="195"/>
      <c r="G92" s="195"/>
      <c r="H92" s="195"/>
      <c r="I92" s="195"/>
      <c r="J92" s="195"/>
      <c r="K92" s="195"/>
      <c r="L92" s="195"/>
      <c r="M92" s="195"/>
      <c r="N92" s="193"/>
      <c r="O92" s="5"/>
    </row>
    <row r="93" spans="1:15" ht="12.75" customHeight="1" x14ac:dyDescent="0.2">
      <c r="A93" s="194" t="s">
        <v>51</v>
      </c>
      <c r="B93" s="205">
        <v>110140</v>
      </c>
      <c r="C93" s="205">
        <v>112530</v>
      </c>
      <c r="D93" s="205">
        <v>108190</v>
      </c>
      <c r="E93" s="205">
        <v>121720</v>
      </c>
      <c r="F93" s="205">
        <v>141390</v>
      </c>
      <c r="G93" s="205">
        <v>79520</v>
      </c>
      <c r="H93" s="205">
        <v>126470</v>
      </c>
      <c r="I93" s="205">
        <v>127470</v>
      </c>
      <c r="J93" s="205">
        <v>129900</v>
      </c>
      <c r="K93" s="205">
        <v>129750</v>
      </c>
      <c r="L93" s="205">
        <v>133540</v>
      </c>
      <c r="M93" s="205">
        <v>130200</v>
      </c>
      <c r="N93" s="207">
        <f>SUM(B93:M93)</f>
        <v>1450820</v>
      </c>
      <c r="O93" s="5"/>
    </row>
    <row r="94" spans="1:15" ht="12.75" customHeight="1" thickBot="1" x14ac:dyDescent="0.25">
      <c r="A94" s="195"/>
      <c r="B94" s="206"/>
      <c r="C94" s="206"/>
      <c r="D94" s="206"/>
      <c r="E94" s="206"/>
      <c r="F94" s="206"/>
      <c r="G94" s="206"/>
      <c r="H94" s="206"/>
      <c r="I94" s="206"/>
      <c r="J94" s="206"/>
      <c r="K94" s="206"/>
      <c r="L94" s="206"/>
      <c r="M94" s="206"/>
      <c r="N94" s="208"/>
      <c r="O94" s="5"/>
    </row>
    <row r="95" spans="1:15" ht="12.75" customHeight="1" x14ac:dyDescent="0.2">
      <c r="A95" s="194" t="s">
        <v>52</v>
      </c>
      <c r="B95" s="205">
        <v>510</v>
      </c>
      <c r="C95" s="205">
        <v>510</v>
      </c>
      <c r="D95" s="205">
        <v>660</v>
      </c>
      <c r="E95" s="205">
        <v>1020</v>
      </c>
      <c r="F95" s="205">
        <v>970</v>
      </c>
      <c r="G95" s="205">
        <v>630</v>
      </c>
      <c r="H95" s="205">
        <v>660</v>
      </c>
      <c r="I95" s="205"/>
      <c r="J95" s="205"/>
      <c r="K95" s="205">
        <v>230</v>
      </c>
      <c r="L95" s="205">
        <v>410</v>
      </c>
      <c r="M95" s="205">
        <v>780</v>
      </c>
      <c r="N95" s="207">
        <f t="shared" ref="N95:N115" si="3">SUM(B95:M95)</f>
        <v>6380</v>
      </c>
      <c r="O95" s="5"/>
    </row>
    <row r="96" spans="1:15" ht="12.75" customHeight="1" thickBot="1" x14ac:dyDescent="0.25">
      <c r="A96" s="195"/>
      <c r="B96" s="206"/>
      <c r="C96" s="206"/>
      <c r="D96" s="206"/>
      <c r="E96" s="206"/>
      <c r="F96" s="206"/>
      <c r="G96" s="206"/>
      <c r="H96" s="206"/>
      <c r="I96" s="206"/>
      <c r="J96" s="206"/>
      <c r="K96" s="206"/>
      <c r="L96" s="206"/>
      <c r="M96" s="206"/>
      <c r="N96" s="208"/>
      <c r="O96" s="5"/>
    </row>
    <row r="97" spans="1:15" ht="12.75" customHeight="1" x14ac:dyDescent="0.2">
      <c r="A97" s="194" t="s">
        <v>53</v>
      </c>
      <c r="B97" s="205">
        <v>6240</v>
      </c>
      <c r="C97" s="205">
        <v>8660</v>
      </c>
      <c r="D97" s="205">
        <v>14230</v>
      </c>
      <c r="E97" s="205">
        <v>12390</v>
      </c>
      <c r="F97" s="205">
        <v>10800</v>
      </c>
      <c r="G97" s="205">
        <v>10580</v>
      </c>
      <c r="H97" s="205">
        <v>6120</v>
      </c>
      <c r="I97" s="205">
        <v>6380</v>
      </c>
      <c r="J97" s="205">
        <v>6810</v>
      </c>
      <c r="K97" s="205">
        <v>8160</v>
      </c>
      <c r="L97" s="205">
        <v>4870</v>
      </c>
      <c r="M97" s="205">
        <v>3740</v>
      </c>
      <c r="N97" s="207">
        <f t="shared" si="3"/>
        <v>98980</v>
      </c>
      <c r="O97" s="5"/>
    </row>
    <row r="98" spans="1:15" ht="12.75" customHeight="1" thickBot="1" x14ac:dyDescent="0.25">
      <c r="A98" s="195"/>
      <c r="B98" s="206"/>
      <c r="C98" s="206"/>
      <c r="D98" s="206"/>
      <c r="E98" s="206"/>
      <c r="F98" s="206"/>
      <c r="G98" s="206"/>
      <c r="H98" s="206"/>
      <c r="I98" s="206"/>
      <c r="J98" s="206"/>
      <c r="K98" s="206"/>
      <c r="L98" s="206"/>
      <c r="M98" s="206"/>
      <c r="N98" s="208"/>
      <c r="O98" s="5"/>
    </row>
    <row r="99" spans="1:15" ht="12.75" customHeight="1" x14ac:dyDescent="0.2">
      <c r="A99" s="194" t="s">
        <v>54</v>
      </c>
      <c r="B99" s="205">
        <v>14910</v>
      </c>
      <c r="C99" s="205">
        <v>11020</v>
      </c>
      <c r="D99" s="205"/>
      <c r="E99" s="205">
        <v>13210</v>
      </c>
      <c r="F99" s="205">
        <v>12150</v>
      </c>
      <c r="G99" s="205">
        <v>9960</v>
      </c>
      <c r="H99" s="205">
        <v>14200</v>
      </c>
      <c r="I99" s="205">
        <v>13750</v>
      </c>
      <c r="J99" s="205">
        <v>12180</v>
      </c>
      <c r="K99" s="205">
        <v>12810</v>
      </c>
      <c r="L99" s="205">
        <v>9470</v>
      </c>
      <c r="M99" s="205">
        <v>12370</v>
      </c>
      <c r="N99" s="207">
        <f t="shared" si="3"/>
        <v>136030</v>
      </c>
      <c r="O99" s="5"/>
    </row>
    <row r="100" spans="1:15" ht="12.75" customHeight="1" thickBot="1" x14ac:dyDescent="0.25">
      <c r="A100" s="195"/>
      <c r="B100" s="206"/>
      <c r="C100" s="206"/>
      <c r="D100" s="206"/>
      <c r="E100" s="206"/>
      <c r="F100" s="206"/>
      <c r="G100" s="206"/>
      <c r="H100" s="206"/>
      <c r="I100" s="206"/>
      <c r="J100" s="206"/>
      <c r="K100" s="206"/>
      <c r="L100" s="206"/>
      <c r="M100" s="206"/>
      <c r="N100" s="208"/>
      <c r="O100" s="5"/>
    </row>
    <row r="101" spans="1:15" ht="12.75" customHeight="1" x14ac:dyDescent="0.2">
      <c r="A101" s="194" t="s">
        <v>39</v>
      </c>
      <c r="B101" s="205">
        <v>3260</v>
      </c>
      <c r="C101" s="205">
        <v>4400</v>
      </c>
      <c r="D101" s="205">
        <v>5360</v>
      </c>
      <c r="E101" s="205">
        <v>4250</v>
      </c>
      <c r="F101" s="205">
        <v>4420</v>
      </c>
      <c r="G101" s="205">
        <v>4690</v>
      </c>
      <c r="H101" s="205">
        <v>6220</v>
      </c>
      <c r="I101" s="205">
        <v>8200</v>
      </c>
      <c r="J101" s="205">
        <v>4330</v>
      </c>
      <c r="K101" s="205">
        <v>5940</v>
      </c>
      <c r="L101" s="205">
        <v>6160</v>
      </c>
      <c r="M101" s="205">
        <v>5560</v>
      </c>
      <c r="N101" s="207">
        <f t="shared" si="3"/>
        <v>62790</v>
      </c>
      <c r="O101" s="5"/>
    </row>
    <row r="102" spans="1:15" ht="12.75" customHeight="1" thickBot="1" x14ac:dyDescent="0.25">
      <c r="A102" s="195"/>
      <c r="B102" s="206"/>
      <c r="C102" s="206"/>
      <c r="D102" s="206"/>
      <c r="E102" s="206"/>
      <c r="F102" s="206"/>
      <c r="G102" s="206"/>
      <c r="H102" s="206"/>
      <c r="I102" s="206"/>
      <c r="J102" s="206"/>
      <c r="K102" s="206"/>
      <c r="L102" s="206"/>
      <c r="M102" s="206"/>
      <c r="N102" s="208"/>
      <c r="O102" s="5"/>
    </row>
    <row r="103" spans="1:15" ht="12.75" customHeight="1" x14ac:dyDescent="0.2">
      <c r="A103" s="194" t="s">
        <v>43</v>
      </c>
      <c r="B103" s="205">
        <v>14630</v>
      </c>
      <c r="C103" s="205">
        <v>9000</v>
      </c>
      <c r="D103" s="205">
        <v>10660</v>
      </c>
      <c r="E103" s="205">
        <v>15390</v>
      </c>
      <c r="F103" s="205">
        <v>21050</v>
      </c>
      <c r="G103" s="205">
        <v>21500</v>
      </c>
      <c r="H103" s="205">
        <v>20570</v>
      </c>
      <c r="I103" s="205">
        <v>21890</v>
      </c>
      <c r="J103" s="205">
        <v>21270</v>
      </c>
      <c r="K103" s="205">
        <v>17660</v>
      </c>
      <c r="L103" s="205">
        <v>15540</v>
      </c>
      <c r="M103" s="205">
        <v>10130</v>
      </c>
      <c r="N103" s="207">
        <f t="shared" si="3"/>
        <v>199290</v>
      </c>
      <c r="O103" s="5"/>
    </row>
    <row r="104" spans="1:15" ht="12.75" customHeight="1" thickBot="1" x14ac:dyDescent="0.25">
      <c r="A104" s="195"/>
      <c r="B104" s="206"/>
      <c r="C104" s="206"/>
      <c r="D104" s="206"/>
      <c r="E104" s="206"/>
      <c r="F104" s="206"/>
      <c r="G104" s="206"/>
      <c r="H104" s="206"/>
      <c r="I104" s="206"/>
      <c r="J104" s="206"/>
      <c r="K104" s="206"/>
      <c r="L104" s="206"/>
      <c r="M104" s="206"/>
      <c r="N104" s="208"/>
      <c r="O104" s="5"/>
    </row>
    <row r="105" spans="1:15" ht="12.75" customHeight="1" x14ac:dyDescent="0.2">
      <c r="A105" s="194" t="s">
        <v>56</v>
      </c>
      <c r="B105" s="205">
        <v>203630</v>
      </c>
      <c r="C105" s="205">
        <v>189960</v>
      </c>
      <c r="D105" s="205">
        <v>220870</v>
      </c>
      <c r="E105" s="205">
        <v>201700</v>
      </c>
      <c r="F105" s="205">
        <v>233630</v>
      </c>
      <c r="G105" s="205">
        <v>218420</v>
      </c>
      <c r="H105" s="205">
        <v>237520</v>
      </c>
      <c r="I105" s="205">
        <v>241860</v>
      </c>
      <c r="J105" s="205">
        <v>230940</v>
      </c>
      <c r="K105" s="205">
        <v>237840</v>
      </c>
      <c r="L105" s="205">
        <v>248460</v>
      </c>
      <c r="M105" s="205">
        <v>222130</v>
      </c>
      <c r="N105" s="207">
        <f t="shared" si="3"/>
        <v>2686960</v>
      </c>
      <c r="O105" s="5"/>
    </row>
    <row r="106" spans="1:15" ht="12.75" customHeight="1" thickBot="1" x14ac:dyDescent="0.25">
      <c r="A106" s="195"/>
      <c r="B106" s="206"/>
      <c r="C106" s="206"/>
      <c r="D106" s="206"/>
      <c r="E106" s="206"/>
      <c r="F106" s="206"/>
      <c r="G106" s="206"/>
      <c r="H106" s="206"/>
      <c r="I106" s="206"/>
      <c r="J106" s="206"/>
      <c r="K106" s="206"/>
      <c r="L106" s="206"/>
      <c r="M106" s="206"/>
      <c r="N106" s="208"/>
      <c r="O106" s="5"/>
    </row>
    <row r="107" spans="1:15" ht="12.75" customHeight="1" x14ac:dyDescent="0.2">
      <c r="A107" s="194" t="s">
        <v>105</v>
      </c>
      <c r="B107" s="205">
        <v>46410</v>
      </c>
      <c r="C107" s="205">
        <v>40780</v>
      </c>
      <c r="D107" s="205">
        <v>41210</v>
      </c>
      <c r="E107" s="205">
        <v>40320</v>
      </c>
      <c r="F107" s="205">
        <v>45510</v>
      </c>
      <c r="G107" s="205">
        <v>47020</v>
      </c>
      <c r="H107" s="205">
        <v>49150</v>
      </c>
      <c r="I107" s="205">
        <v>46010</v>
      </c>
      <c r="J107" s="205">
        <v>45560</v>
      </c>
      <c r="K107" s="205">
        <v>45340</v>
      </c>
      <c r="L107" s="205">
        <v>44160</v>
      </c>
      <c r="M107" s="205">
        <v>48110</v>
      </c>
      <c r="N107" s="207">
        <f t="shared" si="3"/>
        <v>539580</v>
      </c>
      <c r="O107" s="5"/>
    </row>
    <row r="108" spans="1:15" ht="12.75" customHeight="1" thickBot="1" x14ac:dyDescent="0.25">
      <c r="A108" s="195"/>
      <c r="B108" s="206"/>
      <c r="C108" s="206"/>
      <c r="D108" s="206"/>
      <c r="E108" s="206"/>
      <c r="F108" s="206"/>
      <c r="G108" s="206"/>
      <c r="H108" s="206"/>
      <c r="I108" s="206"/>
      <c r="J108" s="206"/>
      <c r="K108" s="206"/>
      <c r="L108" s="206"/>
      <c r="M108" s="206"/>
      <c r="N108" s="208"/>
      <c r="O108" s="5"/>
    </row>
    <row r="109" spans="1:15" ht="12.75" customHeight="1" x14ac:dyDescent="0.2">
      <c r="A109" s="194" t="s">
        <v>58</v>
      </c>
      <c r="B109" s="205">
        <v>14210</v>
      </c>
      <c r="C109" s="205">
        <v>13890</v>
      </c>
      <c r="D109" s="205">
        <v>15450</v>
      </c>
      <c r="E109" s="205">
        <v>17070</v>
      </c>
      <c r="F109" s="205">
        <v>19310</v>
      </c>
      <c r="G109" s="205">
        <v>11610</v>
      </c>
      <c r="H109" s="205">
        <v>16360</v>
      </c>
      <c r="I109" s="205">
        <v>17900</v>
      </c>
      <c r="J109" s="205">
        <v>17250</v>
      </c>
      <c r="K109" s="205">
        <v>17550</v>
      </c>
      <c r="L109" s="205">
        <v>15850</v>
      </c>
      <c r="M109" s="205">
        <v>10680</v>
      </c>
      <c r="N109" s="207">
        <f t="shared" si="3"/>
        <v>187130</v>
      </c>
      <c r="O109" s="5"/>
    </row>
    <row r="110" spans="1:15" ht="12.75" customHeight="1" thickBot="1" x14ac:dyDescent="0.25">
      <c r="A110" s="195"/>
      <c r="B110" s="206"/>
      <c r="C110" s="206"/>
      <c r="D110" s="206"/>
      <c r="E110" s="206"/>
      <c r="F110" s="206"/>
      <c r="G110" s="206"/>
      <c r="H110" s="206"/>
      <c r="I110" s="206"/>
      <c r="J110" s="206"/>
      <c r="K110" s="206"/>
      <c r="L110" s="206"/>
      <c r="M110" s="206"/>
      <c r="N110" s="208"/>
      <c r="O110" s="5"/>
    </row>
    <row r="111" spans="1:15" ht="12.75" customHeight="1" x14ac:dyDescent="0.2">
      <c r="A111" s="194" t="s">
        <v>106</v>
      </c>
      <c r="B111" s="205"/>
      <c r="C111" s="205"/>
      <c r="D111" s="205"/>
      <c r="E111" s="205"/>
      <c r="F111" s="205"/>
      <c r="G111" s="205"/>
      <c r="H111" s="205"/>
      <c r="I111" s="205"/>
      <c r="J111" s="205"/>
      <c r="K111" s="205"/>
      <c r="L111" s="205"/>
      <c r="M111" s="205"/>
      <c r="N111" s="207">
        <f t="shared" si="3"/>
        <v>0</v>
      </c>
      <c r="O111" s="5"/>
    </row>
    <row r="112" spans="1:15" ht="12.75" customHeight="1" thickBot="1" x14ac:dyDescent="0.25">
      <c r="A112" s="195"/>
      <c r="B112" s="206"/>
      <c r="C112" s="206"/>
      <c r="D112" s="206"/>
      <c r="E112" s="206"/>
      <c r="F112" s="206"/>
      <c r="G112" s="206"/>
      <c r="H112" s="206"/>
      <c r="I112" s="206"/>
      <c r="J112" s="206"/>
      <c r="K112" s="206"/>
      <c r="L112" s="206"/>
      <c r="M112" s="206"/>
      <c r="N112" s="208"/>
      <c r="O112" s="5"/>
    </row>
    <row r="113" spans="1:15" ht="12.75" customHeight="1" x14ac:dyDescent="0.2">
      <c r="A113" s="194" t="s">
        <v>86</v>
      </c>
      <c r="B113" s="205"/>
      <c r="C113" s="205"/>
      <c r="D113" s="205"/>
      <c r="E113" s="205"/>
      <c r="F113" s="205"/>
      <c r="G113" s="205"/>
      <c r="H113" s="205"/>
      <c r="I113" s="205"/>
      <c r="J113" s="205"/>
      <c r="K113" s="205"/>
      <c r="L113" s="205"/>
      <c r="M113" s="205"/>
      <c r="N113" s="207">
        <f t="shared" si="3"/>
        <v>0</v>
      </c>
      <c r="O113" s="5"/>
    </row>
    <row r="114" spans="1:15" ht="12.75" customHeight="1" thickBot="1" x14ac:dyDescent="0.25">
      <c r="A114" s="195"/>
      <c r="B114" s="206"/>
      <c r="C114" s="206"/>
      <c r="D114" s="206"/>
      <c r="E114" s="206"/>
      <c r="F114" s="206"/>
      <c r="G114" s="206"/>
      <c r="H114" s="206"/>
      <c r="I114" s="206"/>
      <c r="J114" s="206"/>
      <c r="K114" s="206"/>
      <c r="L114" s="206"/>
      <c r="M114" s="206"/>
      <c r="N114" s="208"/>
      <c r="O114" s="5"/>
    </row>
    <row r="115" spans="1:15" ht="12.75" customHeight="1" x14ac:dyDescent="0.2">
      <c r="A115" s="194" t="s">
        <v>59</v>
      </c>
      <c r="B115" s="205">
        <v>6990</v>
      </c>
      <c r="C115" s="205">
        <v>7440</v>
      </c>
      <c r="D115" s="205"/>
      <c r="E115" s="205">
        <v>4890</v>
      </c>
      <c r="F115" s="205">
        <v>4980</v>
      </c>
      <c r="G115" s="205">
        <v>4590</v>
      </c>
      <c r="H115" s="205">
        <v>5310</v>
      </c>
      <c r="I115" s="205">
        <v>4590</v>
      </c>
      <c r="J115" s="205">
        <v>5460</v>
      </c>
      <c r="K115" s="205">
        <v>4290</v>
      </c>
      <c r="L115" s="205">
        <v>6840</v>
      </c>
      <c r="M115" s="205">
        <v>8070</v>
      </c>
      <c r="N115" s="207">
        <f t="shared" si="3"/>
        <v>63450</v>
      </c>
      <c r="O115" s="5"/>
    </row>
    <row r="116" spans="1:15" ht="12.75" customHeight="1" thickBot="1" x14ac:dyDescent="0.25">
      <c r="A116" s="195"/>
      <c r="B116" s="206"/>
      <c r="C116" s="206"/>
      <c r="D116" s="206"/>
      <c r="E116" s="206"/>
      <c r="F116" s="206"/>
      <c r="G116" s="206"/>
      <c r="H116" s="206"/>
      <c r="I116" s="206"/>
      <c r="J116" s="206"/>
      <c r="K116" s="206"/>
      <c r="L116" s="206"/>
      <c r="M116" s="206"/>
      <c r="N116" s="208"/>
      <c r="O116" s="5"/>
    </row>
    <row r="117" spans="1:15" ht="12.75" customHeight="1" x14ac:dyDescent="0.2">
      <c r="A117" s="194" t="s">
        <v>60</v>
      </c>
      <c r="B117" s="205">
        <v>5330</v>
      </c>
      <c r="C117" s="205">
        <v>5870</v>
      </c>
      <c r="D117" s="205">
        <v>26100</v>
      </c>
      <c r="E117" s="205">
        <v>7130</v>
      </c>
      <c r="F117" s="205">
        <v>6790</v>
      </c>
      <c r="G117" s="205">
        <v>8300</v>
      </c>
      <c r="H117" s="205">
        <v>6600</v>
      </c>
      <c r="I117" s="205">
        <v>7380</v>
      </c>
      <c r="J117" s="205">
        <v>7170</v>
      </c>
      <c r="K117" s="205">
        <v>7470</v>
      </c>
      <c r="L117" s="205">
        <v>8640</v>
      </c>
      <c r="M117" s="205">
        <v>7270</v>
      </c>
      <c r="N117" s="207">
        <f>SUM(B117:M117)</f>
        <v>104050</v>
      </c>
      <c r="O117" s="5"/>
    </row>
    <row r="118" spans="1:15" ht="12.75" customHeight="1" thickBot="1" x14ac:dyDescent="0.25">
      <c r="A118" s="195"/>
      <c r="B118" s="206"/>
      <c r="C118" s="206"/>
      <c r="D118" s="206"/>
      <c r="E118" s="206"/>
      <c r="F118" s="206"/>
      <c r="G118" s="206"/>
      <c r="H118" s="206"/>
      <c r="I118" s="206"/>
      <c r="J118" s="206"/>
      <c r="K118" s="206"/>
      <c r="L118" s="206"/>
      <c r="M118" s="206"/>
      <c r="N118" s="208"/>
      <c r="O118" s="5"/>
    </row>
    <row r="119" spans="1:15" ht="12.75" customHeight="1" x14ac:dyDescent="0.2">
      <c r="A119" s="201" t="s">
        <v>13</v>
      </c>
      <c r="B119" s="190">
        <f t="shared" ref="B119:M119" si="4">SUM(B93:B117)</f>
        <v>426260</v>
      </c>
      <c r="C119" s="190">
        <f t="shared" si="4"/>
        <v>404060</v>
      </c>
      <c r="D119" s="190">
        <f t="shared" si="4"/>
        <v>442730</v>
      </c>
      <c r="E119" s="190">
        <f t="shared" si="4"/>
        <v>439090</v>
      </c>
      <c r="F119" s="190">
        <f t="shared" si="4"/>
        <v>501000</v>
      </c>
      <c r="G119" s="190">
        <f t="shared" si="4"/>
        <v>416820</v>
      </c>
      <c r="H119" s="190">
        <f t="shared" si="4"/>
        <v>489180</v>
      </c>
      <c r="I119" s="190">
        <f t="shared" si="4"/>
        <v>495430</v>
      </c>
      <c r="J119" s="190">
        <f t="shared" si="4"/>
        <v>480870</v>
      </c>
      <c r="K119" s="190">
        <f t="shared" si="4"/>
        <v>487040</v>
      </c>
      <c r="L119" s="190">
        <f t="shared" si="4"/>
        <v>493940</v>
      </c>
      <c r="M119" s="190">
        <f t="shared" si="4"/>
        <v>459040</v>
      </c>
      <c r="N119" s="190">
        <f>SUM(N93:N118)</f>
        <v>5535460</v>
      </c>
      <c r="O119" s="5"/>
    </row>
    <row r="120" spans="1:15" ht="12.75" customHeight="1" thickBot="1" x14ac:dyDescent="0.25">
      <c r="A120" s="202"/>
      <c r="B120" s="191"/>
      <c r="C120" s="191"/>
      <c r="D120" s="191"/>
      <c r="E120" s="191"/>
      <c r="F120" s="191"/>
      <c r="G120" s="191"/>
      <c r="H120" s="191"/>
      <c r="I120" s="191"/>
      <c r="J120" s="191"/>
      <c r="K120" s="191"/>
      <c r="L120" s="191"/>
      <c r="M120" s="191"/>
      <c r="N120" s="191"/>
      <c r="O120" s="5"/>
    </row>
    <row r="121" spans="1:15" ht="12.75" customHeight="1" x14ac:dyDescent="0.2">
      <c r="O121" s="5"/>
    </row>
    <row r="122" spans="1:15" ht="12.75" customHeight="1" x14ac:dyDescent="0.2">
      <c r="O122" s="5"/>
    </row>
    <row r="123" spans="1:15" ht="12.75" customHeight="1" x14ac:dyDescent="0.2">
      <c r="O123" s="5"/>
    </row>
    <row r="124" spans="1:15" s="10" customFormat="1" ht="24.95" customHeight="1" x14ac:dyDescent="0.2">
      <c r="A124" s="200" t="s">
        <v>191</v>
      </c>
      <c r="B124" s="200"/>
      <c r="C124" s="200"/>
      <c r="D124" s="200"/>
      <c r="E124" s="200"/>
      <c r="F124" s="200"/>
      <c r="G124" s="200"/>
      <c r="H124" s="200"/>
      <c r="I124" s="200"/>
      <c r="J124" s="200"/>
      <c r="K124" s="200"/>
      <c r="L124" s="200"/>
      <c r="M124" s="200"/>
      <c r="N124" s="200"/>
      <c r="O124" s="23"/>
    </row>
    <row r="125" spans="1:15" ht="12.75" customHeight="1" thickBot="1" x14ac:dyDescent="0.25">
      <c r="A125" s="20"/>
      <c r="F125" s="4"/>
      <c r="O125" s="5"/>
    </row>
    <row r="126" spans="1:15"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192" t="s">
        <v>13</v>
      </c>
      <c r="O126" s="5"/>
    </row>
    <row r="127" spans="1:15" ht="12.75" customHeight="1" thickBot="1" x14ac:dyDescent="0.25">
      <c r="A127" s="195"/>
      <c r="B127" s="195"/>
      <c r="C127" s="195"/>
      <c r="D127" s="195"/>
      <c r="E127" s="195"/>
      <c r="F127" s="195"/>
      <c r="G127" s="195"/>
      <c r="H127" s="195"/>
      <c r="I127" s="195"/>
      <c r="J127" s="195"/>
      <c r="K127" s="195"/>
      <c r="L127" s="195"/>
      <c r="M127" s="195"/>
      <c r="N127" s="193"/>
      <c r="O127" s="5"/>
    </row>
    <row r="128" spans="1:15" ht="12.75" customHeight="1" x14ac:dyDescent="0.2">
      <c r="A128" s="194" t="s">
        <v>62</v>
      </c>
      <c r="B128" s="205">
        <v>15076</v>
      </c>
      <c r="C128" s="205">
        <v>24278</v>
      </c>
      <c r="D128" s="205">
        <v>38814</v>
      </c>
      <c r="E128" s="205">
        <v>28882</v>
      </c>
      <c r="F128" s="205">
        <v>21317</v>
      </c>
      <c r="G128" s="205">
        <v>41626</v>
      </c>
      <c r="H128" s="205">
        <v>30244</v>
      </c>
      <c r="I128" s="205">
        <v>43386</v>
      </c>
      <c r="J128" s="205">
        <v>40914</v>
      </c>
      <c r="K128" s="205">
        <v>34371</v>
      </c>
      <c r="L128" s="205">
        <v>29260</v>
      </c>
      <c r="M128" s="205">
        <v>34438</v>
      </c>
      <c r="N128" s="207">
        <f t="shared" ref="N128:N150" si="5">SUM(B128:M128)</f>
        <v>382606</v>
      </c>
      <c r="O128" s="5"/>
    </row>
    <row r="129" spans="1:15" ht="12.75" customHeight="1" thickBot="1" x14ac:dyDescent="0.25">
      <c r="A129" s="195"/>
      <c r="B129" s="206"/>
      <c r="C129" s="206"/>
      <c r="D129" s="206"/>
      <c r="E129" s="206"/>
      <c r="F129" s="206"/>
      <c r="G129" s="206"/>
      <c r="H129" s="206"/>
      <c r="I129" s="206"/>
      <c r="J129" s="206"/>
      <c r="K129" s="206"/>
      <c r="L129" s="206"/>
      <c r="M129" s="206"/>
      <c r="N129" s="208"/>
      <c r="O129" s="5"/>
    </row>
    <row r="130" spans="1:15" ht="12.75" customHeight="1" x14ac:dyDescent="0.2">
      <c r="A130" s="194" t="s">
        <v>63</v>
      </c>
      <c r="B130" s="205">
        <v>28345</v>
      </c>
      <c r="C130" s="205">
        <v>24630</v>
      </c>
      <c r="D130" s="205">
        <v>25223</v>
      </c>
      <c r="E130" s="205">
        <v>24171</v>
      </c>
      <c r="F130" s="205">
        <v>24291</v>
      </c>
      <c r="G130" s="205">
        <v>19799</v>
      </c>
      <c r="H130" s="205">
        <v>23705</v>
      </c>
      <c r="I130" s="205">
        <v>24439</v>
      </c>
      <c r="J130" s="205">
        <v>20819</v>
      </c>
      <c r="K130" s="205">
        <v>37094</v>
      </c>
      <c r="L130" s="205">
        <v>28316</v>
      </c>
      <c r="M130" s="205">
        <v>35132</v>
      </c>
      <c r="N130" s="207">
        <f t="shared" si="5"/>
        <v>315964</v>
      </c>
      <c r="O130" s="5"/>
    </row>
    <row r="131" spans="1:15" ht="12.75" customHeight="1" thickBot="1" x14ac:dyDescent="0.25">
      <c r="A131" s="195"/>
      <c r="B131" s="206"/>
      <c r="C131" s="206"/>
      <c r="D131" s="206"/>
      <c r="E131" s="206"/>
      <c r="F131" s="206"/>
      <c r="G131" s="206"/>
      <c r="H131" s="206"/>
      <c r="I131" s="206"/>
      <c r="J131" s="206"/>
      <c r="K131" s="206"/>
      <c r="L131" s="206"/>
      <c r="M131" s="206"/>
      <c r="N131" s="208"/>
      <c r="O131" s="5"/>
    </row>
    <row r="132" spans="1:15" ht="12.75" customHeight="1" x14ac:dyDescent="0.2">
      <c r="A132" s="194" t="s">
        <v>64</v>
      </c>
      <c r="B132" s="205">
        <v>106050</v>
      </c>
      <c r="C132" s="205">
        <v>105677</v>
      </c>
      <c r="D132" s="205">
        <v>101289</v>
      </c>
      <c r="E132" s="205">
        <v>128546</v>
      </c>
      <c r="F132" s="205">
        <v>158150</v>
      </c>
      <c r="G132" s="205">
        <v>144054</v>
      </c>
      <c r="H132" s="205">
        <v>171648</v>
      </c>
      <c r="I132" s="205">
        <v>144731</v>
      </c>
      <c r="J132" s="205">
        <v>132282</v>
      </c>
      <c r="K132" s="205">
        <v>114945</v>
      </c>
      <c r="L132" s="205">
        <v>123127</v>
      </c>
      <c r="M132" s="205">
        <v>145180</v>
      </c>
      <c r="N132" s="207">
        <f t="shared" si="5"/>
        <v>1575679</v>
      </c>
      <c r="O132" s="5"/>
    </row>
    <row r="133" spans="1:15" ht="12.75" customHeight="1" thickBot="1" x14ac:dyDescent="0.25">
      <c r="A133" s="195"/>
      <c r="B133" s="206"/>
      <c r="C133" s="206"/>
      <c r="D133" s="206"/>
      <c r="E133" s="206"/>
      <c r="F133" s="206"/>
      <c r="G133" s="206"/>
      <c r="H133" s="206"/>
      <c r="I133" s="206"/>
      <c r="J133" s="206"/>
      <c r="K133" s="206"/>
      <c r="L133" s="206"/>
      <c r="M133" s="206"/>
      <c r="N133" s="208"/>
      <c r="O133" s="5"/>
    </row>
    <row r="134" spans="1:15" ht="12.75" customHeight="1" x14ac:dyDescent="0.2">
      <c r="A134" s="194" t="s">
        <v>65</v>
      </c>
      <c r="B134" s="205"/>
      <c r="C134" s="205"/>
      <c r="D134" s="205"/>
      <c r="E134" s="205"/>
      <c r="F134" s="205"/>
      <c r="G134" s="205"/>
      <c r="H134" s="205"/>
      <c r="I134" s="205"/>
      <c r="J134" s="205"/>
      <c r="K134" s="205"/>
      <c r="L134" s="205"/>
      <c r="M134" s="205"/>
      <c r="N134" s="207">
        <f t="shared" si="5"/>
        <v>0</v>
      </c>
      <c r="O134" s="5"/>
    </row>
    <row r="135" spans="1:15" ht="12.75" customHeight="1" thickBot="1" x14ac:dyDescent="0.25">
      <c r="A135" s="195"/>
      <c r="B135" s="206"/>
      <c r="C135" s="206"/>
      <c r="D135" s="206"/>
      <c r="E135" s="206"/>
      <c r="F135" s="206"/>
      <c r="G135" s="206"/>
      <c r="H135" s="206"/>
      <c r="I135" s="206"/>
      <c r="J135" s="206"/>
      <c r="K135" s="206"/>
      <c r="L135" s="206"/>
      <c r="M135" s="206"/>
      <c r="N135" s="208"/>
      <c r="O135" s="5"/>
    </row>
    <row r="136" spans="1:15" ht="12.75" customHeight="1" x14ac:dyDescent="0.2">
      <c r="A136" s="194" t="s">
        <v>66</v>
      </c>
      <c r="B136" s="205">
        <v>32755</v>
      </c>
      <c r="C136" s="205">
        <v>31097</v>
      </c>
      <c r="D136" s="205">
        <v>27306</v>
      </c>
      <c r="E136" s="205">
        <v>25419</v>
      </c>
      <c r="F136" s="205">
        <v>40439</v>
      </c>
      <c r="G136" s="205">
        <v>56517</v>
      </c>
      <c r="H136" s="205">
        <v>63977</v>
      </c>
      <c r="I136" s="205">
        <v>43517</v>
      </c>
      <c r="J136" s="205">
        <v>42288</v>
      </c>
      <c r="K136" s="205">
        <v>67100</v>
      </c>
      <c r="L136" s="205">
        <v>80477</v>
      </c>
      <c r="M136" s="205">
        <v>54986</v>
      </c>
      <c r="N136" s="207">
        <f t="shared" si="5"/>
        <v>565878</v>
      </c>
      <c r="O136" s="5"/>
    </row>
    <row r="137" spans="1:15" ht="12.75" customHeight="1" thickBot="1" x14ac:dyDescent="0.25">
      <c r="A137" s="195"/>
      <c r="B137" s="206"/>
      <c r="C137" s="206"/>
      <c r="D137" s="206"/>
      <c r="E137" s="206"/>
      <c r="F137" s="206"/>
      <c r="G137" s="206"/>
      <c r="H137" s="206"/>
      <c r="I137" s="206"/>
      <c r="J137" s="206"/>
      <c r="K137" s="206"/>
      <c r="L137" s="206"/>
      <c r="M137" s="206"/>
      <c r="N137" s="208"/>
      <c r="O137" s="5"/>
    </row>
    <row r="138" spans="1:15" ht="12.75" customHeight="1" x14ac:dyDescent="0.2">
      <c r="A138" s="194" t="s">
        <v>53</v>
      </c>
      <c r="B138" s="205">
        <v>6127</v>
      </c>
      <c r="C138" s="205">
        <v>5493</v>
      </c>
      <c r="D138" s="205">
        <v>8642</v>
      </c>
      <c r="E138" s="205">
        <v>7766</v>
      </c>
      <c r="F138" s="205">
        <v>6687</v>
      </c>
      <c r="G138" s="205">
        <v>7771</v>
      </c>
      <c r="H138" s="205">
        <v>9008</v>
      </c>
      <c r="I138" s="205">
        <v>8999</v>
      </c>
      <c r="J138" s="205">
        <v>8459</v>
      </c>
      <c r="K138" s="205">
        <v>12263</v>
      </c>
      <c r="L138" s="205">
        <v>18868</v>
      </c>
      <c r="M138" s="205">
        <v>17543</v>
      </c>
      <c r="N138" s="207">
        <f t="shared" si="5"/>
        <v>117626</v>
      </c>
      <c r="O138" s="5"/>
    </row>
    <row r="139" spans="1:15" ht="12.75" customHeight="1" thickBot="1" x14ac:dyDescent="0.25">
      <c r="A139" s="195"/>
      <c r="B139" s="206"/>
      <c r="C139" s="206"/>
      <c r="D139" s="206"/>
      <c r="E139" s="206"/>
      <c r="F139" s="206"/>
      <c r="G139" s="206"/>
      <c r="H139" s="206"/>
      <c r="I139" s="206"/>
      <c r="J139" s="206"/>
      <c r="K139" s="206"/>
      <c r="L139" s="206"/>
      <c r="M139" s="206"/>
      <c r="N139" s="208"/>
      <c r="O139" s="5"/>
    </row>
    <row r="140" spans="1:15" ht="12.75" customHeight="1" x14ac:dyDescent="0.2">
      <c r="A140" s="194" t="s">
        <v>67</v>
      </c>
      <c r="B140" s="205">
        <v>20334</v>
      </c>
      <c r="C140" s="205">
        <v>13553</v>
      </c>
      <c r="D140" s="205">
        <v>17824</v>
      </c>
      <c r="E140" s="205">
        <v>17945</v>
      </c>
      <c r="F140" s="205">
        <v>12778</v>
      </c>
      <c r="G140" s="205">
        <v>16940</v>
      </c>
      <c r="H140" s="205">
        <v>17118</v>
      </c>
      <c r="I140" s="205">
        <v>21608</v>
      </c>
      <c r="J140" s="205">
        <v>22301</v>
      </c>
      <c r="K140" s="205">
        <v>17176</v>
      </c>
      <c r="L140" s="205">
        <v>19344</v>
      </c>
      <c r="M140" s="205">
        <v>20447</v>
      </c>
      <c r="N140" s="207">
        <f t="shared" si="5"/>
        <v>217368</v>
      </c>
      <c r="O140" s="5"/>
    </row>
    <row r="141" spans="1:15" ht="12.75" customHeight="1" thickBot="1" x14ac:dyDescent="0.25">
      <c r="A141" s="195"/>
      <c r="B141" s="206"/>
      <c r="C141" s="206"/>
      <c r="D141" s="206"/>
      <c r="E141" s="206"/>
      <c r="F141" s="206"/>
      <c r="G141" s="206"/>
      <c r="H141" s="206"/>
      <c r="I141" s="206"/>
      <c r="J141" s="206"/>
      <c r="K141" s="206"/>
      <c r="L141" s="206"/>
      <c r="M141" s="206"/>
      <c r="N141" s="208"/>
      <c r="O141" s="5"/>
    </row>
    <row r="142" spans="1:15" ht="12.75" customHeight="1" x14ac:dyDescent="0.2">
      <c r="A142" s="194" t="s">
        <v>68</v>
      </c>
      <c r="B142" s="205">
        <v>66880</v>
      </c>
      <c r="C142" s="205">
        <v>63265</v>
      </c>
      <c r="D142" s="205">
        <v>71110</v>
      </c>
      <c r="E142" s="205">
        <v>66498</v>
      </c>
      <c r="F142" s="205">
        <v>68589</v>
      </c>
      <c r="G142" s="205">
        <v>57290</v>
      </c>
      <c r="H142" s="205">
        <v>55526</v>
      </c>
      <c r="I142" s="205">
        <v>70579</v>
      </c>
      <c r="J142" s="205">
        <v>82391</v>
      </c>
      <c r="K142" s="205">
        <v>62209</v>
      </c>
      <c r="L142" s="205">
        <v>64797</v>
      </c>
      <c r="M142" s="205">
        <v>66654</v>
      </c>
      <c r="N142" s="207">
        <f t="shared" si="5"/>
        <v>795788</v>
      </c>
      <c r="O142" s="5"/>
    </row>
    <row r="143" spans="1:15" ht="12.75" customHeight="1" thickBot="1" x14ac:dyDescent="0.25">
      <c r="A143" s="195"/>
      <c r="B143" s="206"/>
      <c r="C143" s="206"/>
      <c r="D143" s="206"/>
      <c r="E143" s="206"/>
      <c r="F143" s="206"/>
      <c r="G143" s="206"/>
      <c r="H143" s="206"/>
      <c r="I143" s="206"/>
      <c r="J143" s="206"/>
      <c r="K143" s="206"/>
      <c r="L143" s="206"/>
      <c r="M143" s="206"/>
      <c r="N143" s="208"/>
      <c r="O143" s="5"/>
    </row>
    <row r="144" spans="1:15" ht="12.75" customHeight="1" x14ac:dyDescent="0.2">
      <c r="A144" s="194" t="s">
        <v>69</v>
      </c>
      <c r="B144" s="205">
        <v>6259</v>
      </c>
      <c r="C144" s="205">
        <v>7515</v>
      </c>
      <c r="D144" s="205">
        <v>6866</v>
      </c>
      <c r="E144" s="205">
        <v>6992</v>
      </c>
      <c r="F144" s="205">
        <v>7070</v>
      </c>
      <c r="G144" s="205">
        <v>7327</v>
      </c>
      <c r="H144" s="205">
        <v>7022</v>
      </c>
      <c r="I144" s="205">
        <v>1963</v>
      </c>
      <c r="J144" s="205">
        <v>4718</v>
      </c>
      <c r="K144" s="205">
        <v>4742</v>
      </c>
      <c r="L144" s="205">
        <v>3464</v>
      </c>
      <c r="M144" s="205">
        <v>3471</v>
      </c>
      <c r="N144" s="207">
        <f t="shared" si="5"/>
        <v>67409</v>
      </c>
      <c r="O144" s="5"/>
    </row>
    <row r="145" spans="1:15" ht="12.75" customHeight="1" thickBot="1" x14ac:dyDescent="0.25">
      <c r="A145" s="195"/>
      <c r="B145" s="206"/>
      <c r="C145" s="206"/>
      <c r="D145" s="206"/>
      <c r="E145" s="206"/>
      <c r="F145" s="206"/>
      <c r="G145" s="206"/>
      <c r="H145" s="206"/>
      <c r="I145" s="206"/>
      <c r="J145" s="206"/>
      <c r="K145" s="206"/>
      <c r="L145" s="206"/>
      <c r="M145" s="206"/>
      <c r="N145" s="208"/>
      <c r="O145" s="5"/>
    </row>
    <row r="146" spans="1:15" ht="12.75" customHeight="1" x14ac:dyDescent="0.2">
      <c r="A146" s="194" t="s">
        <v>60</v>
      </c>
      <c r="B146" s="205">
        <v>2498</v>
      </c>
      <c r="C146" s="205">
        <v>1382</v>
      </c>
      <c r="D146" s="205">
        <v>2106</v>
      </c>
      <c r="E146" s="205">
        <v>1553</v>
      </c>
      <c r="F146" s="205">
        <v>1582</v>
      </c>
      <c r="G146" s="205">
        <v>2847</v>
      </c>
      <c r="H146" s="205">
        <v>2585</v>
      </c>
      <c r="I146" s="205">
        <v>2216</v>
      </c>
      <c r="J146" s="205">
        <v>4458</v>
      </c>
      <c r="K146" s="205">
        <v>6132</v>
      </c>
      <c r="L146" s="205">
        <v>2904</v>
      </c>
      <c r="M146" s="205">
        <v>4482</v>
      </c>
      <c r="N146" s="207">
        <f t="shared" si="5"/>
        <v>34745</v>
      </c>
      <c r="O146" s="5"/>
    </row>
    <row r="147" spans="1:15" ht="12.75" customHeight="1" thickBot="1" x14ac:dyDescent="0.25">
      <c r="A147" s="195"/>
      <c r="B147" s="206"/>
      <c r="C147" s="206"/>
      <c r="D147" s="206"/>
      <c r="E147" s="206"/>
      <c r="F147" s="206"/>
      <c r="G147" s="206"/>
      <c r="H147" s="206"/>
      <c r="I147" s="206"/>
      <c r="J147" s="206"/>
      <c r="K147" s="206"/>
      <c r="L147" s="206"/>
      <c r="M147" s="206"/>
      <c r="N147" s="208"/>
      <c r="O147" s="5"/>
    </row>
    <row r="148" spans="1:15" ht="12.75" customHeight="1" x14ac:dyDescent="0.2">
      <c r="A148" s="194" t="s">
        <v>71</v>
      </c>
      <c r="B148" s="205">
        <v>6163</v>
      </c>
      <c r="C148" s="205">
        <v>2835</v>
      </c>
      <c r="D148" s="205">
        <v>3332</v>
      </c>
      <c r="E148" s="205">
        <v>5442</v>
      </c>
      <c r="F148" s="205">
        <v>6027</v>
      </c>
      <c r="G148" s="205">
        <v>5894</v>
      </c>
      <c r="H148" s="205">
        <v>6135</v>
      </c>
      <c r="I148" s="205">
        <v>5291</v>
      </c>
      <c r="J148" s="205">
        <v>6094</v>
      </c>
      <c r="K148" s="205">
        <v>4891</v>
      </c>
      <c r="L148" s="205">
        <v>2563</v>
      </c>
      <c r="M148" s="205">
        <v>3356</v>
      </c>
      <c r="N148" s="207">
        <f t="shared" si="5"/>
        <v>58023</v>
      </c>
      <c r="O148" s="5"/>
    </row>
    <row r="149" spans="1:15" ht="12.75" customHeight="1" thickBot="1" x14ac:dyDescent="0.25">
      <c r="A149" s="195"/>
      <c r="B149" s="206"/>
      <c r="C149" s="206"/>
      <c r="D149" s="206"/>
      <c r="E149" s="206"/>
      <c r="F149" s="206"/>
      <c r="G149" s="206"/>
      <c r="H149" s="206"/>
      <c r="I149" s="206"/>
      <c r="J149" s="206"/>
      <c r="K149" s="206"/>
      <c r="L149" s="206"/>
      <c r="M149" s="206"/>
      <c r="N149" s="208"/>
      <c r="O149" s="5"/>
    </row>
    <row r="150" spans="1:15" ht="12.75" customHeight="1" x14ac:dyDescent="0.2">
      <c r="A150" s="194" t="s">
        <v>72</v>
      </c>
      <c r="B150" s="205">
        <v>6720</v>
      </c>
      <c r="C150" s="205">
        <v>8102</v>
      </c>
      <c r="D150" s="205">
        <v>8404</v>
      </c>
      <c r="E150" s="205">
        <v>6080</v>
      </c>
      <c r="F150" s="205">
        <v>4462</v>
      </c>
      <c r="G150" s="205">
        <v>5268</v>
      </c>
      <c r="H150" s="205">
        <v>4282</v>
      </c>
      <c r="I150" s="205">
        <v>4536</v>
      </c>
      <c r="J150" s="205">
        <v>3377</v>
      </c>
      <c r="K150" s="205">
        <v>4871</v>
      </c>
      <c r="L150" s="205">
        <v>3547</v>
      </c>
      <c r="M150" s="205">
        <v>2127</v>
      </c>
      <c r="N150" s="207">
        <f t="shared" si="5"/>
        <v>61776</v>
      </c>
      <c r="O150" s="5"/>
    </row>
    <row r="151" spans="1:15" ht="12.75" customHeight="1" thickBot="1" x14ac:dyDescent="0.25">
      <c r="A151" s="195"/>
      <c r="B151" s="206"/>
      <c r="C151" s="206"/>
      <c r="D151" s="206"/>
      <c r="E151" s="206"/>
      <c r="F151" s="206"/>
      <c r="G151" s="206"/>
      <c r="H151" s="206"/>
      <c r="I151" s="206"/>
      <c r="J151" s="206"/>
      <c r="K151" s="206"/>
      <c r="L151" s="206"/>
      <c r="M151" s="206"/>
      <c r="N151" s="208"/>
      <c r="O151" s="5"/>
    </row>
    <row r="152" spans="1:15" ht="12.75" customHeight="1" x14ac:dyDescent="0.2">
      <c r="A152" s="201" t="s">
        <v>13</v>
      </c>
      <c r="B152" s="190">
        <f t="shared" ref="B152:G152" si="6">SUM(B128:B150)</f>
        <v>297207</v>
      </c>
      <c r="C152" s="190">
        <f t="shared" si="6"/>
        <v>287827</v>
      </c>
      <c r="D152" s="190">
        <f t="shared" si="6"/>
        <v>310916</v>
      </c>
      <c r="E152" s="190">
        <f t="shared" si="6"/>
        <v>319294</v>
      </c>
      <c r="F152" s="190">
        <f t="shared" si="6"/>
        <v>351392</v>
      </c>
      <c r="G152" s="190">
        <f t="shared" si="6"/>
        <v>365333</v>
      </c>
      <c r="H152" s="190">
        <f t="shared" ref="H152:M152" si="7">SUM(H128:H150)</f>
        <v>391250</v>
      </c>
      <c r="I152" s="190">
        <f t="shared" si="7"/>
        <v>371265</v>
      </c>
      <c r="J152" s="190">
        <f t="shared" si="7"/>
        <v>368101</v>
      </c>
      <c r="K152" s="190">
        <f t="shared" si="7"/>
        <v>365794</v>
      </c>
      <c r="L152" s="190">
        <f t="shared" si="7"/>
        <v>376667</v>
      </c>
      <c r="M152" s="190">
        <f t="shared" si="7"/>
        <v>387816</v>
      </c>
      <c r="N152" s="190">
        <f>SUM(B152:M152)</f>
        <v>4192862</v>
      </c>
      <c r="O152" s="5"/>
    </row>
    <row r="153" spans="1:15" ht="12.75" customHeight="1" thickBot="1" x14ac:dyDescent="0.25">
      <c r="A153" s="202"/>
      <c r="B153" s="191"/>
      <c r="C153" s="191"/>
      <c r="D153" s="191"/>
      <c r="E153" s="191"/>
      <c r="F153" s="191"/>
      <c r="G153" s="191"/>
      <c r="H153" s="191"/>
      <c r="I153" s="191"/>
      <c r="J153" s="191"/>
      <c r="K153" s="191"/>
      <c r="L153" s="191"/>
      <c r="M153" s="191"/>
      <c r="N153" s="191"/>
      <c r="O153" s="5"/>
    </row>
    <row r="154" spans="1:15" ht="12.75" customHeight="1" x14ac:dyDescent="0.2">
      <c r="B154" s="5"/>
      <c r="C154" s="5"/>
      <c r="D154" s="5"/>
      <c r="E154" s="5"/>
      <c r="F154" s="5"/>
      <c r="G154" s="5"/>
      <c r="H154" s="5"/>
      <c r="I154" s="5"/>
      <c r="J154" s="5"/>
      <c r="K154" s="5"/>
      <c r="L154" s="5"/>
      <c r="M154" s="5"/>
      <c r="N154" s="47"/>
      <c r="O154" s="5"/>
    </row>
    <row r="155" spans="1:15" ht="12.75" customHeight="1" x14ac:dyDescent="0.2">
      <c r="B155" s="5"/>
      <c r="C155" s="5"/>
      <c r="D155" s="5"/>
      <c r="E155" s="5"/>
      <c r="F155" s="5"/>
      <c r="G155" s="5"/>
      <c r="H155" s="5"/>
      <c r="I155" s="5"/>
      <c r="J155" s="5"/>
      <c r="K155" s="5"/>
      <c r="L155" s="5"/>
      <c r="M155" s="5"/>
      <c r="N155" s="47"/>
      <c r="O155" s="5"/>
    </row>
    <row r="156" spans="1:15" ht="12.75" customHeight="1" x14ac:dyDescent="0.2">
      <c r="B156" s="5"/>
      <c r="C156" s="5"/>
      <c r="D156" s="5"/>
      <c r="E156" s="5"/>
      <c r="F156" s="5"/>
      <c r="G156" s="5"/>
      <c r="H156" s="5"/>
      <c r="I156" s="5"/>
      <c r="J156" s="5"/>
      <c r="K156" s="5"/>
      <c r="L156" s="5"/>
      <c r="M156" s="5"/>
      <c r="N156" s="47"/>
      <c r="O156" s="5"/>
    </row>
    <row r="157" spans="1:15" s="10" customFormat="1" ht="24.95" customHeight="1" x14ac:dyDescent="0.2">
      <c r="A157" s="200" t="s">
        <v>192</v>
      </c>
      <c r="B157" s="200"/>
      <c r="C157" s="200"/>
      <c r="D157" s="200"/>
      <c r="E157" s="200"/>
      <c r="F157" s="200"/>
      <c r="G157" s="200"/>
      <c r="H157" s="200"/>
      <c r="I157" s="200"/>
      <c r="J157" s="200"/>
      <c r="K157" s="200"/>
      <c r="L157" s="200"/>
      <c r="M157" s="200"/>
      <c r="N157" s="200"/>
      <c r="O157" s="23"/>
    </row>
    <row r="158" spans="1:15" ht="12.75" customHeight="1" thickBot="1" x14ac:dyDescent="0.25">
      <c r="A158" s="20"/>
      <c r="F158" s="4"/>
      <c r="O158" s="5"/>
    </row>
    <row r="159" spans="1:15" ht="12.75" customHeight="1" x14ac:dyDescent="0.2">
      <c r="A159" s="194"/>
      <c r="B159" s="194" t="s">
        <v>1</v>
      </c>
      <c r="C159" s="194" t="s">
        <v>2</v>
      </c>
      <c r="D159" s="194" t="s">
        <v>3</v>
      </c>
      <c r="E159" s="194" t="s">
        <v>4</v>
      </c>
      <c r="F159" s="194" t="s">
        <v>5</v>
      </c>
      <c r="G159" s="194" t="s">
        <v>6</v>
      </c>
      <c r="H159" s="194" t="s">
        <v>7</v>
      </c>
      <c r="I159" s="194" t="s">
        <v>8</v>
      </c>
      <c r="J159" s="194" t="s">
        <v>9</v>
      </c>
      <c r="K159" s="194" t="s">
        <v>10</v>
      </c>
      <c r="L159" s="194" t="s">
        <v>11</v>
      </c>
      <c r="M159" s="194" t="s">
        <v>12</v>
      </c>
      <c r="N159" s="192" t="s">
        <v>13</v>
      </c>
      <c r="O159" s="5"/>
    </row>
    <row r="160" spans="1:15" ht="12.75" customHeight="1" thickBot="1" x14ac:dyDescent="0.25">
      <c r="A160" s="195"/>
      <c r="B160" s="195"/>
      <c r="C160" s="195"/>
      <c r="D160" s="195"/>
      <c r="E160" s="195"/>
      <c r="F160" s="195"/>
      <c r="G160" s="195"/>
      <c r="H160" s="195"/>
      <c r="I160" s="195"/>
      <c r="J160" s="195"/>
      <c r="K160" s="195"/>
      <c r="L160" s="195"/>
      <c r="M160" s="195"/>
      <c r="N160" s="193"/>
      <c r="O160" s="5"/>
    </row>
    <row r="161" spans="1:15" ht="12.75" customHeight="1" x14ac:dyDescent="0.2">
      <c r="A161" s="194" t="s">
        <v>75</v>
      </c>
      <c r="B161" s="205">
        <v>9211</v>
      </c>
      <c r="C161" s="205">
        <v>14484</v>
      </c>
      <c r="D161" s="205">
        <v>15108</v>
      </c>
      <c r="E161" s="205">
        <v>20371</v>
      </c>
      <c r="F161" s="205">
        <v>19754</v>
      </c>
      <c r="G161" s="205">
        <v>21729</v>
      </c>
      <c r="H161" s="205">
        <v>29383</v>
      </c>
      <c r="I161" s="205">
        <v>35326</v>
      </c>
      <c r="J161" s="205">
        <v>44570</v>
      </c>
      <c r="K161" s="205">
        <v>36246</v>
      </c>
      <c r="L161" s="205">
        <v>27064</v>
      </c>
      <c r="M161" s="205">
        <v>38163</v>
      </c>
      <c r="N161" s="207">
        <f t="shared" ref="N161:N181" si="8">SUM(B161:M161)</f>
        <v>311409</v>
      </c>
      <c r="O161" s="5"/>
    </row>
    <row r="162" spans="1:15" ht="12.75" customHeight="1" thickBot="1" x14ac:dyDescent="0.25">
      <c r="A162" s="195"/>
      <c r="B162" s="206"/>
      <c r="C162" s="206"/>
      <c r="D162" s="206"/>
      <c r="E162" s="206"/>
      <c r="F162" s="206"/>
      <c r="G162" s="206"/>
      <c r="H162" s="206"/>
      <c r="I162" s="206"/>
      <c r="J162" s="206"/>
      <c r="K162" s="206"/>
      <c r="L162" s="206"/>
      <c r="M162" s="206"/>
      <c r="N162" s="208"/>
      <c r="O162" s="5"/>
    </row>
    <row r="163" spans="1:15" ht="12.75" customHeight="1" x14ac:dyDescent="0.2">
      <c r="A163" s="194" t="s">
        <v>76</v>
      </c>
      <c r="B163" s="205"/>
      <c r="C163" s="205"/>
      <c r="D163" s="205"/>
      <c r="E163" s="205"/>
      <c r="F163" s="205"/>
      <c r="G163" s="205"/>
      <c r="H163" s="205"/>
      <c r="I163" s="205"/>
      <c r="J163" s="205"/>
      <c r="K163" s="205"/>
      <c r="L163" s="205"/>
      <c r="M163" s="205"/>
      <c r="N163" s="207">
        <f t="shared" si="8"/>
        <v>0</v>
      </c>
      <c r="O163" s="5"/>
    </row>
    <row r="164" spans="1:15" ht="12.75" customHeight="1" thickBot="1" x14ac:dyDescent="0.25">
      <c r="A164" s="195"/>
      <c r="B164" s="206"/>
      <c r="C164" s="206"/>
      <c r="D164" s="206"/>
      <c r="E164" s="206"/>
      <c r="F164" s="206"/>
      <c r="G164" s="206"/>
      <c r="H164" s="206"/>
      <c r="I164" s="206"/>
      <c r="J164" s="206"/>
      <c r="K164" s="206"/>
      <c r="L164" s="206"/>
      <c r="M164" s="206"/>
      <c r="N164" s="208"/>
      <c r="O164" s="5"/>
    </row>
    <row r="165" spans="1:15" ht="12.75" customHeight="1" x14ac:dyDescent="0.2">
      <c r="A165" s="194" t="s">
        <v>77</v>
      </c>
      <c r="B165" s="205">
        <v>20579</v>
      </c>
      <c r="C165" s="205">
        <v>14185</v>
      </c>
      <c r="D165" s="205">
        <v>2190</v>
      </c>
      <c r="E165" s="205">
        <v>4538</v>
      </c>
      <c r="F165" s="205">
        <v>4807</v>
      </c>
      <c r="G165" s="205">
        <v>20205</v>
      </c>
      <c r="H165" s="205">
        <v>9186</v>
      </c>
      <c r="I165" s="205">
        <v>3014</v>
      </c>
      <c r="J165" s="205">
        <v>14884</v>
      </c>
      <c r="K165" s="205">
        <v>6790</v>
      </c>
      <c r="L165" s="205">
        <v>12836</v>
      </c>
      <c r="M165" s="205">
        <v>8021</v>
      </c>
      <c r="N165" s="207">
        <f t="shared" si="8"/>
        <v>121235</v>
      </c>
      <c r="O165" s="5"/>
    </row>
    <row r="166" spans="1:15" ht="12.75" customHeight="1" thickBot="1" x14ac:dyDescent="0.25">
      <c r="A166" s="195"/>
      <c r="B166" s="206"/>
      <c r="C166" s="206"/>
      <c r="D166" s="206"/>
      <c r="E166" s="206"/>
      <c r="F166" s="206"/>
      <c r="G166" s="206"/>
      <c r="H166" s="206"/>
      <c r="I166" s="206"/>
      <c r="J166" s="206"/>
      <c r="K166" s="206"/>
      <c r="L166" s="206"/>
      <c r="M166" s="206"/>
      <c r="N166" s="208"/>
      <c r="O166" s="5"/>
    </row>
    <row r="167" spans="1:15" ht="12.75" customHeight="1" x14ac:dyDescent="0.2">
      <c r="A167" s="194" t="s">
        <v>78</v>
      </c>
      <c r="B167" s="205">
        <v>7246</v>
      </c>
      <c r="C167" s="205">
        <v>6355</v>
      </c>
      <c r="D167" s="205">
        <v>7150</v>
      </c>
      <c r="E167" s="205">
        <v>6406</v>
      </c>
      <c r="F167" s="205">
        <v>7455</v>
      </c>
      <c r="G167" s="205">
        <v>6543</v>
      </c>
      <c r="H167" s="205">
        <v>5345</v>
      </c>
      <c r="I167" s="205">
        <v>6526</v>
      </c>
      <c r="J167" s="205">
        <v>7155</v>
      </c>
      <c r="K167" s="205">
        <v>5706</v>
      </c>
      <c r="L167" s="205">
        <v>6792</v>
      </c>
      <c r="M167" s="205">
        <v>7919</v>
      </c>
      <c r="N167" s="207">
        <f t="shared" si="8"/>
        <v>80598</v>
      </c>
      <c r="O167" s="5"/>
    </row>
    <row r="168" spans="1:15" ht="12.75" customHeight="1" thickBot="1" x14ac:dyDescent="0.25">
      <c r="A168" s="195"/>
      <c r="B168" s="206"/>
      <c r="C168" s="206"/>
      <c r="D168" s="206"/>
      <c r="E168" s="206"/>
      <c r="F168" s="206"/>
      <c r="G168" s="206"/>
      <c r="H168" s="206"/>
      <c r="I168" s="206"/>
      <c r="J168" s="206"/>
      <c r="K168" s="206"/>
      <c r="L168" s="206"/>
      <c r="M168" s="206"/>
      <c r="N168" s="208"/>
      <c r="O168" s="5"/>
    </row>
    <row r="169" spans="1:15" ht="12.75" customHeight="1" x14ac:dyDescent="0.2">
      <c r="A169" s="194" t="s">
        <v>96</v>
      </c>
      <c r="B169" s="205">
        <v>16775</v>
      </c>
      <c r="C169" s="205">
        <v>13838</v>
      </c>
      <c r="D169" s="205">
        <v>20654</v>
      </c>
      <c r="E169" s="205">
        <v>9583</v>
      </c>
      <c r="F169" s="205">
        <v>8478</v>
      </c>
      <c r="G169" s="205">
        <v>5000</v>
      </c>
      <c r="H169" s="205">
        <v>4133</v>
      </c>
      <c r="I169" s="205">
        <v>8662</v>
      </c>
      <c r="J169" s="205">
        <v>10617</v>
      </c>
      <c r="K169" s="205">
        <v>7825</v>
      </c>
      <c r="L169" s="205">
        <v>6312</v>
      </c>
      <c r="M169" s="205">
        <v>6120</v>
      </c>
      <c r="N169" s="207">
        <f t="shared" si="8"/>
        <v>117997</v>
      </c>
      <c r="O169" s="5"/>
    </row>
    <row r="170" spans="1:15" ht="12.75" customHeight="1" thickBot="1" x14ac:dyDescent="0.25">
      <c r="A170" s="195"/>
      <c r="B170" s="206"/>
      <c r="C170" s="206"/>
      <c r="D170" s="206"/>
      <c r="E170" s="206"/>
      <c r="F170" s="206"/>
      <c r="G170" s="206"/>
      <c r="H170" s="206"/>
      <c r="I170" s="206"/>
      <c r="J170" s="206"/>
      <c r="K170" s="206"/>
      <c r="L170" s="206"/>
      <c r="M170" s="206"/>
      <c r="N170" s="208"/>
      <c r="O170" s="5"/>
    </row>
    <row r="171" spans="1:15" ht="12.75" customHeight="1" x14ac:dyDescent="0.2">
      <c r="A171" s="194" t="s">
        <v>107</v>
      </c>
      <c r="B171" s="205"/>
      <c r="C171" s="205"/>
      <c r="D171" s="205"/>
      <c r="E171" s="205" t="s">
        <v>92</v>
      </c>
      <c r="F171" s="205"/>
      <c r="G171" s="205"/>
      <c r="H171" s="205"/>
      <c r="I171" s="205"/>
      <c r="J171" s="205"/>
      <c r="K171" s="205"/>
      <c r="L171" s="205"/>
      <c r="M171" s="205"/>
      <c r="N171" s="207">
        <f t="shared" si="8"/>
        <v>0</v>
      </c>
      <c r="O171" s="5"/>
    </row>
    <row r="172" spans="1:15" ht="12.75" customHeight="1" thickBot="1" x14ac:dyDescent="0.25">
      <c r="A172" s="195"/>
      <c r="B172" s="206"/>
      <c r="C172" s="206"/>
      <c r="D172" s="206"/>
      <c r="E172" s="206"/>
      <c r="F172" s="206"/>
      <c r="G172" s="206"/>
      <c r="H172" s="206"/>
      <c r="I172" s="206"/>
      <c r="J172" s="206"/>
      <c r="K172" s="206"/>
      <c r="L172" s="206"/>
      <c r="M172" s="206"/>
      <c r="N172" s="208"/>
      <c r="O172" s="5"/>
    </row>
    <row r="173" spans="1:15" ht="12.75" customHeight="1" x14ac:dyDescent="0.2">
      <c r="A173" s="194" t="s">
        <v>79</v>
      </c>
      <c r="B173" s="205"/>
      <c r="C173" s="205">
        <v>3704</v>
      </c>
      <c r="D173" s="205">
        <v>16913</v>
      </c>
      <c r="E173" s="205">
        <v>5184</v>
      </c>
      <c r="F173" s="205">
        <v>17147</v>
      </c>
      <c r="G173" s="205">
        <v>21810</v>
      </c>
      <c r="H173" s="205">
        <v>23329</v>
      </c>
      <c r="I173" s="205">
        <v>24620</v>
      </c>
      <c r="J173" s="205">
        <v>5501</v>
      </c>
      <c r="K173" s="205">
        <v>5000</v>
      </c>
      <c r="L173" s="205">
        <v>2600</v>
      </c>
      <c r="M173" s="205"/>
      <c r="N173" s="207">
        <f t="shared" si="8"/>
        <v>125808</v>
      </c>
      <c r="O173" s="5"/>
    </row>
    <row r="174" spans="1:15" ht="12.75" customHeight="1" thickBot="1" x14ac:dyDescent="0.25">
      <c r="A174" s="195"/>
      <c r="B174" s="206"/>
      <c r="C174" s="206"/>
      <c r="D174" s="206"/>
      <c r="E174" s="206"/>
      <c r="F174" s="206"/>
      <c r="G174" s="206"/>
      <c r="H174" s="206"/>
      <c r="I174" s="206"/>
      <c r="J174" s="206"/>
      <c r="K174" s="206"/>
      <c r="L174" s="206"/>
      <c r="M174" s="206"/>
      <c r="N174" s="208"/>
      <c r="O174" s="5"/>
    </row>
    <row r="175" spans="1:15" ht="12.75" customHeight="1" x14ac:dyDescent="0.2">
      <c r="A175" s="194" t="s">
        <v>53</v>
      </c>
      <c r="B175" s="205">
        <v>19218</v>
      </c>
      <c r="C175" s="205">
        <v>18528</v>
      </c>
      <c r="D175" s="205">
        <v>23196</v>
      </c>
      <c r="E175" s="205">
        <v>19467</v>
      </c>
      <c r="F175" s="205">
        <v>25193</v>
      </c>
      <c r="G175" s="205">
        <v>21983</v>
      </c>
      <c r="H175" s="205">
        <v>24692</v>
      </c>
      <c r="I175" s="205">
        <v>25286</v>
      </c>
      <c r="J175" s="205">
        <v>21389</v>
      </c>
      <c r="K175" s="205">
        <v>21793</v>
      </c>
      <c r="L175" s="205">
        <v>22497</v>
      </c>
      <c r="M175" s="205">
        <v>20916</v>
      </c>
      <c r="N175" s="207">
        <f t="shared" si="8"/>
        <v>264158</v>
      </c>
      <c r="O175" s="5"/>
    </row>
    <row r="176" spans="1:15" ht="12.75" customHeight="1" thickBot="1" x14ac:dyDescent="0.25">
      <c r="A176" s="195"/>
      <c r="B176" s="206"/>
      <c r="C176" s="206"/>
      <c r="D176" s="206"/>
      <c r="E176" s="206"/>
      <c r="F176" s="206"/>
      <c r="G176" s="206"/>
      <c r="H176" s="206"/>
      <c r="I176" s="206"/>
      <c r="J176" s="206"/>
      <c r="K176" s="206"/>
      <c r="L176" s="206"/>
      <c r="M176" s="206"/>
      <c r="N176" s="208"/>
      <c r="O176" s="5"/>
    </row>
    <row r="177" spans="1:15" ht="12.75" customHeight="1" x14ac:dyDescent="0.2">
      <c r="A177" s="194" t="s">
        <v>60</v>
      </c>
      <c r="B177" s="205">
        <v>1168</v>
      </c>
      <c r="C177" s="205">
        <v>1731</v>
      </c>
      <c r="D177" s="205">
        <v>1369</v>
      </c>
      <c r="E177" s="205">
        <v>2585</v>
      </c>
      <c r="F177" s="205">
        <v>3918</v>
      </c>
      <c r="G177" s="205">
        <v>4928</v>
      </c>
      <c r="H177" s="205">
        <v>5212</v>
      </c>
      <c r="I177" s="205">
        <f>300+3790</f>
        <v>4090</v>
      </c>
      <c r="J177" s="205">
        <f>318+6952</f>
        <v>7270</v>
      </c>
      <c r="K177" s="205">
        <f>1190+6588</f>
        <v>7778</v>
      </c>
      <c r="L177" s="205">
        <f>800+5832</f>
        <v>6632</v>
      </c>
      <c r="M177" s="205">
        <f>1350+3995</f>
        <v>5345</v>
      </c>
      <c r="N177" s="207">
        <f t="shared" si="8"/>
        <v>52026</v>
      </c>
      <c r="O177" s="5"/>
    </row>
    <row r="178" spans="1:15" ht="12.75" customHeight="1" thickBot="1" x14ac:dyDescent="0.25">
      <c r="A178" s="195"/>
      <c r="B178" s="206"/>
      <c r="C178" s="206"/>
      <c r="D178" s="206"/>
      <c r="E178" s="206"/>
      <c r="F178" s="206"/>
      <c r="G178" s="206"/>
      <c r="H178" s="206"/>
      <c r="I178" s="206"/>
      <c r="J178" s="206"/>
      <c r="K178" s="206"/>
      <c r="L178" s="206"/>
      <c r="M178" s="206"/>
      <c r="N178" s="208"/>
      <c r="O178" s="5"/>
    </row>
    <row r="179" spans="1:15" ht="12.75" customHeight="1" x14ac:dyDescent="0.2">
      <c r="A179" s="194" t="s">
        <v>69</v>
      </c>
      <c r="B179" s="205">
        <v>12533</v>
      </c>
      <c r="C179" s="205">
        <v>7076</v>
      </c>
      <c r="D179" s="205">
        <v>9362</v>
      </c>
      <c r="E179" s="205">
        <v>13472</v>
      </c>
      <c r="F179" s="205">
        <v>11947</v>
      </c>
      <c r="G179" s="205">
        <v>11043</v>
      </c>
      <c r="H179" s="205">
        <v>9108</v>
      </c>
      <c r="I179" s="205">
        <v>7447</v>
      </c>
      <c r="J179" s="205">
        <v>6670</v>
      </c>
      <c r="K179" s="205">
        <v>7695</v>
      </c>
      <c r="L179" s="205">
        <v>7535</v>
      </c>
      <c r="M179" s="205">
        <v>10349</v>
      </c>
      <c r="N179" s="207">
        <f t="shared" si="8"/>
        <v>114237</v>
      </c>
      <c r="O179" s="5"/>
    </row>
    <row r="180" spans="1:15" ht="12.75" customHeight="1" thickBot="1" x14ac:dyDescent="0.25">
      <c r="A180" s="195"/>
      <c r="B180" s="206"/>
      <c r="C180" s="206"/>
      <c r="D180" s="206"/>
      <c r="E180" s="206"/>
      <c r="F180" s="206"/>
      <c r="G180" s="206"/>
      <c r="H180" s="206"/>
      <c r="I180" s="206"/>
      <c r="J180" s="206"/>
      <c r="K180" s="206"/>
      <c r="L180" s="206"/>
      <c r="M180" s="206"/>
      <c r="N180" s="208"/>
      <c r="O180" s="5"/>
    </row>
    <row r="181" spans="1:15" ht="12.75" customHeight="1" x14ac:dyDescent="0.2">
      <c r="A181" s="194" t="s">
        <v>80</v>
      </c>
      <c r="B181" s="205">
        <v>25831</v>
      </c>
      <c r="C181" s="205">
        <v>23871</v>
      </c>
      <c r="D181" s="205">
        <v>28546</v>
      </c>
      <c r="E181" s="205">
        <v>25135</v>
      </c>
      <c r="F181" s="205">
        <v>28590</v>
      </c>
      <c r="G181" s="205">
        <v>26841</v>
      </c>
      <c r="H181" s="205">
        <v>30028</v>
      </c>
      <c r="I181" s="205">
        <v>29997</v>
      </c>
      <c r="J181" s="205">
        <v>29885</v>
      </c>
      <c r="K181" s="205">
        <v>26366</v>
      </c>
      <c r="L181" s="205">
        <v>28884</v>
      </c>
      <c r="M181" s="205">
        <v>27689</v>
      </c>
      <c r="N181" s="207">
        <f t="shared" si="8"/>
        <v>331663</v>
      </c>
    </row>
    <row r="182" spans="1:15" ht="12.75" customHeight="1" thickBot="1" x14ac:dyDescent="0.25">
      <c r="A182" s="195"/>
      <c r="B182" s="206"/>
      <c r="C182" s="206"/>
      <c r="D182" s="206"/>
      <c r="E182" s="206"/>
      <c r="F182" s="206"/>
      <c r="G182" s="206"/>
      <c r="H182" s="206"/>
      <c r="I182" s="206"/>
      <c r="J182" s="206"/>
      <c r="K182" s="206"/>
      <c r="L182" s="206"/>
      <c r="M182" s="206"/>
      <c r="N182" s="208"/>
    </row>
    <row r="183" spans="1:15" ht="12.75" customHeight="1" x14ac:dyDescent="0.2">
      <c r="A183" s="201" t="s">
        <v>13</v>
      </c>
      <c r="B183" s="190">
        <f>SUM(B161:B181)</f>
        <v>112561</v>
      </c>
      <c r="C183" s="190">
        <f t="shared" ref="C183:M183" si="9">SUM(C161:C181)</f>
        <v>103772</v>
      </c>
      <c r="D183" s="190">
        <f t="shared" si="9"/>
        <v>124488</v>
      </c>
      <c r="E183" s="190">
        <f t="shared" si="9"/>
        <v>106741</v>
      </c>
      <c r="F183" s="190">
        <f t="shared" si="9"/>
        <v>127289</v>
      </c>
      <c r="G183" s="190">
        <f t="shared" si="9"/>
        <v>140082</v>
      </c>
      <c r="H183" s="190">
        <f t="shared" si="9"/>
        <v>140416</v>
      </c>
      <c r="I183" s="190">
        <f t="shared" si="9"/>
        <v>144968</v>
      </c>
      <c r="J183" s="190">
        <f t="shared" si="9"/>
        <v>147941</v>
      </c>
      <c r="K183" s="190">
        <f t="shared" si="9"/>
        <v>125199</v>
      </c>
      <c r="L183" s="190">
        <f t="shared" si="9"/>
        <v>121152</v>
      </c>
      <c r="M183" s="190">
        <f t="shared" si="9"/>
        <v>124522</v>
      </c>
      <c r="N183" s="190">
        <f>SUM(N161:N181)</f>
        <v>1519131</v>
      </c>
    </row>
    <row r="184" spans="1:15" ht="12.75" customHeight="1" thickBot="1" x14ac:dyDescent="0.25">
      <c r="A184" s="202"/>
      <c r="B184" s="191"/>
      <c r="C184" s="191"/>
      <c r="D184" s="191"/>
      <c r="E184" s="191"/>
      <c r="F184" s="191"/>
      <c r="G184" s="191"/>
      <c r="H184" s="191"/>
      <c r="I184" s="191"/>
      <c r="J184" s="191"/>
      <c r="K184" s="191"/>
      <c r="L184" s="191"/>
      <c r="M184" s="191"/>
      <c r="N184" s="191"/>
    </row>
    <row r="185" spans="1:15" ht="12.75" customHeight="1" x14ac:dyDescent="0.2">
      <c r="B185" s="5"/>
      <c r="C185" s="5"/>
      <c r="D185" s="5"/>
      <c r="E185" s="5"/>
      <c r="F185" s="5"/>
      <c r="G185" s="5"/>
      <c r="H185" s="5"/>
      <c r="I185" s="5"/>
      <c r="J185" s="5"/>
      <c r="K185" s="5"/>
      <c r="L185" s="5"/>
      <c r="M185" s="5"/>
      <c r="N185" s="47"/>
    </row>
    <row r="186" spans="1:15" ht="12.75" customHeight="1" x14ac:dyDescent="0.2">
      <c r="B186" s="5"/>
      <c r="C186" s="5"/>
      <c r="D186" s="5"/>
      <c r="E186" s="5"/>
      <c r="F186" s="5"/>
      <c r="G186" s="5"/>
      <c r="H186" s="5"/>
      <c r="I186" s="5"/>
      <c r="J186" s="5"/>
      <c r="K186" s="5"/>
      <c r="L186" s="5"/>
      <c r="M186" s="5"/>
      <c r="N186" s="47"/>
    </row>
    <row r="187" spans="1:15" ht="12.75" customHeight="1" x14ac:dyDescent="0.2">
      <c r="B187" s="5"/>
      <c r="C187" s="5"/>
      <c r="D187" s="5"/>
      <c r="E187" s="5"/>
      <c r="F187" s="5"/>
      <c r="G187" s="5"/>
      <c r="H187" s="5"/>
      <c r="I187" s="5"/>
      <c r="J187" s="5"/>
      <c r="K187" s="5"/>
      <c r="L187" s="5"/>
      <c r="M187" s="5"/>
      <c r="N187" s="47"/>
    </row>
    <row r="188" spans="1:15" s="10" customFormat="1" ht="24.95" customHeight="1" x14ac:dyDescent="0.2">
      <c r="A188" s="200" t="s">
        <v>193</v>
      </c>
      <c r="B188" s="200"/>
      <c r="C188" s="200"/>
      <c r="D188" s="200"/>
      <c r="E188" s="200"/>
      <c r="F188" s="200"/>
      <c r="G188" s="200"/>
      <c r="H188" s="200"/>
      <c r="I188" s="200"/>
      <c r="J188" s="200"/>
      <c r="K188" s="200"/>
      <c r="L188" s="200"/>
      <c r="M188" s="200"/>
      <c r="N188" s="200"/>
    </row>
    <row r="189" spans="1:15" ht="12.75" customHeight="1" thickBot="1" x14ac:dyDescent="0.25"/>
    <row r="190" spans="1:15" ht="12.75" customHeight="1" x14ac:dyDescent="0.2">
      <c r="A190" s="194"/>
      <c r="B190" s="194" t="s">
        <v>1</v>
      </c>
      <c r="C190" s="194" t="s">
        <v>2</v>
      </c>
      <c r="D190" s="194" t="s">
        <v>3</v>
      </c>
      <c r="E190" s="194" t="s">
        <v>4</v>
      </c>
      <c r="F190" s="194" t="s">
        <v>5</v>
      </c>
      <c r="G190" s="194" t="s">
        <v>6</v>
      </c>
      <c r="H190" s="194" t="s">
        <v>7</v>
      </c>
      <c r="I190" s="194" t="s">
        <v>8</v>
      </c>
      <c r="J190" s="194" t="s">
        <v>9</v>
      </c>
      <c r="K190" s="194" t="s">
        <v>10</v>
      </c>
      <c r="L190" s="194" t="s">
        <v>11</v>
      </c>
      <c r="M190" s="194" t="s">
        <v>12</v>
      </c>
      <c r="N190" s="192" t="s">
        <v>13</v>
      </c>
    </row>
    <row r="191" spans="1:15" ht="12.75" customHeight="1" thickBot="1" x14ac:dyDescent="0.25">
      <c r="A191" s="195"/>
      <c r="B191" s="195"/>
      <c r="C191" s="195"/>
      <c r="D191" s="195"/>
      <c r="E191" s="195"/>
      <c r="F191" s="195"/>
      <c r="G191" s="195"/>
      <c r="H191" s="195"/>
      <c r="I191" s="195"/>
      <c r="J191" s="195"/>
      <c r="K191" s="195"/>
      <c r="L191" s="195"/>
      <c r="M191" s="195"/>
      <c r="N191" s="193"/>
    </row>
    <row r="192" spans="1:15" ht="12.75" customHeight="1" x14ac:dyDescent="0.2">
      <c r="A192" s="194" t="s">
        <v>33</v>
      </c>
      <c r="B192" s="205">
        <v>14438</v>
      </c>
      <c r="C192" s="205">
        <v>11779</v>
      </c>
      <c r="D192" s="205">
        <v>8486</v>
      </c>
      <c r="E192" s="205">
        <v>3177</v>
      </c>
      <c r="F192" s="205">
        <v>1072</v>
      </c>
      <c r="G192" s="205"/>
      <c r="H192" s="205">
        <v>9687</v>
      </c>
      <c r="I192" s="205">
        <v>10013</v>
      </c>
      <c r="J192" s="205">
        <v>12315</v>
      </c>
      <c r="K192" s="205">
        <v>12675</v>
      </c>
      <c r="L192" s="205">
        <v>8571</v>
      </c>
      <c r="M192" s="205">
        <v>10499</v>
      </c>
      <c r="N192" s="207">
        <f t="shared" ref="N192:N204" si="10">SUM(B192:M192)</f>
        <v>102712</v>
      </c>
    </row>
    <row r="193" spans="1:14" ht="12.75" customHeight="1" thickBot="1" x14ac:dyDescent="0.25">
      <c r="A193" s="195"/>
      <c r="B193" s="206"/>
      <c r="C193" s="206"/>
      <c r="D193" s="206"/>
      <c r="E193" s="206"/>
      <c r="F193" s="206"/>
      <c r="G193" s="206"/>
      <c r="H193" s="206"/>
      <c r="I193" s="206"/>
      <c r="J193" s="206"/>
      <c r="K193" s="206"/>
      <c r="L193" s="206"/>
      <c r="M193" s="206"/>
      <c r="N193" s="208"/>
    </row>
    <row r="194" spans="1:14" ht="12.75" customHeight="1" x14ac:dyDescent="0.2">
      <c r="A194" s="194" t="s">
        <v>82</v>
      </c>
      <c r="B194" s="205">
        <v>23682</v>
      </c>
      <c r="C194" s="205">
        <v>12865</v>
      </c>
      <c r="D194" s="205">
        <v>4459</v>
      </c>
      <c r="E194" s="205">
        <v>18416</v>
      </c>
      <c r="F194" s="205">
        <v>39149</v>
      </c>
      <c r="G194" s="205">
        <v>43849</v>
      </c>
      <c r="H194" s="205">
        <v>30565</v>
      </c>
      <c r="I194" s="205">
        <v>45491</v>
      </c>
      <c r="J194" s="205">
        <v>46240</v>
      </c>
      <c r="K194" s="205">
        <v>42909</v>
      </c>
      <c r="L194" s="205">
        <v>44039</v>
      </c>
      <c r="M194" s="205">
        <v>44508</v>
      </c>
      <c r="N194" s="207">
        <f>SUM(B194:M194)</f>
        <v>396172</v>
      </c>
    </row>
    <row r="195" spans="1:14" ht="12.75" customHeight="1" thickBot="1" x14ac:dyDescent="0.25">
      <c r="A195" s="195"/>
      <c r="B195" s="206"/>
      <c r="C195" s="206"/>
      <c r="D195" s="206"/>
      <c r="E195" s="206"/>
      <c r="F195" s="206"/>
      <c r="G195" s="206"/>
      <c r="H195" s="206"/>
      <c r="I195" s="206"/>
      <c r="J195" s="206"/>
      <c r="K195" s="206"/>
      <c r="L195" s="206"/>
      <c r="M195" s="206"/>
      <c r="N195" s="208"/>
    </row>
    <row r="196" spans="1:14" ht="12.75" customHeight="1" x14ac:dyDescent="0.2">
      <c r="A196" s="194" t="s">
        <v>83</v>
      </c>
      <c r="B196" s="205"/>
      <c r="C196" s="205">
        <v>540</v>
      </c>
      <c r="D196" s="205"/>
      <c r="E196" s="205"/>
      <c r="F196" s="205"/>
      <c r="G196" s="205"/>
      <c r="H196" s="205"/>
      <c r="I196" s="205"/>
      <c r="J196" s="205"/>
      <c r="K196" s="205"/>
      <c r="L196" s="205"/>
      <c r="M196" s="205"/>
      <c r="N196" s="207">
        <f t="shared" si="10"/>
        <v>540</v>
      </c>
    </row>
    <row r="197" spans="1:14" ht="12.75" customHeight="1" thickBot="1" x14ac:dyDescent="0.25">
      <c r="A197" s="195"/>
      <c r="B197" s="206"/>
      <c r="C197" s="206"/>
      <c r="D197" s="206"/>
      <c r="E197" s="206"/>
      <c r="F197" s="206"/>
      <c r="G197" s="206"/>
      <c r="H197" s="206"/>
      <c r="I197" s="206"/>
      <c r="J197" s="206"/>
      <c r="K197" s="206"/>
      <c r="L197" s="206"/>
      <c r="M197" s="206"/>
      <c r="N197" s="208"/>
    </row>
    <row r="198" spans="1:14" ht="12.75" customHeight="1" x14ac:dyDescent="0.2">
      <c r="A198" s="194" t="s">
        <v>44</v>
      </c>
      <c r="B198" s="205">
        <v>1525</v>
      </c>
      <c r="C198" s="205">
        <v>880</v>
      </c>
      <c r="D198" s="205">
        <v>1721</v>
      </c>
      <c r="E198" s="205">
        <v>770</v>
      </c>
      <c r="F198" s="205"/>
      <c r="G198" s="205"/>
      <c r="H198" s="205"/>
      <c r="I198" s="205"/>
      <c r="J198" s="205"/>
      <c r="K198" s="205"/>
      <c r="L198" s="205"/>
      <c r="M198" s="205"/>
      <c r="N198" s="207">
        <f t="shared" si="10"/>
        <v>4896</v>
      </c>
    </row>
    <row r="199" spans="1:14" ht="12.75" customHeight="1" thickBot="1" x14ac:dyDescent="0.25">
      <c r="A199" s="195"/>
      <c r="B199" s="206"/>
      <c r="C199" s="206"/>
      <c r="D199" s="206"/>
      <c r="E199" s="206"/>
      <c r="F199" s="206"/>
      <c r="G199" s="206"/>
      <c r="H199" s="206"/>
      <c r="I199" s="206"/>
      <c r="J199" s="206"/>
      <c r="K199" s="206"/>
      <c r="L199" s="206"/>
      <c r="M199" s="206"/>
      <c r="N199" s="208"/>
    </row>
    <row r="200" spans="1:14" ht="12.75" customHeight="1" x14ac:dyDescent="0.2">
      <c r="A200" s="194" t="s">
        <v>84</v>
      </c>
      <c r="B200" s="205">
        <v>1681</v>
      </c>
      <c r="C200" s="205">
        <v>986</v>
      </c>
      <c r="D200" s="205">
        <v>649</v>
      </c>
      <c r="E200" s="205">
        <v>300</v>
      </c>
      <c r="F200" s="205"/>
      <c r="G200" s="205"/>
      <c r="H200" s="205"/>
      <c r="I200" s="205"/>
      <c r="J200" s="205"/>
      <c r="K200" s="205">
        <v>367</v>
      </c>
      <c r="L200" s="205"/>
      <c r="M200" s="205"/>
      <c r="N200" s="207">
        <f t="shared" si="10"/>
        <v>3983</v>
      </c>
    </row>
    <row r="201" spans="1:14" ht="12.75" customHeight="1" thickBot="1" x14ac:dyDescent="0.25">
      <c r="A201" s="195"/>
      <c r="B201" s="206"/>
      <c r="C201" s="206"/>
      <c r="D201" s="206"/>
      <c r="E201" s="206"/>
      <c r="F201" s="206"/>
      <c r="G201" s="206"/>
      <c r="H201" s="206"/>
      <c r="I201" s="206"/>
      <c r="J201" s="206"/>
      <c r="K201" s="206"/>
      <c r="L201" s="206"/>
      <c r="M201" s="206"/>
      <c r="N201" s="208"/>
    </row>
    <row r="202" spans="1:14" ht="12.75" customHeight="1" x14ac:dyDescent="0.2">
      <c r="A202" s="194" t="s">
        <v>85</v>
      </c>
      <c r="B202" s="205"/>
      <c r="C202" s="205"/>
      <c r="D202" s="205"/>
      <c r="E202" s="205"/>
      <c r="F202" s="205"/>
      <c r="G202" s="205"/>
      <c r="H202" s="205"/>
      <c r="I202" s="205"/>
      <c r="J202" s="205"/>
      <c r="K202" s="205"/>
      <c r="L202" s="205"/>
      <c r="M202" s="205"/>
      <c r="N202" s="207">
        <f t="shared" si="10"/>
        <v>0</v>
      </c>
    </row>
    <row r="203" spans="1:14" ht="12.75" customHeight="1" thickBot="1" x14ac:dyDescent="0.25">
      <c r="A203" s="195"/>
      <c r="B203" s="206"/>
      <c r="C203" s="206"/>
      <c r="D203" s="206"/>
      <c r="E203" s="206"/>
      <c r="F203" s="206"/>
      <c r="G203" s="206"/>
      <c r="H203" s="206"/>
      <c r="I203" s="206"/>
      <c r="J203" s="206"/>
      <c r="K203" s="206"/>
      <c r="L203" s="206"/>
      <c r="M203" s="206"/>
      <c r="N203" s="208"/>
    </row>
    <row r="204" spans="1:14" ht="12.75" customHeight="1" x14ac:dyDescent="0.2">
      <c r="A204" s="194" t="s">
        <v>86</v>
      </c>
      <c r="B204" s="205"/>
      <c r="C204" s="205"/>
      <c r="D204" s="205"/>
      <c r="E204" s="205"/>
      <c r="F204" s="205"/>
      <c r="G204" s="205"/>
      <c r="H204" s="205"/>
      <c r="I204" s="205"/>
      <c r="J204" s="205"/>
      <c r="K204" s="205"/>
      <c r="L204" s="205"/>
      <c r="M204" s="205"/>
      <c r="N204" s="207">
        <f t="shared" si="10"/>
        <v>0</v>
      </c>
    </row>
    <row r="205" spans="1:14" ht="12.75" customHeight="1" thickBot="1" x14ac:dyDescent="0.25">
      <c r="A205" s="195"/>
      <c r="B205" s="206"/>
      <c r="C205" s="206"/>
      <c r="D205" s="206"/>
      <c r="E205" s="206"/>
      <c r="F205" s="206"/>
      <c r="G205" s="206"/>
      <c r="H205" s="206"/>
      <c r="I205" s="206"/>
      <c r="J205" s="206"/>
      <c r="K205" s="206"/>
      <c r="L205" s="206"/>
      <c r="M205" s="206"/>
      <c r="N205" s="208"/>
    </row>
    <row r="206" spans="1:14" ht="12.75" customHeight="1" x14ac:dyDescent="0.2">
      <c r="A206" s="194" t="s">
        <v>87</v>
      </c>
      <c r="B206" s="205"/>
      <c r="C206" s="205"/>
      <c r="D206" s="205"/>
      <c r="E206" s="205"/>
      <c r="F206" s="205">
        <v>582</v>
      </c>
      <c r="G206" s="205"/>
      <c r="H206" s="205"/>
      <c r="I206" s="205"/>
      <c r="J206" s="205"/>
      <c r="K206" s="205"/>
      <c r="L206" s="205"/>
      <c r="M206" s="205"/>
      <c r="N206" s="207">
        <f>SUM(B206:M206)</f>
        <v>582</v>
      </c>
    </row>
    <row r="207" spans="1:14" ht="12.75" customHeight="1" thickBot="1" x14ac:dyDescent="0.25">
      <c r="A207" s="195"/>
      <c r="B207" s="206"/>
      <c r="C207" s="206"/>
      <c r="D207" s="206"/>
      <c r="E207" s="206"/>
      <c r="F207" s="206"/>
      <c r="G207" s="206"/>
      <c r="H207" s="206"/>
      <c r="I207" s="206"/>
      <c r="J207" s="206"/>
      <c r="K207" s="206"/>
      <c r="L207" s="206"/>
      <c r="M207" s="206"/>
      <c r="N207" s="208"/>
    </row>
    <row r="208" spans="1:14" ht="12.75" customHeight="1" x14ac:dyDescent="0.2">
      <c r="A208" s="194" t="s">
        <v>88</v>
      </c>
      <c r="B208" s="205">
        <v>459</v>
      </c>
      <c r="C208" s="205">
        <v>460</v>
      </c>
      <c r="D208" s="205">
        <v>460</v>
      </c>
      <c r="E208" s="205"/>
      <c r="F208" s="205"/>
      <c r="G208" s="205">
        <v>12811</v>
      </c>
      <c r="H208" s="205">
        <v>3190</v>
      </c>
      <c r="I208" s="205">
        <v>4745</v>
      </c>
      <c r="J208" s="205">
        <v>5460</v>
      </c>
      <c r="K208" s="205">
        <v>3925</v>
      </c>
      <c r="L208" s="205">
        <v>2103</v>
      </c>
      <c r="M208" s="205">
        <v>617</v>
      </c>
      <c r="N208" s="207">
        <f>SUM(B208:M208)</f>
        <v>34230</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194" t="s">
        <v>89</v>
      </c>
      <c r="B210" s="205">
        <v>760</v>
      </c>
      <c r="C210" s="205">
        <v>460</v>
      </c>
      <c r="D210" s="205">
        <v>2168</v>
      </c>
      <c r="E210" s="205">
        <v>527</v>
      </c>
      <c r="F210" s="205">
        <v>30</v>
      </c>
      <c r="G210" s="205"/>
      <c r="H210" s="205">
        <v>2102</v>
      </c>
      <c r="I210" s="205"/>
      <c r="J210" s="205">
        <v>1411</v>
      </c>
      <c r="K210" s="205">
        <v>30</v>
      </c>
      <c r="L210" s="205">
        <v>1290</v>
      </c>
      <c r="M210" s="205">
        <v>60</v>
      </c>
      <c r="N210" s="207">
        <f>SUM(B210:M210)</f>
        <v>8838</v>
      </c>
    </row>
    <row r="211" spans="1:14" ht="12.75" customHeight="1" thickBot="1" x14ac:dyDescent="0.25">
      <c r="A211" s="195"/>
      <c r="B211" s="206"/>
      <c r="C211" s="206"/>
      <c r="D211" s="206"/>
      <c r="E211" s="206"/>
      <c r="F211" s="206"/>
      <c r="G211" s="206"/>
      <c r="H211" s="206"/>
      <c r="I211" s="206"/>
      <c r="J211" s="206"/>
      <c r="K211" s="206"/>
      <c r="L211" s="206"/>
      <c r="M211" s="206"/>
      <c r="N211" s="208"/>
    </row>
    <row r="212" spans="1:14" ht="12.75" customHeight="1" x14ac:dyDescent="0.2">
      <c r="A212" s="201" t="s">
        <v>13</v>
      </c>
      <c r="B212" s="190">
        <f t="shared" ref="B212:M212" si="11">SUM(B192:B210)</f>
        <v>42545</v>
      </c>
      <c r="C212" s="190">
        <f t="shared" si="11"/>
        <v>27970</v>
      </c>
      <c r="D212" s="190">
        <f t="shared" si="11"/>
        <v>17943</v>
      </c>
      <c r="E212" s="190">
        <f t="shared" si="11"/>
        <v>23190</v>
      </c>
      <c r="F212" s="190">
        <f t="shared" si="11"/>
        <v>40833</v>
      </c>
      <c r="G212" s="190">
        <f t="shared" si="11"/>
        <v>56660</v>
      </c>
      <c r="H212" s="190">
        <f t="shared" si="11"/>
        <v>45544</v>
      </c>
      <c r="I212" s="190">
        <f t="shared" si="11"/>
        <v>60249</v>
      </c>
      <c r="J212" s="190">
        <f t="shared" si="11"/>
        <v>65426</v>
      </c>
      <c r="K212" s="190">
        <f t="shared" si="11"/>
        <v>59906</v>
      </c>
      <c r="L212" s="190">
        <f t="shared" si="11"/>
        <v>56003</v>
      </c>
      <c r="M212" s="190">
        <f t="shared" si="11"/>
        <v>55684</v>
      </c>
      <c r="N212" s="190">
        <f>SUM(B212:M212)</f>
        <v>551953</v>
      </c>
    </row>
    <row r="213" spans="1:14" ht="12.75" customHeight="1" thickBot="1" x14ac:dyDescent="0.25">
      <c r="A213" s="202"/>
      <c r="B213" s="191"/>
      <c r="C213" s="191"/>
      <c r="D213" s="191"/>
      <c r="E213" s="191"/>
      <c r="F213" s="191"/>
      <c r="G213" s="191"/>
      <c r="H213" s="191"/>
      <c r="I213" s="191"/>
      <c r="J213" s="191"/>
      <c r="K213" s="191"/>
      <c r="L213" s="191"/>
      <c r="M213" s="191"/>
      <c r="N213" s="191"/>
    </row>
    <row r="217" spans="1:14" s="10" customFormat="1" ht="24.95" customHeight="1" x14ac:dyDescent="0.2">
      <c r="A217" s="200" t="s">
        <v>194</v>
      </c>
      <c r="B217" s="200"/>
      <c r="C217" s="200"/>
      <c r="D217" s="200"/>
      <c r="E217" s="200"/>
      <c r="F217" s="200"/>
      <c r="G217" s="200"/>
      <c r="H217" s="200"/>
      <c r="I217" s="200"/>
      <c r="J217" s="200"/>
      <c r="K217" s="200"/>
      <c r="L217" s="200"/>
      <c r="M217" s="200"/>
      <c r="N217" s="200"/>
    </row>
    <row r="218" spans="1:14" ht="12.75" customHeight="1" thickBot="1" x14ac:dyDescent="0.25"/>
    <row r="219" spans="1:14" ht="12.75" customHeight="1" x14ac:dyDescent="0.2">
      <c r="A219" s="194"/>
      <c r="B219" s="194" t="s">
        <v>1</v>
      </c>
      <c r="C219" s="194" t="s">
        <v>2</v>
      </c>
      <c r="D219" s="194" t="s">
        <v>3</v>
      </c>
      <c r="E219" s="194" t="s">
        <v>4</v>
      </c>
      <c r="F219" s="194" t="s">
        <v>5</v>
      </c>
      <c r="G219" s="194" t="s">
        <v>6</v>
      </c>
      <c r="H219" s="194" t="s">
        <v>7</v>
      </c>
      <c r="I219" s="194" t="s">
        <v>8</v>
      </c>
      <c r="J219" s="194" t="s">
        <v>9</v>
      </c>
      <c r="K219" s="194" t="s">
        <v>10</v>
      </c>
      <c r="L219" s="194" t="s">
        <v>11</v>
      </c>
      <c r="M219" s="194" t="s">
        <v>12</v>
      </c>
      <c r="N219" s="192" t="s">
        <v>13</v>
      </c>
    </row>
    <row r="220" spans="1:14" ht="12.75" customHeight="1" thickBot="1" x14ac:dyDescent="0.25">
      <c r="A220" s="195"/>
      <c r="B220" s="195"/>
      <c r="C220" s="195"/>
      <c r="D220" s="195"/>
      <c r="E220" s="195"/>
      <c r="F220" s="195"/>
      <c r="G220" s="195"/>
      <c r="H220" s="195"/>
      <c r="I220" s="195"/>
      <c r="J220" s="195"/>
      <c r="K220" s="195"/>
      <c r="L220" s="195"/>
      <c r="M220" s="195"/>
      <c r="N220" s="193"/>
    </row>
    <row r="221" spans="1:14" ht="12.75" customHeight="1" x14ac:dyDescent="0.2">
      <c r="A221" s="194" t="s">
        <v>91</v>
      </c>
      <c r="B221" s="205"/>
      <c r="C221" s="205"/>
      <c r="D221" s="205"/>
      <c r="E221" s="205"/>
      <c r="F221" s="205"/>
      <c r="G221" s="205"/>
      <c r="H221" s="205"/>
      <c r="I221" s="205"/>
      <c r="J221" s="205"/>
      <c r="K221" s="205"/>
      <c r="L221" s="205"/>
      <c r="M221" s="205"/>
      <c r="N221" s="207">
        <f>SUM(B221:M221)</f>
        <v>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194" t="s">
        <v>99</v>
      </c>
      <c r="B223" s="205"/>
      <c r="C223" s="205"/>
      <c r="D223" s="205"/>
      <c r="E223" s="205"/>
      <c r="F223" s="205"/>
      <c r="G223" s="205"/>
      <c r="H223" s="205"/>
      <c r="I223" s="205"/>
      <c r="J223" s="205"/>
      <c r="K223" s="205"/>
      <c r="L223" s="205"/>
      <c r="M223" s="205"/>
      <c r="N223" s="207">
        <f>SUM(B223:M223)</f>
        <v>0</v>
      </c>
    </row>
    <row r="224" spans="1:14" ht="12.75" customHeight="1" thickBot="1" x14ac:dyDescent="0.25">
      <c r="A224" s="195"/>
      <c r="B224" s="206"/>
      <c r="C224" s="206"/>
      <c r="D224" s="206"/>
      <c r="E224" s="206"/>
      <c r="F224" s="206"/>
      <c r="G224" s="206"/>
      <c r="H224" s="206"/>
      <c r="I224" s="206"/>
      <c r="J224" s="206"/>
      <c r="K224" s="206"/>
      <c r="L224" s="206"/>
      <c r="M224" s="206"/>
      <c r="N224" s="208"/>
    </row>
    <row r="225" spans="1:14" ht="12.75" customHeight="1" x14ac:dyDescent="0.2">
      <c r="A225" s="194" t="s">
        <v>86</v>
      </c>
      <c r="B225" s="205"/>
      <c r="C225" s="205"/>
      <c r="D225" s="205"/>
      <c r="E225" s="205"/>
      <c r="F225" s="205"/>
      <c r="G225" s="205"/>
      <c r="H225" s="205"/>
      <c r="I225" s="205"/>
      <c r="J225" s="205"/>
      <c r="K225" s="205"/>
      <c r="L225" s="205"/>
      <c r="M225" s="205"/>
      <c r="N225" s="207">
        <f>SUM(B225:M225)</f>
        <v>0</v>
      </c>
    </row>
    <row r="226" spans="1:14" ht="12.75" customHeight="1" thickBot="1" x14ac:dyDescent="0.25">
      <c r="A226" s="195"/>
      <c r="B226" s="206"/>
      <c r="C226" s="206"/>
      <c r="D226" s="206"/>
      <c r="E226" s="206"/>
      <c r="F226" s="206"/>
      <c r="G226" s="206"/>
      <c r="H226" s="206"/>
      <c r="I226" s="206"/>
      <c r="J226" s="206"/>
      <c r="K226" s="206"/>
      <c r="L226" s="206"/>
      <c r="M226" s="206"/>
      <c r="N226" s="208"/>
    </row>
    <row r="227" spans="1:14" ht="12.75" customHeight="1" x14ac:dyDescent="0.2">
      <c r="A227" s="201" t="s">
        <v>13</v>
      </c>
      <c r="B227" s="201">
        <f>SUM(B221:B225)</f>
        <v>0</v>
      </c>
      <c r="C227" s="201">
        <f t="shared" ref="C227:M227" si="12">SUM(C221:C225)</f>
        <v>0</v>
      </c>
      <c r="D227" s="201">
        <f t="shared" si="12"/>
        <v>0</v>
      </c>
      <c r="E227" s="201">
        <f t="shared" si="12"/>
        <v>0</v>
      </c>
      <c r="F227" s="201">
        <f t="shared" si="12"/>
        <v>0</v>
      </c>
      <c r="G227" s="201">
        <f t="shared" si="12"/>
        <v>0</v>
      </c>
      <c r="H227" s="201">
        <f t="shared" si="12"/>
        <v>0</v>
      </c>
      <c r="I227" s="201">
        <f t="shared" si="12"/>
        <v>0</v>
      </c>
      <c r="J227" s="201">
        <f t="shared" si="12"/>
        <v>0</v>
      </c>
      <c r="K227" s="201">
        <f t="shared" si="12"/>
        <v>0</v>
      </c>
      <c r="L227" s="201">
        <f t="shared" si="12"/>
        <v>0</v>
      </c>
      <c r="M227" s="201">
        <f t="shared" si="12"/>
        <v>0</v>
      </c>
      <c r="N227" s="211" t="s">
        <v>186</v>
      </c>
    </row>
    <row r="228" spans="1:14" ht="12.75" customHeight="1" thickBot="1" x14ac:dyDescent="0.25">
      <c r="A228" s="202"/>
      <c r="B228" s="202"/>
      <c r="C228" s="202"/>
      <c r="D228" s="202"/>
      <c r="E228" s="202"/>
      <c r="F228" s="202"/>
      <c r="G228" s="202"/>
      <c r="H228" s="202"/>
      <c r="I228" s="202"/>
      <c r="J228" s="202"/>
      <c r="K228" s="202"/>
      <c r="L228" s="202"/>
      <c r="M228" s="202"/>
      <c r="N228" s="212"/>
    </row>
  </sheetData>
  <mergeCells count="1303">
    <mergeCell ref="A10:E10"/>
    <mergeCell ref="E27:E28"/>
    <mergeCell ref="G21:G22"/>
    <mergeCell ref="H21:H22"/>
    <mergeCell ref="I21:I22"/>
    <mergeCell ref="I25:I26"/>
    <mergeCell ref="A9:E9"/>
    <mergeCell ref="J27:J28"/>
    <mergeCell ref="K27:K28"/>
    <mergeCell ref="F27:F28"/>
    <mergeCell ref="G27:G28"/>
    <mergeCell ref="G23:G24"/>
    <mergeCell ref="B27:B28"/>
    <mergeCell ref="C27:C28"/>
    <mergeCell ref="D27:D28"/>
    <mergeCell ref="H23:H24"/>
    <mergeCell ref="D25:D26"/>
    <mergeCell ref="E25:E26"/>
    <mergeCell ref="F23:F24"/>
    <mergeCell ref="F25:F26"/>
    <mergeCell ref="G17:G18"/>
    <mergeCell ref="H17:H18"/>
    <mergeCell ref="I17:I18"/>
    <mergeCell ref="J17:J18"/>
    <mergeCell ref="A27:A28"/>
    <mergeCell ref="L21:L22"/>
    <mergeCell ref="K21:K22"/>
    <mergeCell ref="K23:K24"/>
    <mergeCell ref="L23:L24"/>
    <mergeCell ref="I23:I24"/>
    <mergeCell ref="J23:J24"/>
    <mergeCell ref="B23:B24"/>
    <mergeCell ref="C23:C24"/>
    <mergeCell ref="D23:D24"/>
    <mergeCell ref="E23:E24"/>
    <mergeCell ref="N27:N28"/>
    <mergeCell ref="K25:K26"/>
    <mergeCell ref="B25:B26"/>
    <mergeCell ref="C25:C26"/>
    <mergeCell ref="H27:H28"/>
    <mergeCell ref="N25:N26"/>
    <mergeCell ref="I27:I28"/>
    <mergeCell ref="M25:M26"/>
    <mergeCell ref="G25:G26"/>
    <mergeCell ref="H25:H26"/>
    <mergeCell ref="L27:L28"/>
    <mergeCell ref="M27:M28"/>
    <mergeCell ref="J25:J26"/>
    <mergeCell ref="L25:L26"/>
    <mergeCell ref="N17:N18"/>
    <mergeCell ref="N82:N83"/>
    <mergeCell ref="B17:B18"/>
    <mergeCell ref="C17:C18"/>
    <mergeCell ref="D17:D18"/>
    <mergeCell ref="E17:E18"/>
    <mergeCell ref="F17:F18"/>
    <mergeCell ref="F19:F20"/>
    <mergeCell ref="G19:G20"/>
    <mergeCell ref="H19:H20"/>
    <mergeCell ref="B19:B20"/>
    <mergeCell ref="C19:C20"/>
    <mergeCell ref="D19:D20"/>
    <mergeCell ref="E19:E20"/>
    <mergeCell ref="J21:J22"/>
    <mergeCell ref="J19:J20"/>
    <mergeCell ref="B21:B22"/>
    <mergeCell ref="C21:C22"/>
    <mergeCell ref="D21:D22"/>
    <mergeCell ref="E21:E22"/>
    <mergeCell ref="M21:M22"/>
    <mergeCell ref="M23:M24"/>
    <mergeCell ref="N19:N20"/>
    <mergeCell ref="M19:M20"/>
    <mergeCell ref="N23:N24"/>
    <mergeCell ref="N21:N22"/>
    <mergeCell ref="F21:F22"/>
    <mergeCell ref="N80:N81"/>
    <mergeCell ref="N78:N79"/>
    <mergeCell ref="B80:B81"/>
    <mergeCell ref="C80:C81"/>
    <mergeCell ref="L19:L20"/>
    <mergeCell ref="D80:D81"/>
    <mergeCell ref="E80:E81"/>
    <mergeCell ref="F80:F81"/>
    <mergeCell ref="G80:G81"/>
    <mergeCell ref="H80:H81"/>
    <mergeCell ref="J78:J79"/>
    <mergeCell ref="B82:B83"/>
    <mergeCell ref="C82:C83"/>
    <mergeCell ref="D82:D83"/>
    <mergeCell ref="E82:E83"/>
    <mergeCell ref="K80:K81"/>
    <mergeCell ref="L80:L81"/>
    <mergeCell ref="I80:I81"/>
    <mergeCell ref="J80:J81"/>
    <mergeCell ref="L82:L83"/>
    <mergeCell ref="K82:K83"/>
    <mergeCell ref="M82:M83"/>
    <mergeCell ref="F82:F83"/>
    <mergeCell ref="G82:G83"/>
    <mergeCell ref="H82:H83"/>
    <mergeCell ref="I82:I83"/>
    <mergeCell ref="J82:J83"/>
    <mergeCell ref="N76:N77"/>
    <mergeCell ref="N74:N75"/>
    <mergeCell ref="B76:B77"/>
    <mergeCell ref="C76:C77"/>
    <mergeCell ref="D76:D77"/>
    <mergeCell ref="E76:E77"/>
    <mergeCell ref="F76:F77"/>
    <mergeCell ref="G76:G77"/>
    <mergeCell ref="H76:H77"/>
    <mergeCell ref="J74:J75"/>
    <mergeCell ref="B78:B79"/>
    <mergeCell ref="C78:C79"/>
    <mergeCell ref="D78:D79"/>
    <mergeCell ref="E78:E79"/>
    <mergeCell ref="K76:K77"/>
    <mergeCell ref="L76:L77"/>
    <mergeCell ref="I76:I77"/>
    <mergeCell ref="J76:J77"/>
    <mergeCell ref="L78:L79"/>
    <mergeCell ref="M78:M79"/>
    <mergeCell ref="F78:F79"/>
    <mergeCell ref="G78:G79"/>
    <mergeCell ref="H78:H79"/>
    <mergeCell ref="I78:I79"/>
    <mergeCell ref="K78:K79"/>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L74:L75"/>
    <mergeCell ref="M74:M75"/>
    <mergeCell ref="F74:F75"/>
    <mergeCell ref="G74:G75"/>
    <mergeCell ref="H74:H75"/>
    <mergeCell ref="I74:I75"/>
    <mergeCell ref="K74:K75"/>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I38:I39"/>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M105:M106"/>
    <mergeCell ref="J99:J100"/>
    <mergeCell ref="K99:K100"/>
    <mergeCell ref="L99:L100"/>
    <mergeCell ref="M99:M100"/>
    <mergeCell ref="F99:F100"/>
    <mergeCell ref="G99:G100"/>
    <mergeCell ref="H99:H100"/>
    <mergeCell ref="I99:I100"/>
    <mergeCell ref="M101:M102"/>
    <mergeCell ref="N101:N102"/>
    <mergeCell ref="N99:N100"/>
    <mergeCell ref="B101:B102"/>
    <mergeCell ref="C101:C102"/>
    <mergeCell ref="D101:D102"/>
    <mergeCell ref="E101:E102"/>
    <mergeCell ref="F101:F102"/>
    <mergeCell ref="G101:G102"/>
    <mergeCell ref="H101:H102"/>
    <mergeCell ref="M93:M94"/>
    <mergeCell ref="N93:N94"/>
    <mergeCell ref="N150:N151"/>
    <mergeCell ref="B93:B94"/>
    <mergeCell ref="C93:C94"/>
    <mergeCell ref="D93:D94"/>
    <mergeCell ref="E93:E94"/>
    <mergeCell ref="F93:F94"/>
    <mergeCell ref="J93:J94"/>
    <mergeCell ref="G95:G96"/>
    <mergeCell ref="H95:H96"/>
    <mergeCell ref="M97:M98"/>
    <mergeCell ref="N97:N98"/>
    <mergeCell ref="N95:N96"/>
    <mergeCell ref="H97:H98"/>
    <mergeCell ref="K95:K96"/>
    <mergeCell ref="L95:L96"/>
    <mergeCell ref="M95:M96"/>
    <mergeCell ref="B97:B98"/>
    <mergeCell ref="C97:C98"/>
    <mergeCell ref="D97:D98"/>
    <mergeCell ref="E97:E98"/>
    <mergeCell ref="F97:F98"/>
    <mergeCell ref="G97:G98"/>
    <mergeCell ref="B99:B100"/>
    <mergeCell ref="C99:C100"/>
    <mergeCell ref="D99:D100"/>
    <mergeCell ref="E99:E100"/>
    <mergeCell ref="K97:K98"/>
    <mergeCell ref="L97:L98"/>
    <mergeCell ref="I97:I98"/>
    <mergeCell ref="J97:J98"/>
    <mergeCell ref="N148:N149"/>
    <mergeCell ref="N146:N147"/>
    <mergeCell ref="B148:B149"/>
    <mergeCell ref="C148:C149"/>
    <mergeCell ref="D148:D149"/>
    <mergeCell ref="E148:E149"/>
    <mergeCell ref="F148:F149"/>
    <mergeCell ref="G148:G149"/>
    <mergeCell ref="H148:H149"/>
    <mergeCell ref="L146:L147"/>
    <mergeCell ref="M144:M145"/>
    <mergeCell ref="N144:N145"/>
    <mergeCell ref="N142:N143"/>
    <mergeCell ref="B144:B145"/>
    <mergeCell ref="C144:C145"/>
    <mergeCell ref="D144:D145"/>
    <mergeCell ref="E144:E145"/>
    <mergeCell ref="F144:F145"/>
    <mergeCell ref="G144:G145"/>
    <mergeCell ref="H144:H145"/>
    <mergeCell ref="K144:K145"/>
    <mergeCell ref="L144:L145"/>
    <mergeCell ref="I144:I145"/>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48:M149"/>
    <mergeCell ref="J146:J147"/>
    <mergeCell ref="K146:K147"/>
    <mergeCell ref="M146:M147"/>
    <mergeCell ref="F146:F147"/>
    <mergeCell ref="G146:G147"/>
    <mergeCell ref="H146:H147"/>
    <mergeCell ref="I146:I147"/>
    <mergeCell ref="B146:B147"/>
    <mergeCell ref="C146:C147"/>
    <mergeCell ref="D146:D147"/>
    <mergeCell ref="E146:E147"/>
    <mergeCell ref="M140:M141"/>
    <mergeCell ref="L136:L137"/>
    <mergeCell ref="I136:I137"/>
    <mergeCell ref="J136:J137"/>
    <mergeCell ref="J138:J139"/>
    <mergeCell ref="K138:K139"/>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J144:J145"/>
    <mergeCell ref="B138:B139"/>
    <mergeCell ref="C138:C139"/>
    <mergeCell ref="D138:D139"/>
    <mergeCell ref="E138:E139"/>
    <mergeCell ref="K136:K137"/>
    <mergeCell ref="M136:M137"/>
    <mergeCell ref="L138:L139"/>
    <mergeCell ref="E136:E137"/>
    <mergeCell ref="F136:F137"/>
    <mergeCell ref="G136:G137"/>
    <mergeCell ref="M134:M135"/>
    <mergeCell ref="F138:F139"/>
    <mergeCell ref="G138:G139"/>
    <mergeCell ref="H138:H139"/>
    <mergeCell ref="I138:I139"/>
    <mergeCell ref="N140:N141"/>
    <mergeCell ref="N138:N139"/>
    <mergeCell ref="B140:B141"/>
    <mergeCell ref="C140:C141"/>
    <mergeCell ref="D140:D141"/>
    <mergeCell ref="E140:E141"/>
    <mergeCell ref="F140:F141"/>
    <mergeCell ref="G140:G141"/>
    <mergeCell ref="H140:H141"/>
    <mergeCell ref="M138:M139"/>
    <mergeCell ref="J134:J135"/>
    <mergeCell ref="K134:K135"/>
    <mergeCell ref="F134:F135"/>
    <mergeCell ref="G134:G135"/>
    <mergeCell ref="H134:H135"/>
    <mergeCell ref="I134:I135"/>
    <mergeCell ref="B134:B135"/>
    <mergeCell ref="C134:C135"/>
    <mergeCell ref="D134:D135"/>
    <mergeCell ref="E134:E135"/>
    <mergeCell ref="L134:L135"/>
    <mergeCell ref="N136:N137"/>
    <mergeCell ref="N134:N135"/>
    <mergeCell ref="B136:B137"/>
    <mergeCell ref="C136:C137"/>
    <mergeCell ref="D136:D137"/>
    <mergeCell ref="H136:H137"/>
    <mergeCell ref="K128:K129"/>
    <mergeCell ref="L128:L129"/>
    <mergeCell ref="I128:I129"/>
    <mergeCell ref="J128:J129"/>
    <mergeCell ref="J130:J131"/>
    <mergeCell ref="K130:K131"/>
    <mergeCell ref="L130:L131"/>
    <mergeCell ref="F130:F131"/>
    <mergeCell ref="G130:G131"/>
    <mergeCell ref="H130:H131"/>
    <mergeCell ref="I130:I131"/>
    <mergeCell ref="B128:B129"/>
    <mergeCell ref="C128:C129"/>
    <mergeCell ref="D128:D129"/>
    <mergeCell ref="M132:M133"/>
    <mergeCell ref="N132:N133"/>
    <mergeCell ref="N130:N131"/>
    <mergeCell ref="H132:H133"/>
    <mergeCell ref="K132:K133"/>
    <mergeCell ref="L132:L133"/>
    <mergeCell ref="I132:I133"/>
    <mergeCell ref="B132:B133"/>
    <mergeCell ref="C132:C133"/>
    <mergeCell ref="D132:D133"/>
    <mergeCell ref="E132:E133"/>
    <mergeCell ref="F132:F133"/>
    <mergeCell ref="G132:G133"/>
    <mergeCell ref="J132:J133"/>
    <mergeCell ref="M179:M180"/>
    <mergeCell ref="N179:N180"/>
    <mergeCell ref="N177:N178"/>
    <mergeCell ref="B179:B180"/>
    <mergeCell ref="C179:C180"/>
    <mergeCell ref="D179:D180"/>
    <mergeCell ref="E179:E180"/>
    <mergeCell ref="F179:F180"/>
    <mergeCell ref="G179:G180"/>
    <mergeCell ref="H179:H180"/>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N181:N182"/>
    <mergeCell ref="B177:B178"/>
    <mergeCell ref="C177:C178"/>
    <mergeCell ref="D177:D178"/>
    <mergeCell ref="E177:E178"/>
    <mergeCell ref="J177:J178"/>
    <mergeCell ref="K177:K178"/>
    <mergeCell ref="L177:L178"/>
    <mergeCell ref="M177:M178"/>
    <mergeCell ref="F177:F178"/>
    <mergeCell ref="G177:G178"/>
    <mergeCell ref="H177:H178"/>
    <mergeCell ref="I177:I178"/>
    <mergeCell ref="B173:B174"/>
    <mergeCell ref="C173:C174"/>
    <mergeCell ref="D173:D174"/>
    <mergeCell ref="E173:E174"/>
    <mergeCell ref="J173:J174"/>
    <mergeCell ref="K173:K174"/>
    <mergeCell ref="L173:L174"/>
    <mergeCell ref="M173:M174"/>
    <mergeCell ref="F173:F174"/>
    <mergeCell ref="G173:G174"/>
    <mergeCell ref="H173:H174"/>
    <mergeCell ref="I173:I174"/>
    <mergeCell ref="K169:K170"/>
    <mergeCell ref="L169:L170"/>
    <mergeCell ref="M169:M170"/>
    <mergeCell ref="M175:M176"/>
    <mergeCell ref="N175:N176"/>
    <mergeCell ref="N173:N174"/>
    <mergeCell ref="B175:B176"/>
    <mergeCell ref="C175:C176"/>
    <mergeCell ref="D175:D176"/>
    <mergeCell ref="E175:E176"/>
    <mergeCell ref="F175:F176"/>
    <mergeCell ref="G175:G176"/>
    <mergeCell ref="H175:H176"/>
    <mergeCell ref="K175:K176"/>
    <mergeCell ref="L175:L176"/>
    <mergeCell ref="I175:I176"/>
    <mergeCell ref="J175:J176"/>
    <mergeCell ref="M167:M168"/>
    <mergeCell ref="N167:N168"/>
    <mergeCell ref="N165:N166"/>
    <mergeCell ref="B167:B168"/>
    <mergeCell ref="C167:C168"/>
    <mergeCell ref="D167:D168"/>
    <mergeCell ref="E167:E168"/>
    <mergeCell ref="F167:F168"/>
    <mergeCell ref="G167:G168"/>
    <mergeCell ref="H167:H168"/>
    <mergeCell ref="K167:K168"/>
    <mergeCell ref="L167:L168"/>
    <mergeCell ref="I167:I168"/>
    <mergeCell ref="J167:J168"/>
    <mergeCell ref="J169:J170"/>
    <mergeCell ref="N171:N172"/>
    <mergeCell ref="N169:N170"/>
    <mergeCell ref="B171:B172"/>
    <mergeCell ref="C171:C172"/>
    <mergeCell ref="D171:D172"/>
    <mergeCell ref="E171:E172"/>
    <mergeCell ref="F171:F172"/>
    <mergeCell ref="G171:G172"/>
    <mergeCell ref="H171:H172"/>
    <mergeCell ref="K171:K172"/>
    <mergeCell ref="L171:L172"/>
    <mergeCell ref="I171:I172"/>
    <mergeCell ref="J171:J172"/>
    <mergeCell ref="B169:B170"/>
    <mergeCell ref="C169:C170"/>
    <mergeCell ref="D169:D170"/>
    <mergeCell ref="E169:E170"/>
    <mergeCell ref="K161:K162"/>
    <mergeCell ref="L161:L162"/>
    <mergeCell ref="M161:M162"/>
    <mergeCell ref="F161:F162"/>
    <mergeCell ref="G161:G162"/>
    <mergeCell ref="H161:H162"/>
    <mergeCell ref="B163:B164"/>
    <mergeCell ref="C163:C164"/>
    <mergeCell ref="D163:D164"/>
    <mergeCell ref="E163:E164"/>
    <mergeCell ref="F163:F164"/>
    <mergeCell ref="G163:G164"/>
    <mergeCell ref="K163:K164"/>
    <mergeCell ref="L163:L164"/>
    <mergeCell ref="I163:I164"/>
    <mergeCell ref="J163:J164"/>
    <mergeCell ref="L208:L209"/>
    <mergeCell ref="M206:M207"/>
    <mergeCell ref="F208:F209"/>
    <mergeCell ref="G208:G209"/>
    <mergeCell ref="H208:H209"/>
    <mergeCell ref="F169:F170"/>
    <mergeCell ref="G169:G170"/>
    <mergeCell ref="H169:H170"/>
    <mergeCell ref="I169:I170"/>
    <mergeCell ref="M171:M172"/>
    <mergeCell ref="J165:J166"/>
    <mergeCell ref="K165:K166"/>
    <mergeCell ref="L165:L166"/>
    <mergeCell ref="M165:M166"/>
    <mergeCell ref="F165:F166"/>
    <mergeCell ref="G165:G166"/>
    <mergeCell ref="I208:I209"/>
    <mergeCell ref="M210:M211"/>
    <mergeCell ref="B208:B209"/>
    <mergeCell ref="C208:C209"/>
    <mergeCell ref="D208:D209"/>
    <mergeCell ref="E208:E209"/>
    <mergeCell ref="L206:L207"/>
    <mergeCell ref="I206:I207"/>
    <mergeCell ref="J206:J207"/>
    <mergeCell ref="J198:J199"/>
    <mergeCell ref="J200:J201"/>
    <mergeCell ref="K200:K201"/>
    <mergeCell ref="L200:L201"/>
    <mergeCell ref="M200:M201"/>
    <mergeCell ref="F200:F201"/>
    <mergeCell ref="G200:G201"/>
    <mergeCell ref="H200:H201"/>
    <mergeCell ref="I200:I201"/>
    <mergeCell ref="K210:K211"/>
    <mergeCell ref="L210:L211"/>
    <mergeCell ref="I210:I211"/>
    <mergeCell ref="J210:J211"/>
    <mergeCell ref="J208:J209"/>
    <mergeCell ref="K208:K209"/>
    <mergeCell ref="N210:N211"/>
    <mergeCell ref="N208:N209"/>
    <mergeCell ref="B210:B211"/>
    <mergeCell ref="C210:C211"/>
    <mergeCell ref="D210:D211"/>
    <mergeCell ref="E210:E211"/>
    <mergeCell ref="F210:F211"/>
    <mergeCell ref="G210:G211"/>
    <mergeCell ref="H210:H211"/>
    <mergeCell ref="M208:M209"/>
    <mergeCell ref="J204:J205"/>
    <mergeCell ref="K204:K205"/>
    <mergeCell ref="M204:M205"/>
    <mergeCell ref="F204:F205"/>
    <mergeCell ref="G204:G205"/>
    <mergeCell ref="H204:H205"/>
    <mergeCell ref="I204:I205"/>
    <mergeCell ref="B204:B205"/>
    <mergeCell ref="C204:C205"/>
    <mergeCell ref="D204:D205"/>
    <mergeCell ref="E204:E205"/>
    <mergeCell ref="N206:N207"/>
    <mergeCell ref="N204:N205"/>
    <mergeCell ref="B206:B207"/>
    <mergeCell ref="C206:C207"/>
    <mergeCell ref="D206:D207"/>
    <mergeCell ref="E206:E207"/>
    <mergeCell ref="F206:F207"/>
    <mergeCell ref="G206:G207"/>
    <mergeCell ref="H206:H207"/>
    <mergeCell ref="L204:L205"/>
    <mergeCell ref="K206:K207"/>
    <mergeCell ref="C196:C197"/>
    <mergeCell ref="D196:D197"/>
    <mergeCell ref="E196:E197"/>
    <mergeCell ref="M202:M203"/>
    <mergeCell ref="N202:N203"/>
    <mergeCell ref="N200:N201"/>
    <mergeCell ref="B202:B203"/>
    <mergeCell ref="C202:C203"/>
    <mergeCell ref="D202:D203"/>
    <mergeCell ref="E202:E203"/>
    <mergeCell ref="F202:F203"/>
    <mergeCell ref="G202:G203"/>
    <mergeCell ref="H202:H203"/>
    <mergeCell ref="K202:K203"/>
    <mergeCell ref="L202:L203"/>
    <mergeCell ref="I202:I203"/>
    <mergeCell ref="J202:J203"/>
    <mergeCell ref="F196:F197"/>
    <mergeCell ref="G196:G197"/>
    <mergeCell ref="H196:H197"/>
    <mergeCell ref="I196:I197"/>
    <mergeCell ref="M198:M199"/>
    <mergeCell ref="N225:N226"/>
    <mergeCell ref="N223:N224"/>
    <mergeCell ref="H225:H226"/>
    <mergeCell ref="B225:B226"/>
    <mergeCell ref="C225:C226"/>
    <mergeCell ref="D225:D226"/>
    <mergeCell ref="E225:E226"/>
    <mergeCell ref="F225:F226"/>
    <mergeCell ref="G225:G226"/>
    <mergeCell ref="N194:N195"/>
    <mergeCell ref="N221:N222"/>
    <mergeCell ref="N198:N199"/>
    <mergeCell ref="N196:N197"/>
    <mergeCell ref="B198:B199"/>
    <mergeCell ref="C198:C199"/>
    <mergeCell ref="D198:D199"/>
    <mergeCell ref="E198:E199"/>
    <mergeCell ref="F198:F199"/>
    <mergeCell ref="G198:G199"/>
    <mergeCell ref="H198:H199"/>
    <mergeCell ref="B200:B201"/>
    <mergeCell ref="C200:C201"/>
    <mergeCell ref="D200:D201"/>
    <mergeCell ref="E200:E201"/>
    <mergeCell ref="K198:K199"/>
    <mergeCell ref="L198:L199"/>
    <mergeCell ref="I198:I199"/>
    <mergeCell ref="E223:E224"/>
    <mergeCell ref="F223:F224"/>
    <mergeCell ref="G223:G224"/>
    <mergeCell ref="M225:M226"/>
    <mergeCell ref="B196:B197"/>
    <mergeCell ref="B192:B193"/>
    <mergeCell ref="C192:C193"/>
    <mergeCell ref="D192:D193"/>
    <mergeCell ref="E192:E193"/>
    <mergeCell ref="K225:K226"/>
    <mergeCell ref="L225:L226"/>
    <mergeCell ref="I225:I226"/>
    <mergeCell ref="J225:J226"/>
    <mergeCell ref="J223:J224"/>
    <mergeCell ref="K223:K224"/>
    <mergeCell ref="L192:L193"/>
    <mergeCell ref="M192:M193"/>
    <mergeCell ref="F192:F193"/>
    <mergeCell ref="G192:G193"/>
    <mergeCell ref="H192:H193"/>
    <mergeCell ref="I192:I193"/>
    <mergeCell ref="M194:M195"/>
    <mergeCell ref="E221:E222"/>
    <mergeCell ref="F221:F222"/>
    <mergeCell ref="G221:G222"/>
    <mergeCell ref="H221:H222"/>
    <mergeCell ref="K221:K222"/>
    <mergeCell ref="L221:L222"/>
    <mergeCell ref="M221:M222"/>
    <mergeCell ref="K194:K195"/>
    <mergeCell ref="L194:L195"/>
    <mergeCell ref="I194:I195"/>
    <mergeCell ref="J194:J195"/>
    <mergeCell ref="J196:J197"/>
    <mergeCell ref="K196:K197"/>
    <mergeCell ref="L196:L197"/>
    <mergeCell ref="M196:M197"/>
    <mergeCell ref="I93:I94"/>
    <mergeCell ref="K93:K94"/>
    <mergeCell ref="L93:L94"/>
    <mergeCell ref="N192:N193"/>
    <mergeCell ref="B194:B195"/>
    <mergeCell ref="C194:C195"/>
    <mergeCell ref="D194:D195"/>
    <mergeCell ref="E194:E195"/>
    <mergeCell ref="M15:M16"/>
    <mergeCell ref="L17:L18"/>
    <mergeCell ref="M17:M18"/>
    <mergeCell ref="I19:I20"/>
    <mergeCell ref="K19:K20"/>
    <mergeCell ref="N15:N16"/>
    <mergeCell ref="N36:N37"/>
    <mergeCell ref="B15:B16"/>
    <mergeCell ref="C15:C16"/>
    <mergeCell ref="D15:D16"/>
    <mergeCell ref="E15:E16"/>
    <mergeCell ref="F15:F16"/>
    <mergeCell ref="G15:G16"/>
    <mergeCell ref="H15:H16"/>
    <mergeCell ref="K17:K18"/>
    <mergeCell ref="K15:K16"/>
    <mergeCell ref="L15:L16"/>
    <mergeCell ref="I15:I16"/>
    <mergeCell ref="J15:J16"/>
    <mergeCell ref="J36:J37"/>
    <mergeCell ref="K36:K37"/>
    <mergeCell ref="F194:F195"/>
    <mergeCell ref="G194:G195"/>
    <mergeCell ref="H194:H195"/>
    <mergeCell ref="I219:I220"/>
    <mergeCell ref="J219:J220"/>
    <mergeCell ref="K219:K220"/>
    <mergeCell ref="M91:M92"/>
    <mergeCell ref="N91:N92"/>
    <mergeCell ref="N126:N127"/>
    <mergeCell ref="B91:B92"/>
    <mergeCell ref="C91:C92"/>
    <mergeCell ref="D91:D92"/>
    <mergeCell ref="E91:E92"/>
    <mergeCell ref="F91:F92"/>
    <mergeCell ref="G91:G92"/>
    <mergeCell ref="H91:H92"/>
    <mergeCell ref="B36:B37"/>
    <mergeCell ref="C36:C37"/>
    <mergeCell ref="D36:D37"/>
    <mergeCell ref="E36:E37"/>
    <mergeCell ref="K91:K92"/>
    <mergeCell ref="L91:L92"/>
    <mergeCell ref="I91:I92"/>
    <mergeCell ref="J91:J92"/>
    <mergeCell ref="L36:L37"/>
    <mergeCell ref="B38:B39"/>
    <mergeCell ref="M36:M37"/>
    <mergeCell ref="F36:F37"/>
    <mergeCell ref="G36:G37"/>
    <mergeCell ref="H36:H37"/>
    <mergeCell ref="I36:I37"/>
    <mergeCell ref="B95:B96"/>
    <mergeCell ref="C95:C96"/>
    <mergeCell ref="G93:G94"/>
    <mergeCell ref="H93:H94"/>
    <mergeCell ref="M163:M164"/>
    <mergeCell ref="N163:N164"/>
    <mergeCell ref="N161:N162"/>
    <mergeCell ref="A192:A193"/>
    <mergeCell ref="A194:A195"/>
    <mergeCell ref="A190:A191"/>
    <mergeCell ref="A188:N188"/>
    <mergeCell ref="J190:J191"/>
    <mergeCell ref="K190:K191"/>
    <mergeCell ref="L190:L191"/>
    <mergeCell ref="M190:M191"/>
    <mergeCell ref="A208:A209"/>
    <mergeCell ref="A210:A211"/>
    <mergeCell ref="A221:A222"/>
    <mergeCell ref="A223:A224"/>
    <mergeCell ref="A217:N217"/>
    <mergeCell ref="A219:A220"/>
    <mergeCell ref="E219:E220"/>
    <mergeCell ref="F219:F220"/>
    <mergeCell ref="G219:G220"/>
    <mergeCell ref="H219:H220"/>
    <mergeCell ref="B219:B220"/>
    <mergeCell ref="C219:C220"/>
    <mergeCell ref="D219:D220"/>
    <mergeCell ref="B221:B222"/>
    <mergeCell ref="C221:C222"/>
    <mergeCell ref="D221:D222"/>
    <mergeCell ref="B223:B224"/>
    <mergeCell ref="C223:C224"/>
    <mergeCell ref="D223:D224"/>
    <mergeCell ref="H190:H191"/>
    <mergeCell ref="I190:I191"/>
    <mergeCell ref="A171:A172"/>
    <mergeCell ref="A173:A174"/>
    <mergeCell ref="A175:A176"/>
    <mergeCell ref="A177:A178"/>
    <mergeCell ref="A163:A164"/>
    <mergeCell ref="A165:A166"/>
    <mergeCell ref="A167:A168"/>
    <mergeCell ref="A169:A170"/>
    <mergeCell ref="A179:A180"/>
    <mergeCell ref="A181:A182"/>
    <mergeCell ref="I159:I160"/>
    <mergeCell ref="J159:J160"/>
    <mergeCell ref="B159:B160"/>
    <mergeCell ref="C159:C160"/>
    <mergeCell ref="D159:D160"/>
    <mergeCell ref="E159:E160"/>
    <mergeCell ref="F159:F160"/>
    <mergeCell ref="G159:G160"/>
    <mergeCell ref="H159:H160"/>
    <mergeCell ref="I161:I162"/>
    <mergeCell ref="H163:H164"/>
    <mergeCell ref="B165:B166"/>
    <mergeCell ref="C165:C166"/>
    <mergeCell ref="D165:D166"/>
    <mergeCell ref="E165:E166"/>
    <mergeCell ref="B161:B162"/>
    <mergeCell ref="C161:C162"/>
    <mergeCell ref="D161:D162"/>
    <mergeCell ref="E161:E162"/>
    <mergeCell ref="J161:J162"/>
    <mergeCell ref="H165:H166"/>
    <mergeCell ref="I165:I166"/>
    <mergeCell ref="A126:A127"/>
    <mergeCell ref="A138:A139"/>
    <mergeCell ref="A140:A141"/>
    <mergeCell ref="A142:A143"/>
    <mergeCell ref="A144:A145"/>
    <mergeCell ref="A130:A131"/>
    <mergeCell ref="A132:A133"/>
    <mergeCell ref="A134:A135"/>
    <mergeCell ref="A136:A137"/>
    <mergeCell ref="A146:A147"/>
    <mergeCell ref="A148:A149"/>
    <mergeCell ref="A150:A151"/>
    <mergeCell ref="A161:A162"/>
    <mergeCell ref="A152:A153"/>
    <mergeCell ref="A157:N157"/>
    <mergeCell ref="L152:L153"/>
    <mergeCell ref="M152:M153"/>
    <mergeCell ref="N152:N153"/>
    <mergeCell ref="A159:A160"/>
    <mergeCell ref="M159:M160"/>
    <mergeCell ref="N159:N160"/>
    <mergeCell ref="M128:M129"/>
    <mergeCell ref="N128:N129"/>
    <mergeCell ref="M130:M131"/>
    <mergeCell ref="E128:E129"/>
    <mergeCell ref="F128:F129"/>
    <mergeCell ref="G128:G129"/>
    <mergeCell ref="H128:H129"/>
    <mergeCell ref="B130:B131"/>
    <mergeCell ref="C130:C131"/>
    <mergeCell ref="D130:D131"/>
    <mergeCell ref="E130:E131"/>
    <mergeCell ref="A29:A30"/>
    <mergeCell ref="A17:A18"/>
    <mergeCell ref="A19:A20"/>
    <mergeCell ref="A21:A22"/>
    <mergeCell ref="A23:A24"/>
    <mergeCell ref="A25:A26"/>
    <mergeCell ref="A56:A57"/>
    <mergeCell ref="A58:A59"/>
    <mergeCell ref="A60:A61"/>
    <mergeCell ref="A62:A63"/>
    <mergeCell ref="A48:A49"/>
    <mergeCell ref="A50:A51"/>
    <mergeCell ref="A52:A53"/>
    <mergeCell ref="A54:A55"/>
    <mergeCell ref="A72:A73"/>
    <mergeCell ref="A74:A75"/>
    <mergeCell ref="A76:A77"/>
    <mergeCell ref="A64:A65"/>
    <mergeCell ref="A66:A67"/>
    <mergeCell ref="A68:A69"/>
    <mergeCell ref="A70:A71"/>
    <mergeCell ref="A38:A39"/>
    <mergeCell ref="A183:A184"/>
    <mergeCell ref="A212:A213"/>
    <mergeCell ref="A227:A228"/>
    <mergeCell ref="A196:A197"/>
    <mergeCell ref="A198:A199"/>
    <mergeCell ref="A200:A201"/>
    <mergeCell ref="A202:A203"/>
    <mergeCell ref="A204:A205"/>
    <mergeCell ref="A40:A41"/>
    <mergeCell ref="A42:A43"/>
    <mergeCell ref="A44:A45"/>
    <mergeCell ref="A46:A47"/>
    <mergeCell ref="A78:A79"/>
    <mergeCell ref="A80:A81"/>
    <mergeCell ref="A82:A83"/>
    <mergeCell ref="A93:A94"/>
    <mergeCell ref="A95:A96"/>
    <mergeCell ref="A84:A85"/>
    <mergeCell ref="A91:A92"/>
    <mergeCell ref="A105:A106"/>
    <mergeCell ref="A107:A108"/>
    <mergeCell ref="A109:A110"/>
    <mergeCell ref="A111:A112"/>
    <mergeCell ref="A97:A98"/>
    <mergeCell ref="A99:A100"/>
    <mergeCell ref="A101:A102"/>
    <mergeCell ref="A103:A104"/>
    <mergeCell ref="A113:A114"/>
    <mergeCell ref="A115:A116"/>
    <mergeCell ref="A117:A118"/>
    <mergeCell ref="A128:A129"/>
    <mergeCell ref="A119:A120"/>
    <mergeCell ref="I126:I127"/>
    <mergeCell ref="N190:N191"/>
    <mergeCell ref="B126:B127"/>
    <mergeCell ref="C126:C127"/>
    <mergeCell ref="F227:F228"/>
    <mergeCell ref="G227:G228"/>
    <mergeCell ref="H227:H228"/>
    <mergeCell ref="I227:I228"/>
    <mergeCell ref="J227:J228"/>
    <mergeCell ref="J212:J213"/>
    <mergeCell ref="H223:H224"/>
    <mergeCell ref="I223:I224"/>
    <mergeCell ref="I221:I222"/>
    <mergeCell ref="J221:J222"/>
    <mergeCell ref="A206:A207"/>
    <mergeCell ref="K227:K228"/>
    <mergeCell ref="L227:L228"/>
    <mergeCell ref="M227:M228"/>
    <mergeCell ref="N227:N228"/>
    <mergeCell ref="N212:N213"/>
    <mergeCell ref="B227:B228"/>
    <mergeCell ref="C227:C228"/>
    <mergeCell ref="D227:D228"/>
    <mergeCell ref="E227:E228"/>
    <mergeCell ref="A225:A226"/>
    <mergeCell ref="L219:L220"/>
    <mergeCell ref="K212:K213"/>
    <mergeCell ref="L212:L213"/>
    <mergeCell ref="M219:M220"/>
    <mergeCell ref="N219:N220"/>
    <mergeCell ref="L223:L224"/>
    <mergeCell ref="M223:M224"/>
    <mergeCell ref="B84:B85"/>
    <mergeCell ref="C84:C85"/>
    <mergeCell ref="D84:D85"/>
    <mergeCell ref="E84:E85"/>
    <mergeCell ref="N29:N30"/>
    <mergeCell ref="B183:B184"/>
    <mergeCell ref="C183:C184"/>
    <mergeCell ref="D183:D184"/>
    <mergeCell ref="E183:E184"/>
    <mergeCell ref="F183:F184"/>
    <mergeCell ref="G183:G184"/>
    <mergeCell ref="H183:H184"/>
    <mergeCell ref="I183:I184"/>
    <mergeCell ref="K159:K160"/>
    <mergeCell ref="M212:M213"/>
    <mergeCell ref="F212:F213"/>
    <mergeCell ref="G212:G213"/>
    <mergeCell ref="H212:H213"/>
    <mergeCell ref="I212:I213"/>
    <mergeCell ref="B212:B213"/>
    <mergeCell ref="C212:C213"/>
    <mergeCell ref="D212:D213"/>
    <mergeCell ref="E212:E213"/>
    <mergeCell ref="J192:J193"/>
    <mergeCell ref="K192:K193"/>
    <mergeCell ref="B190:B191"/>
    <mergeCell ref="C190:C191"/>
    <mergeCell ref="D190:D191"/>
    <mergeCell ref="E190:E191"/>
    <mergeCell ref="F190:F191"/>
    <mergeCell ref="G190:G191"/>
    <mergeCell ref="H126:H127"/>
    <mergeCell ref="H84:H85"/>
    <mergeCell ref="I84:I85"/>
    <mergeCell ref="G84:G85"/>
    <mergeCell ref="J29:J30"/>
    <mergeCell ref="K29:K30"/>
    <mergeCell ref="L29:L30"/>
    <mergeCell ref="M29:M30"/>
    <mergeCell ref="F29:F30"/>
    <mergeCell ref="G29:G30"/>
    <mergeCell ref="H29:H30"/>
    <mergeCell ref="I29:I30"/>
    <mergeCell ref="M40:M41"/>
    <mergeCell ref="M44:M45"/>
    <mergeCell ref="M48:M49"/>
    <mergeCell ref="M52:M53"/>
    <mergeCell ref="M56:M57"/>
    <mergeCell ref="M60:M61"/>
    <mergeCell ref="M64:M65"/>
    <mergeCell ref="M68:M69"/>
    <mergeCell ref="M72:M73"/>
    <mergeCell ref="M76:M77"/>
    <mergeCell ref="M80:M81"/>
    <mergeCell ref="A2:N2"/>
    <mergeCell ref="J152:J153"/>
    <mergeCell ref="A8:E8"/>
    <mergeCell ref="A7:E7"/>
    <mergeCell ref="A6:E6"/>
    <mergeCell ref="A5:E5"/>
    <mergeCell ref="A4:E4"/>
    <mergeCell ref="A15:A16"/>
    <mergeCell ref="A36:A37"/>
    <mergeCell ref="F84:F85"/>
    <mergeCell ref="A13:N13"/>
    <mergeCell ref="A34:N34"/>
    <mergeCell ref="A89:N89"/>
    <mergeCell ref="A124:N124"/>
    <mergeCell ref="B119:B120"/>
    <mergeCell ref="C119:C120"/>
    <mergeCell ref="D119:D120"/>
    <mergeCell ref="E119:E120"/>
    <mergeCell ref="F119:F120"/>
    <mergeCell ref="J84:J85"/>
    <mergeCell ref="M84:M85"/>
    <mergeCell ref="N84:N85"/>
    <mergeCell ref="B152:B153"/>
    <mergeCell ref="C152:C153"/>
    <mergeCell ref="D152:D153"/>
    <mergeCell ref="E152:E153"/>
    <mergeCell ref="B29:B30"/>
    <mergeCell ref="C29:C30"/>
    <mergeCell ref="D29:D30"/>
    <mergeCell ref="E29:E30"/>
    <mergeCell ref="K84:K85"/>
    <mergeCell ref="L84:L85"/>
    <mergeCell ref="N183:N184"/>
    <mergeCell ref="K119:K120"/>
    <mergeCell ref="L119:L120"/>
    <mergeCell ref="J119:J120"/>
    <mergeCell ref="J183:J184"/>
    <mergeCell ref="K183:K184"/>
    <mergeCell ref="L183:L184"/>
    <mergeCell ref="M183:M184"/>
    <mergeCell ref="K152:K153"/>
    <mergeCell ref="L159:L160"/>
    <mergeCell ref="M119:M120"/>
    <mergeCell ref="N119:N120"/>
    <mergeCell ref="H119:H120"/>
    <mergeCell ref="I119:I120"/>
    <mergeCell ref="G119:G120"/>
    <mergeCell ref="D95:D96"/>
    <mergeCell ref="E95:E96"/>
    <mergeCell ref="J95:J96"/>
    <mergeCell ref="I95:I96"/>
    <mergeCell ref="F95:F96"/>
    <mergeCell ref="F152:F153"/>
    <mergeCell ref="G152:G153"/>
    <mergeCell ref="H152:H153"/>
    <mergeCell ref="I152:I153"/>
    <mergeCell ref="D126:D127"/>
    <mergeCell ref="E126:E127"/>
    <mergeCell ref="F126:F127"/>
    <mergeCell ref="G126:G127"/>
    <mergeCell ref="J126:J127"/>
    <mergeCell ref="K126:K127"/>
    <mergeCell ref="L126:L127"/>
    <mergeCell ref="M126:M127"/>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6'!A31" display="1 - FERROEXPRESO PAMPEANO S.A."/>
    <hyperlink ref="A5:E5" location="'2006'!A65" display="2 - NUEVO CENTRAL ARGENTINO S.A."/>
    <hyperlink ref="A6:E6" location="'2006'!A120" display="3 - FERROSUR ROCA S.A."/>
    <hyperlink ref="A7:E7" location="'2006'!A154" display="4 - AMERICA LATINA LOGISTICA CENTRAL S.A. (EX-BUENOS AIRES AL PACIFICO - SAN MARTIN S.A.)"/>
    <hyperlink ref="A8:E8" location="'2006'!A185" display="5 - AMERICA LATINA LOGISTICA  MESOPOTAMICA S.A. (EX-FERROCARRIL MESOPOTAMICO - GRAL. URQUIZA S.A.)"/>
    <hyperlink ref="A9:E9" location="'2006'!A214" display="6 - BELGRANO CARGAS S.A."/>
    <hyperlink ref="A10:E10" location="'2006'!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6"/>
  <sheetViews>
    <sheetView showGridLines="0" showRowColHeaders="0" view="pageLayout" topLeftCell="E241" zoomScaleNormal="100" workbookViewId="0">
      <selection activeCell="D226" sqref="D226:D227"/>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199</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8"/>
      <c r="F4" s="55"/>
      <c r="G4" s="25"/>
      <c r="H4" s="15"/>
      <c r="I4" s="15"/>
      <c r="J4" s="15"/>
      <c r="K4" s="15"/>
      <c r="L4" s="15"/>
      <c r="M4" s="15"/>
      <c r="N4" s="16"/>
    </row>
    <row r="5" spans="1:14" s="10" customFormat="1" ht="24.95" customHeight="1" thickTop="1" thickBot="1" x14ac:dyDescent="0.25">
      <c r="A5" s="197" t="s">
        <v>31</v>
      </c>
      <c r="B5" s="198"/>
      <c r="C5" s="198"/>
      <c r="D5" s="198"/>
      <c r="E5" s="198"/>
      <c r="F5" s="55"/>
      <c r="G5" s="25"/>
      <c r="H5" s="15"/>
      <c r="I5" s="15"/>
      <c r="J5" s="15"/>
      <c r="K5" s="15"/>
      <c r="L5" s="15"/>
      <c r="M5" s="15"/>
      <c r="N5" s="16"/>
    </row>
    <row r="6" spans="1:14" s="10" customFormat="1" ht="24.95" customHeight="1" thickTop="1" thickBot="1" x14ac:dyDescent="0.25">
      <c r="A6" s="197" t="s">
        <v>50</v>
      </c>
      <c r="B6" s="198"/>
      <c r="C6" s="198"/>
      <c r="D6" s="198"/>
      <c r="E6" s="198"/>
      <c r="F6" s="55"/>
      <c r="G6" s="25"/>
      <c r="H6" s="15"/>
      <c r="I6" s="15"/>
      <c r="J6" s="15"/>
      <c r="K6" s="15"/>
      <c r="L6" s="15"/>
      <c r="M6" s="15"/>
      <c r="N6" s="16"/>
    </row>
    <row r="7" spans="1:14" s="10" customFormat="1" ht="24.95" customHeight="1" thickTop="1" thickBot="1" x14ac:dyDescent="0.25">
      <c r="A7" s="197" t="s">
        <v>61</v>
      </c>
      <c r="B7" s="198"/>
      <c r="C7" s="198"/>
      <c r="D7" s="198"/>
      <c r="E7" s="198"/>
      <c r="F7" s="55"/>
      <c r="G7" s="25"/>
      <c r="H7" s="15"/>
      <c r="I7" s="15"/>
      <c r="J7" s="15"/>
      <c r="K7" s="15"/>
      <c r="L7" s="15"/>
      <c r="M7" s="15"/>
      <c r="N7" s="16"/>
    </row>
    <row r="8" spans="1:14" s="10" customFormat="1" ht="24.95" customHeight="1" thickTop="1" thickBot="1" x14ac:dyDescent="0.25">
      <c r="A8" s="197" t="s">
        <v>74</v>
      </c>
      <c r="B8" s="198"/>
      <c r="C8" s="198"/>
      <c r="D8" s="198"/>
      <c r="E8" s="198"/>
      <c r="F8" s="55"/>
      <c r="G8" s="25"/>
      <c r="H8" s="15"/>
      <c r="I8" s="15"/>
      <c r="J8" s="15"/>
      <c r="K8" s="15"/>
      <c r="L8" s="15"/>
      <c r="M8" s="15"/>
      <c r="N8" s="16"/>
    </row>
    <row r="9" spans="1:14" s="10" customFormat="1" ht="24.95" customHeight="1" thickTop="1" thickBot="1" x14ac:dyDescent="0.25">
      <c r="A9" s="197" t="s">
        <v>81</v>
      </c>
      <c r="B9" s="198"/>
      <c r="C9" s="198"/>
      <c r="D9" s="198"/>
      <c r="E9" s="198"/>
      <c r="F9" s="55"/>
      <c r="G9" s="25"/>
      <c r="H9" s="15"/>
      <c r="I9" s="15"/>
      <c r="J9" s="15"/>
      <c r="K9" s="15"/>
      <c r="L9" s="15"/>
      <c r="M9" s="15"/>
      <c r="N9" s="16"/>
    </row>
    <row r="10" spans="1:14" s="10" customFormat="1" ht="24.95" customHeight="1" thickTop="1" thickBot="1" x14ac:dyDescent="0.25">
      <c r="A10" s="197" t="s">
        <v>90</v>
      </c>
      <c r="B10" s="198"/>
      <c r="C10" s="198"/>
      <c r="D10" s="198"/>
      <c r="E10" s="198"/>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14</v>
      </c>
      <c r="B17" s="205">
        <v>3950</v>
      </c>
      <c r="C17" s="205">
        <v>6060</v>
      </c>
      <c r="D17" s="205">
        <v>11330</v>
      </c>
      <c r="E17" s="205">
        <v>2570</v>
      </c>
      <c r="F17" s="205">
        <v>5810</v>
      </c>
      <c r="G17" s="205">
        <v>1440</v>
      </c>
      <c r="H17" s="205">
        <v>1380</v>
      </c>
      <c r="I17" s="205">
        <v>320</v>
      </c>
      <c r="J17" s="205">
        <v>2440</v>
      </c>
      <c r="K17" s="205">
        <v>2590</v>
      </c>
      <c r="L17" s="205">
        <v>30</v>
      </c>
      <c r="M17" s="205">
        <v>1760</v>
      </c>
      <c r="N17" s="207">
        <f t="shared" ref="N17:N45" si="0">SUM(B17:M17)</f>
        <v>39680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15</v>
      </c>
      <c r="B19" s="205">
        <v>32600</v>
      </c>
      <c r="C19" s="205">
        <v>1570</v>
      </c>
      <c r="D19" s="205">
        <v>101870</v>
      </c>
      <c r="E19" s="205">
        <v>174310</v>
      </c>
      <c r="F19" s="205">
        <v>164560</v>
      </c>
      <c r="G19" s="205">
        <v>86260</v>
      </c>
      <c r="H19" s="205">
        <v>83840</v>
      </c>
      <c r="I19" s="205">
        <v>76670</v>
      </c>
      <c r="J19" s="205">
        <v>31590</v>
      </c>
      <c r="K19" s="205">
        <v>43650</v>
      </c>
      <c r="L19" s="205">
        <v>29900</v>
      </c>
      <c r="M19" s="205">
        <v>25070</v>
      </c>
      <c r="N19" s="207">
        <f t="shared" si="0"/>
        <v>851890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16</v>
      </c>
      <c r="B21" s="205">
        <v>81200</v>
      </c>
      <c r="C21" s="205">
        <v>80580</v>
      </c>
      <c r="D21" s="205">
        <v>48500</v>
      </c>
      <c r="E21" s="205">
        <v>16480</v>
      </c>
      <c r="F21" s="205">
        <v>11990</v>
      </c>
      <c r="G21" s="205">
        <v>64040</v>
      </c>
      <c r="H21" s="205">
        <v>52140</v>
      </c>
      <c r="I21" s="205">
        <v>26500</v>
      </c>
      <c r="J21" s="205">
        <v>5910</v>
      </c>
      <c r="K21" s="205">
        <v>10090</v>
      </c>
      <c r="L21" s="205">
        <v>26580</v>
      </c>
      <c r="M21" s="205">
        <v>121310</v>
      </c>
      <c r="N21" s="207">
        <f t="shared" si="0"/>
        <v>545320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18</v>
      </c>
      <c r="B23" s="205">
        <v>0</v>
      </c>
      <c r="C23" s="205">
        <v>3540</v>
      </c>
      <c r="D23" s="205">
        <v>44260</v>
      </c>
      <c r="E23" s="205">
        <v>25840</v>
      </c>
      <c r="F23" s="205">
        <v>16860</v>
      </c>
      <c r="G23" s="205">
        <v>30850</v>
      </c>
      <c r="H23" s="205">
        <v>15530</v>
      </c>
      <c r="I23" s="205">
        <v>11930</v>
      </c>
      <c r="J23" s="205">
        <v>4390</v>
      </c>
      <c r="K23" s="205">
        <v>4230</v>
      </c>
      <c r="L23" s="205">
        <v>3930</v>
      </c>
      <c r="M23" s="205">
        <v>1760</v>
      </c>
      <c r="N23" s="207">
        <f t="shared" si="0"/>
        <v>163120</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19</v>
      </c>
      <c r="B25" s="205">
        <v>92160</v>
      </c>
      <c r="C25" s="205">
        <v>63160</v>
      </c>
      <c r="D25" s="205">
        <v>45330</v>
      </c>
      <c r="E25" s="205">
        <v>156540</v>
      </c>
      <c r="F25" s="205">
        <v>133560</v>
      </c>
      <c r="G25" s="205">
        <v>76850</v>
      </c>
      <c r="H25" s="205">
        <v>154970</v>
      </c>
      <c r="I25" s="205">
        <v>174330</v>
      </c>
      <c r="J25" s="205">
        <v>256520</v>
      </c>
      <c r="K25" s="205">
        <v>229600</v>
      </c>
      <c r="L25" s="205">
        <v>236520</v>
      </c>
      <c r="M25" s="205">
        <v>101020</v>
      </c>
      <c r="N25" s="207">
        <f t="shared" si="0"/>
        <v>1720560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20</v>
      </c>
      <c r="B27" s="205">
        <v>620</v>
      </c>
      <c r="C27" s="205">
        <v>710</v>
      </c>
      <c r="D27" s="205">
        <v>19990</v>
      </c>
      <c r="E27" s="205">
        <v>14460</v>
      </c>
      <c r="F27" s="205">
        <v>7500</v>
      </c>
      <c r="G27" s="205">
        <v>17590</v>
      </c>
      <c r="H27" s="205">
        <v>9380</v>
      </c>
      <c r="I27" s="205">
        <v>7280</v>
      </c>
      <c r="J27" s="205">
        <v>3260</v>
      </c>
      <c r="K27" s="205">
        <v>2090</v>
      </c>
      <c r="L27" s="205">
        <v>5990</v>
      </c>
      <c r="M27" s="205">
        <v>1250</v>
      </c>
      <c r="N27" s="207">
        <f t="shared" si="0"/>
        <v>90120</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21</v>
      </c>
      <c r="B29" s="205">
        <v>990</v>
      </c>
      <c r="C29" s="205">
        <v>3140</v>
      </c>
      <c r="D29" s="205">
        <v>2290</v>
      </c>
      <c r="E29" s="205">
        <v>3320</v>
      </c>
      <c r="F29" s="205">
        <v>6660</v>
      </c>
      <c r="G29" s="205">
        <v>4860</v>
      </c>
      <c r="H29" s="205">
        <v>9740</v>
      </c>
      <c r="I29" s="205">
        <v>8010</v>
      </c>
      <c r="J29" s="205">
        <v>8010</v>
      </c>
      <c r="K29" s="205">
        <v>4930</v>
      </c>
      <c r="L29" s="205">
        <v>4560</v>
      </c>
      <c r="M29" s="205">
        <v>10110</v>
      </c>
      <c r="N29" s="207">
        <f t="shared" si="0"/>
        <v>66620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22</v>
      </c>
      <c r="B31" s="205">
        <v>0</v>
      </c>
      <c r="C31" s="205">
        <v>0</v>
      </c>
      <c r="D31" s="205">
        <v>0</v>
      </c>
      <c r="E31" s="205">
        <v>0</v>
      </c>
      <c r="F31" s="205">
        <v>570</v>
      </c>
      <c r="G31" s="205">
        <v>0</v>
      </c>
      <c r="H31" s="205">
        <v>240</v>
      </c>
      <c r="I31" s="205">
        <v>470</v>
      </c>
      <c r="J31" s="205">
        <v>0</v>
      </c>
      <c r="K31" s="205">
        <v>0</v>
      </c>
      <c r="L31" s="205">
        <v>0</v>
      </c>
      <c r="M31" s="205">
        <v>0</v>
      </c>
      <c r="N31" s="207">
        <f t="shared" si="0"/>
        <v>1280</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23</v>
      </c>
      <c r="B33" s="205">
        <v>8380</v>
      </c>
      <c r="C33" s="205">
        <v>7030</v>
      </c>
      <c r="D33" s="205">
        <v>0</v>
      </c>
      <c r="E33" s="205">
        <v>16870</v>
      </c>
      <c r="F33" s="205">
        <v>43770</v>
      </c>
      <c r="G33" s="205">
        <v>40430</v>
      </c>
      <c r="H33" s="205">
        <v>27160</v>
      </c>
      <c r="I33" s="205">
        <v>21440</v>
      </c>
      <c r="J33" s="205">
        <v>46700</v>
      </c>
      <c r="K33" s="205">
        <v>28110</v>
      </c>
      <c r="L33" s="205">
        <v>22050</v>
      </c>
      <c r="M33" s="205">
        <v>40550</v>
      </c>
      <c r="N33" s="207">
        <f t="shared" si="0"/>
        <v>302490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24</v>
      </c>
      <c r="B35" s="205">
        <v>0</v>
      </c>
      <c r="C35" s="205">
        <v>0</v>
      </c>
      <c r="D35" s="205">
        <v>9320</v>
      </c>
      <c r="E35" s="205">
        <v>10490</v>
      </c>
      <c r="F35" s="205">
        <v>4470</v>
      </c>
      <c r="G35" s="205">
        <v>170</v>
      </c>
      <c r="H35" s="205">
        <v>0</v>
      </c>
      <c r="I35" s="205">
        <v>9510</v>
      </c>
      <c r="J35" s="205">
        <v>0</v>
      </c>
      <c r="K35" s="205">
        <v>0</v>
      </c>
      <c r="L35" s="205">
        <v>3060</v>
      </c>
      <c r="M35" s="205">
        <v>1810</v>
      </c>
      <c r="N35" s="207">
        <f t="shared" si="0"/>
        <v>38830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25</v>
      </c>
      <c r="B37" s="205">
        <v>15820</v>
      </c>
      <c r="C37" s="205">
        <v>14010</v>
      </c>
      <c r="D37" s="205">
        <v>7720</v>
      </c>
      <c r="E37" s="205">
        <v>12490</v>
      </c>
      <c r="F37" s="205">
        <v>13900</v>
      </c>
      <c r="G37" s="205">
        <v>13960</v>
      </c>
      <c r="H37" s="205">
        <v>16320</v>
      </c>
      <c r="I37" s="205">
        <v>20810</v>
      </c>
      <c r="J37" s="205">
        <v>13430</v>
      </c>
      <c r="K37" s="205">
        <v>28310</v>
      </c>
      <c r="L37" s="205">
        <v>22920</v>
      </c>
      <c r="M37" s="205">
        <v>17910</v>
      </c>
      <c r="N37" s="207">
        <f t="shared" si="0"/>
        <v>197600</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108</v>
      </c>
      <c r="B39" s="205">
        <v>3150</v>
      </c>
      <c r="C39" s="205">
        <v>0</v>
      </c>
      <c r="D39" s="205">
        <v>0</v>
      </c>
      <c r="E39" s="205">
        <v>0</v>
      </c>
      <c r="F39" s="205">
        <v>1310</v>
      </c>
      <c r="G39" s="205">
        <v>0</v>
      </c>
      <c r="H39" s="205">
        <v>0</v>
      </c>
      <c r="I39" s="205">
        <v>0</v>
      </c>
      <c r="J39" s="205">
        <v>0</v>
      </c>
      <c r="K39" s="205">
        <v>10890</v>
      </c>
      <c r="L39" s="205">
        <v>0</v>
      </c>
      <c r="M39" s="205">
        <v>0</v>
      </c>
      <c r="N39" s="207">
        <f t="shared" si="0"/>
        <v>15350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203" t="s">
        <v>109</v>
      </c>
      <c r="B41" s="205">
        <v>8850</v>
      </c>
      <c r="C41" s="205">
        <v>7360</v>
      </c>
      <c r="D41" s="205">
        <v>13330</v>
      </c>
      <c r="E41" s="205">
        <v>5200</v>
      </c>
      <c r="F41" s="205">
        <v>10920</v>
      </c>
      <c r="G41" s="205">
        <v>14150</v>
      </c>
      <c r="H41" s="205">
        <v>400</v>
      </c>
      <c r="I41" s="205">
        <v>150</v>
      </c>
      <c r="J41" s="205">
        <v>2940</v>
      </c>
      <c r="K41" s="205">
        <v>5980</v>
      </c>
      <c r="L41" s="205">
        <v>3790</v>
      </c>
      <c r="M41" s="205">
        <v>1030</v>
      </c>
      <c r="N41" s="207">
        <f t="shared" si="0"/>
        <v>74100</v>
      </c>
    </row>
    <row r="42" spans="1:14" ht="12.75" customHeight="1" thickBot="1" x14ac:dyDescent="0.25">
      <c r="A42" s="204"/>
      <c r="B42" s="206"/>
      <c r="C42" s="206"/>
      <c r="D42" s="206"/>
      <c r="E42" s="206"/>
      <c r="F42" s="206"/>
      <c r="G42" s="206"/>
      <c r="H42" s="206"/>
      <c r="I42" s="206"/>
      <c r="J42" s="206"/>
      <c r="K42" s="206"/>
      <c r="L42" s="206"/>
      <c r="M42" s="206"/>
      <c r="N42" s="208"/>
    </row>
    <row r="43" spans="1:14" ht="12.75" customHeight="1" x14ac:dyDescent="0.2">
      <c r="A43" s="194" t="s">
        <v>29</v>
      </c>
      <c r="B43" s="205">
        <v>2600</v>
      </c>
      <c r="C43" s="205">
        <v>890</v>
      </c>
      <c r="D43" s="205">
        <v>1060</v>
      </c>
      <c r="E43" s="205">
        <v>450</v>
      </c>
      <c r="F43" s="205">
        <v>740</v>
      </c>
      <c r="G43" s="205">
        <v>1500</v>
      </c>
      <c r="H43" s="205">
        <v>0</v>
      </c>
      <c r="I43" s="205">
        <v>390</v>
      </c>
      <c r="J43" s="205">
        <v>0</v>
      </c>
      <c r="K43" s="205">
        <v>0</v>
      </c>
      <c r="L43" s="205">
        <v>0</v>
      </c>
      <c r="M43" s="205">
        <v>0</v>
      </c>
      <c r="N43" s="207">
        <f t="shared" si="0"/>
        <v>7630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30</v>
      </c>
      <c r="B45" s="205">
        <v>1440</v>
      </c>
      <c r="C45" s="205">
        <v>960</v>
      </c>
      <c r="D45" s="205">
        <v>1210</v>
      </c>
      <c r="E45" s="205">
        <v>610</v>
      </c>
      <c r="F45" s="205">
        <v>540</v>
      </c>
      <c r="G45" s="205">
        <v>320</v>
      </c>
      <c r="H45" s="205">
        <v>0</v>
      </c>
      <c r="I45" s="205">
        <v>0</v>
      </c>
      <c r="J45" s="205">
        <v>0</v>
      </c>
      <c r="K45" s="205">
        <v>520</v>
      </c>
      <c r="L45" s="205">
        <v>0</v>
      </c>
      <c r="M45" s="205">
        <v>130</v>
      </c>
      <c r="N45" s="207">
        <f t="shared" si="0"/>
        <v>5730</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201" t="s">
        <v>13</v>
      </c>
      <c r="B47" s="190">
        <f>SUM(B17:B45)</f>
        <v>251760</v>
      </c>
      <c r="C47" s="190">
        <f t="shared" ref="C47:M47" si="1">SUM(C17:C45)</f>
        <v>189010</v>
      </c>
      <c r="D47" s="190">
        <f t="shared" si="1"/>
        <v>306210</v>
      </c>
      <c r="E47" s="190">
        <f t="shared" si="1"/>
        <v>439630</v>
      </c>
      <c r="F47" s="190">
        <f t="shared" si="1"/>
        <v>423160</v>
      </c>
      <c r="G47" s="190">
        <f t="shared" si="1"/>
        <v>352420</v>
      </c>
      <c r="H47" s="190">
        <f t="shared" si="1"/>
        <v>371100</v>
      </c>
      <c r="I47" s="190">
        <f t="shared" si="1"/>
        <v>357810</v>
      </c>
      <c r="J47" s="190">
        <f t="shared" si="1"/>
        <v>375190</v>
      </c>
      <c r="K47" s="190">
        <f t="shared" si="1"/>
        <v>370990</v>
      </c>
      <c r="L47" s="190">
        <f t="shared" si="1"/>
        <v>359330</v>
      </c>
      <c r="M47" s="190">
        <f t="shared" si="1"/>
        <v>323710</v>
      </c>
      <c r="N47" s="190">
        <f>SUM(N17:N45)</f>
        <v>4120320</v>
      </c>
    </row>
    <row r="48" spans="1:14" ht="12.75" customHeight="1" thickBot="1" x14ac:dyDescent="0.25">
      <c r="A48" s="202"/>
      <c r="B48" s="191"/>
      <c r="C48" s="191"/>
      <c r="D48" s="191"/>
      <c r="E48" s="191"/>
      <c r="F48" s="191"/>
      <c r="G48" s="191"/>
      <c r="H48" s="191"/>
      <c r="I48" s="191"/>
      <c r="J48" s="191"/>
      <c r="K48" s="191"/>
      <c r="L48" s="191"/>
      <c r="M48" s="191"/>
      <c r="N48" s="191"/>
    </row>
    <row r="49" spans="1:14" ht="12.75" customHeight="1" x14ac:dyDescent="0.2">
      <c r="A49" s="11"/>
      <c r="B49" s="7"/>
      <c r="C49" s="7"/>
      <c r="D49" s="7"/>
      <c r="E49" s="7"/>
      <c r="F49" s="7"/>
      <c r="G49" s="7"/>
      <c r="H49" s="7"/>
      <c r="I49" s="7"/>
      <c r="J49" s="7"/>
      <c r="K49" s="7"/>
      <c r="L49" s="7"/>
      <c r="M49" s="7"/>
      <c r="N49" s="22"/>
    </row>
    <row r="50" spans="1:14" ht="12.75" customHeight="1" x14ac:dyDescent="0.2">
      <c r="A50" s="11"/>
      <c r="B50" s="7"/>
      <c r="C50" s="7"/>
      <c r="D50" s="7"/>
      <c r="E50" s="7"/>
      <c r="F50" s="7"/>
      <c r="G50" s="7"/>
      <c r="H50" s="7"/>
      <c r="I50" s="7"/>
      <c r="J50" s="7"/>
      <c r="K50" s="7"/>
      <c r="L50" s="7"/>
      <c r="M50" s="7"/>
      <c r="N50" s="22"/>
    </row>
    <row r="52" spans="1:14" s="10" customFormat="1" ht="24.95" customHeight="1" x14ac:dyDescent="0.2">
      <c r="A52" s="200" t="s">
        <v>189</v>
      </c>
      <c r="B52" s="200"/>
      <c r="C52" s="200"/>
      <c r="D52" s="200"/>
      <c r="E52" s="200"/>
      <c r="F52" s="200"/>
      <c r="G52" s="200"/>
      <c r="H52" s="200"/>
      <c r="I52" s="200"/>
      <c r="J52" s="200"/>
      <c r="K52" s="200"/>
      <c r="L52" s="200"/>
      <c r="M52" s="200"/>
      <c r="N52" s="200"/>
    </row>
    <row r="53" spans="1:14" ht="12.75" customHeight="1" thickBot="1" x14ac:dyDescent="0.25">
      <c r="A53" s="20"/>
      <c r="F53" s="4"/>
    </row>
    <row r="54" spans="1:14" ht="12.75" customHeight="1" x14ac:dyDescent="0.2">
      <c r="A54" s="194"/>
      <c r="B54" s="194" t="s">
        <v>1</v>
      </c>
      <c r="C54" s="194" t="s">
        <v>2</v>
      </c>
      <c r="D54" s="194" t="s">
        <v>3</v>
      </c>
      <c r="E54" s="194" t="s">
        <v>4</v>
      </c>
      <c r="F54" s="194" t="s">
        <v>5</v>
      </c>
      <c r="G54" s="194" t="s">
        <v>6</v>
      </c>
      <c r="H54" s="194" t="s">
        <v>7</v>
      </c>
      <c r="I54" s="194" t="s">
        <v>8</v>
      </c>
      <c r="J54" s="194" t="s">
        <v>9</v>
      </c>
      <c r="K54" s="194" t="s">
        <v>10</v>
      </c>
      <c r="L54" s="194" t="s">
        <v>11</v>
      </c>
      <c r="M54" s="194" t="s">
        <v>12</v>
      </c>
      <c r="N54" s="192" t="s">
        <v>13</v>
      </c>
    </row>
    <row r="55" spans="1:14" ht="12.75" customHeight="1" thickBot="1" x14ac:dyDescent="0.25">
      <c r="A55" s="195"/>
      <c r="B55" s="195"/>
      <c r="C55" s="195"/>
      <c r="D55" s="195"/>
      <c r="E55" s="195"/>
      <c r="F55" s="195"/>
      <c r="G55" s="195"/>
      <c r="H55" s="195"/>
      <c r="I55" s="195"/>
      <c r="J55" s="195"/>
      <c r="K55" s="195"/>
      <c r="L55" s="195"/>
      <c r="M55" s="195"/>
      <c r="N55" s="193"/>
    </row>
    <row r="56" spans="1:14" ht="12.75" customHeight="1" x14ac:dyDescent="0.2">
      <c r="A56" s="194" t="s">
        <v>32</v>
      </c>
      <c r="B56" s="205">
        <v>20926</v>
      </c>
      <c r="C56" s="205">
        <v>12774</v>
      </c>
      <c r="D56" s="205">
        <v>40351</v>
      </c>
      <c r="E56" s="205">
        <v>37106</v>
      </c>
      <c r="F56" s="205">
        <v>37781</v>
      </c>
      <c r="G56" s="205">
        <v>41479</v>
      </c>
      <c r="H56" s="205">
        <v>29803</v>
      </c>
      <c r="I56" s="205">
        <v>31342</v>
      </c>
      <c r="J56" s="205">
        <v>37040</v>
      </c>
      <c r="K56" s="205">
        <v>51296</v>
      </c>
      <c r="L56" s="205">
        <v>43767</v>
      </c>
      <c r="M56" s="205">
        <v>43661</v>
      </c>
      <c r="N56" s="207">
        <f>SUM(B56:M56)</f>
        <v>427326</v>
      </c>
    </row>
    <row r="57" spans="1:14" ht="12.75" customHeight="1" thickBot="1" x14ac:dyDescent="0.25">
      <c r="A57" s="195"/>
      <c r="B57" s="206"/>
      <c r="C57" s="206"/>
      <c r="D57" s="206"/>
      <c r="E57" s="206"/>
      <c r="F57" s="206"/>
      <c r="G57" s="206"/>
      <c r="H57" s="206"/>
      <c r="I57" s="206"/>
      <c r="J57" s="206"/>
      <c r="K57" s="206"/>
      <c r="L57" s="206"/>
      <c r="M57" s="206"/>
      <c r="N57" s="208"/>
    </row>
    <row r="58" spans="1:14" ht="12.75" customHeight="1" x14ac:dyDescent="0.2">
      <c r="A58" s="194" t="s">
        <v>100</v>
      </c>
      <c r="B58" s="205"/>
      <c r="C58" s="205"/>
      <c r="D58" s="205"/>
      <c r="E58" s="205"/>
      <c r="F58" s="205"/>
      <c r="G58" s="205"/>
      <c r="H58" s="205"/>
      <c r="I58" s="205"/>
      <c r="J58" s="205">
        <v>0</v>
      </c>
      <c r="K58" s="205">
        <v>0</v>
      </c>
      <c r="L58" s="205">
        <v>0</v>
      </c>
      <c r="M58" s="205">
        <v>0</v>
      </c>
      <c r="N58" s="207">
        <f>SUM(B58:M58)</f>
        <v>0</v>
      </c>
    </row>
    <row r="59" spans="1:14" ht="12.75" customHeight="1" thickBot="1" x14ac:dyDescent="0.25">
      <c r="A59" s="195"/>
      <c r="B59" s="206"/>
      <c r="C59" s="206"/>
      <c r="D59" s="206"/>
      <c r="E59" s="206"/>
      <c r="F59" s="206"/>
      <c r="G59" s="206"/>
      <c r="H59" s="206"/>
      <c r="I59" s="206"/>
      <c r="J59" s="206"/>
      <c r="K59" s="206"/>
      <c r="L59" s="206"/>
      <c r="M59" s="206"/>
      <c r="N59" s="208"/>
    </row>
    <row r="60" spans="1:14" ht="12.75" customHeight="1" x14ac:dyDescent="0.2">
      <c r="A60" s="194" t="s">
        <v>33</v>
      </c>
      <c r="B60" s="205">
        <v>9975</v>
      </c>
      <c r="C60" s="205">
        <v>10304</v>
      </c>
      <c r="D60" s="205">
        <v>7740</v>
      </c>
      <c r="E60" s="205">
        <v>3117</v>
      </c>
      <c r="F60" s="205">
        <v>4432</v>
      </c>
      <c r="G60" s="205">
        <v>17350</v>
      </c>
      <c r="H60" s="205">
        <v>29043</v>
      </c>
      <c r="I60" s="205">
        <v>27277</v>
      </c>
      <c r="J60" s="205">
        <v>14829</v>
      </c>
      <c r="K60" s="205">
        <v>11381</v>
      </c>
      <c r="L60" s="205">
        <v>13553</v>
      </c>
      <c r="M60" s="205">
        <v>8878</v>
      </c>
      <c r="N60" s="207">
        <f>SUM(B60:M60)</f>
        <v>157879</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34</v>
      </c>
      <c r="B62" s="205">
        <v>17976</v>
      </c>
      <c r="C62" s="205">
        <v>15588</v>
      </c>
      <c r="D62" s="205">
        <v>24983</v>
      </c>
      <c r="E62" s="205">
        <v>27432</v>
      </c>
      <c r="F62" s="205">
        <v>30272</v>
      </c>
      <c r="G62" s="205">
        <v>25211</v>
      </c>
      <c r="H62" s="205">
        <v>27674</v>
      </c>
      <c r="I62" s="205">
        <v>22230</v>
      </c>
      <c r="J62" s="205">
        <v>22114</v>
      </c>
      <c r="K62" s="205">
        <v>24787</v>
      </c>
      <c r="L62" s="205">
        <v>24136</v>
      </c>
      <c r="M62" s="205">
        <v>27860</v>
      </c>
      <c r="N62" s="207">
        <f>SUM(B62:M62)</f>
        <v>290263</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35</v>
      </c>
      <c r="B64" s="205">
        <v>10084</v>
      </c>
      <c r="C64" s="205">
        <v>8578</v>
      </c>
      <c r="D64" s="205">
        <v>7775</v>
      </c>
      <c r="E64" s="205">
        <v>2571</v>
      </c>
      <c r="F64" s="205">
        <v>6470</v>
      </c>
      <c r="G64" s="205">
        <v>6302</v>
      </c>
      <c r="H64" s="205">
        <v>6655</v>
      </c>
      <c r="I64" s="205">
        <v>6301</v>
      </c>
      <c r="J64" s="205">
        <v>3574</v>
      </c>
      <c r="K64" s="205">
        <v>3270</v>
      </c>
      <c r="L64" s="205">
        <v>2772</v>
      </c>
      <c r="M64" s="205">
        <v>4608</v>
      </c>
      <c r="N64" s="207">
        <f>SUM(B64:M64)</f>
        <v>68960</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101</v>
      </c>
      <c r="B66" s="205"/>
      <c r="C66" s="205"/>
      <c r="D66" s="205"/>
      <c r="E66" s="205"/>
      <c r="F66" s="205"/>
      <c r="G66" s="205"/>
      <c r="H66" s="205"/>
      <c r="I66" s="205"/>
      <c r="J66" s="205">
        <v>0</v>
      </c>
      <c r="K66" s="205">
        <v>0</v>
      </c>
      <c r="L66" s="205">
        <v>0</v>
      </c>
      <c r="M66" s="205">
        <v>0</v>
      </c>
      <c r="N66" s="207">
        <f>SUM(B66:M66)</f>
        <v>0</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102</v>
      </c>
      <c r="B68" s="205"/>
      <c r="C68" s="205"/>
      <c r="D68" s="205"/>
      <c r="E68" s="205"/>
      <c r="F68" s="205"/>
      <c r="G68" s="205"/>
      <c r="H68" s="205"/>
      <c r="I68" s="205"/>
      <c r="J68" s="205">
        <v>0</v>
      </c>
      <c r="K68" s="205">
        <v>0</v>
      </c>
      <c r="L68" s="205">
        <v>0</v>
      </c>
      <c r="M68" s="205">
        <v>0</v>
      </c>
      <c r="N68" s="207">
        <f>SUM(B68:M68)</f>
        <v>0</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36</v>
      </c>
      <c r="B70" s="205">
        <v>3136</v>
      </c>
      <c r="C70" s="205">
        <v>3561</v>
      </c>
      <c r="D70" s="205">
        <v>3832</v>
      </c>
      <c r="E70" s="205">
        <v>3051</v>
      </c>
      <c r="F70" s="205">
        <v>3041</v>
      </c>
      <c r="G70" s="205">
        <v>2747</v>
      </c>
      <c r="H70" s="205">
        <v>3186</v>
      </c>
      <c r="I70" s="205">
        <v>3587</v>
      </c>
      <c r="J70" s="205">
        <v>3908</v>
      </c>
      <c r="K70" s="205">
        <v>4780</v>
      </c>
      <c r="L70" s="205">
        <v>4419</v>
      </c>
      <c r="M70" s="205">
        <v>3916</v>
      </c>
      <c r="N70" s="207">
        <f>SUM(B70:M70)</f>
        <v>43164</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37</v>
      </c>
      <c r="B72" s="205">
        <v>33907</v>
      </c>
      <c r="C72" s="205">
        <v>27851</v>
      </c>
      <c r="D72" s="205">
        <v>27456</v>
      </c>
      <c r="E72" s="205">
        <v>22209</v>
      </c>
      <c r="F72" s="205">
        <v>32803</v>
      </c>
      <c r="G72" s="205">
        <v>41541</v>
      </c>
      <c r="H72" s="205">
        <v>33215</v>
      </c>
      <c r="I72" s="205">
        <v>48614</v>
      </c>
      <c r="J72" s="205">
        <v>46539</v>
      </c>
      <c r="K72" s="205">
        <v>48230</v>
      </c>
      <c r="L72" s="205">
        <v>51560</v>
      </c>
      <c r="M72" s="205">
        <v>42190</v>
      </c>
      <c r="N72" s="207">
        <f>SUM(B72:M72)</f>
        <v>456115</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38</v>
      </c>
      <c r="B74" s="205">
        <v>5341</v>
      </c>
      <c r="C74" s="205">
        <v>3872</v>
      </c>
      <c r="D74" s="205">
        <v>4106</v>
      </c>
      <c r="E74" s="205">
        <v>3134</v>
      </c>
      <c r="F74" s="205">
        <v>5433</v>
      </c>
      <c r="G74" s="205">
        <v>6503</v>
      </c>
      <c r="H74" s="205">
        <v>18274</v>
      </c>
      <c r="I74" s="205">
        <v>6473</v>
      </c>
      <c r="J74" s="205">
        <v>6906</v>
      </c>
      <c r="K74" s="205">
        <v>7087</v>
      </c>
      <c r="L74" s="205">
        <v>7066</v>
      </c>
      <c r="M74" s="205">
        <v>6048</v>
      </c>
      <c r="N74" s="207">
        <f>SUM(B74:M74)</f>
        <v>80243</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39</v>
      </c>
      <c r="B76" s="205">
        <v>10784</v>
      </c>
      <c r="C76" s="205">
        <v>18772</v>
      </c>
      <c r="D76" s="205">
        <v>32992</v>
      </c>
      <c r="E76" s="205">
        <v>15596</v>
      </c>
      <c r="F76" s="205">
        <v>47515</v>
      </c>
      <c r="G76" s="205">
        <v>31757</v>
      </c>
      <c r="H76" s="205">
        <v>27166</v>
      </c>
      <c r="I76" s="205">
        <v>31922</v>
      </c>
      <c r="J76" s="205">
        <v>24272</v>
      </c>
      <c r="K76" s="205">
        <v>28747</v>
      </c>
      <c r="L76" s="205">
        <v>36377</v>
      </c>
      <c r="M76" s="205">
        <v>30031</v>
      </c>
      <c r="N76" s="207">
        <f>SUM(B76:M76)</f>
        <v>335931</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40</v>
      </c>
      <c r="B78" s="205">
        <v>1001</v>
      </c>
      <c r="C78" s="205">
        <v>0</v>
      </c>
      <c r="D78" s="205">
        <v>1000</v>
      </c>
      <c r="E78" s="205">
        <v>0</v>
      </c>
      <c r="F78" s="205">
        <v>0</v>
      </c>
      <c r="G78" s="205">
        <v>1508</v>
      </c>
      <c r="H78" s="205">
        <v>0</v>
      </c>
      <c r="I78" s="205">
        <v>0</v>
      </c>
      <c r="J78" s="205">
        <v>999</v>
      </c>
      <c r="K78" s="205">
        <v>1506</v>
      </c>
      <c r="L78" s="205">
        <v>987</v>
      </c>
      <c r="M78" s="205">
        <v>1506</v>
      </c>
      <c r="N78" s="207">
        <f>SUM(B78:M78)</f>
        <v>8507</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41</v>
      </c>
      <c r="B80" s="205">
        <v>0</v>
      </c>
      <c r="C80" s="205">
        <v>0</v>
      </c>
      <c r="D80" s="205">
        <v>0</v>
      </c>
      <c r="E80" s="205">
        <v>615</v>
      </c>
      <c r="F80" s="205">
        <v>8998</v>
      </c>
      <c r="G80" s="205">
        <v>12388</v>
      </c>
      <c r="H80" s="205">
        <v>14528</v>
      </c>
      <c r="I80" s="205">
        <v>12235</v>
      </c>
      <c r="J80" s="205">
        <v>2200</v>
      </c>
      <c r="K80" s="205">
        <v>0</v>
      </c>
      <c r="L80" s="205">
        <v>0</v>
      </c>
      <c r="M80" s="205">
        <v>0</v>
      </c>
      <c r="N80" s="207">
        <f>SUM(B80:M80)</f>
        <v>50964</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42</v>
      </c>
      <c r="B82" s="205">
        <v>0</v>
      </c>
      <c r="C82" s="205">
        <v>1152</v>
      </c>
      <c r="D82" s="205">
        <v>0</v>
      </c>
      <c r="E82" s="205">
        <v>1210</v>
      </c>
      <c r="F82" s="205">
        <v>2205</v>
      </c>
      <c r="G82" s="205">
        <v>2482</v>
      </c>
      <c r="H82" s="205">
        <v>4797</v>
      </c>
      <c r="I82" s="205">
        <v>2396</v>
      </c>
      <c r="J82" s="205">
        <v>4145</v>
      </c>
      <c r="K82" s="205">
        <v>2371</v>
      </c>
      <c r="L82" s="205">
        <v>707</v>
      </c>
      <c r="M82" s="205">
        <v>0</v>
      </c>
      <c r="N82" s="207">
        <f>SUM(B82:M82)</f>
        <v>21465</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43</v>
      </c>
      <c r="B84" s="205">
        <v>230147</v>
      </c>
      <c r="C84" s="205">
        <v>195335</v>
      </c>
      <c r="D84" s="205">
        <v>127301</v>
      </c>
      <c r="E84" s="205">
        <v>171104</v>
      </c>
      <c r="F84" s="205">
        <v>300211</v>
      </c>
      <c r="G84" s="205">
        <v>298509</v>
      </c>
      <c r="H84" s="205">
        <v>309719</v>
      </c>
      <c r="I84" s="205">
        <v>314295</v>
      </c>
      <c r="J84" s="205">
        <v>275899</v>
      </c>
      <c r="K84" s="205">
        <v>299581</v>
      </c>
      <c r="L84" s="205">
        <v>319095</v>
      </c>
      <c r="M84" s="205">
        <v>260611</v>
      </c>
      <c r="N84" s="207">
        <f>SUM(B84:M84)</f>
        <v>3101807</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44</v>
      </c>
      <c r="B86" s="205">
        <v>65786</v>
      </c>
      <c r="C86" s="205">
        <v>51901</v>
      </c>
      <c r="D86" s="205">
        <v>59503</v>
      </c>
      <c r="E86" s="205">
        <v>25806</v>
      </c>
      <c r="F86" s="205">
        <v>69221</v>
      </c>
      <c r="G86" s="205">
        <v>74000</v>
      </c>
      <c r="H86" s="205">
        <v>71854</v>
      </c>
      <c r="I86" s="205">
        <v>69278</v>
      </c>
      <c r="J86" s="205">
        <v>73162</v>
      </c>
      <c r="K86" s="205">
        <v>70861</v>
      </c>
      <c r="L86" s="205">
        <v>60790</v>
      </c>
      <c r="M86" s="205">
        <v>68470</v>
      </c>
      <c r="N86" s="207">
        <f>SUM(B86:M86)</f>
        <v>760632</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103</v>
      </c>
      <c r="B88" s="205"/>
      <c r="C88" s="205"/>
      <c r="D88" s="205"/>
      <c r="E88" s="205"/>
      <c r="F88" s="205"/>
      <c r="G88" s="205"/>
      <c r="H88" s="205"/>
      <c r="I88" s="205"/>
      <c r="J88" s="205">
        <v>0</v>
      </c>
      <c r="K88" s="205">
        <v>0</v>
      </c>
      <c r="L88" s="205">
        <v>0</v>
      </c>
      <c r="M88" s="205">
        <v>0</v>
      </c>
      <c r="N88" s="207">
        <f>SUM(B88:M88)</f>
        <v>0</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104</v>
      </c>
      <c r="B90" s="205"/>
      <c r="C90" s="205"/>
      <c r="D90" s="205"/>
      <c r="E90" s="205"/>
      <c r="F90" s="205"/>
      <c r="G90" s="205"/>
      <c r="H90" s="205"/>
      <c r="I90" s="205"/>
      <c r="J90" s="205">
        <v>0</v>
      </c>
      <c r="K90" s="205">
        <v>0</v>
      </c>
      <c r="L90" s="205">
        <v>0</v>
      </c>
      <c r="M90" s="205">
        <v>0</v>
      </c>
      <c r="N90" s="207">
        <f>SUM(B90:M90)</f>
        <v>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45</v>
      </c>
      <c r="B92" s="205">
        <v>146438</v>
      </c>
      <c r="C92" s="205">
        <v>65352</v>
      </c>
      <c r="D92" s="205">
        <v>185394</v>
      </c>
      <c r="E92" s="205">
        <v>227004</v>
      </c>
      <c r="F92" s="205">
        <v>258778</v>
      </c>
      <c r="G92" s="205">
        <v>232287</v>
      </c>
      <c r="H92" s="205">
        <v>126282</v>
      </c>
      <c r="I92" s="205">
        <v>161079</v>
      </c>
      <c r="J92" s="205">
        <v>253965</v>
      </c>
      <c r="K92" s="205">
        <v>241589</v>
      </c>
      <c r="L92" s="205">
        <v>224084</v>
      </c>
      <c r="M92" s="205">
        <v>235598</v>
      </c>
      <c r="N92" s="207">
        <f>SUM(B92:M92)</f>
        <v>2357850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46</v>
      </c>
      <c r="B94" s="205">
        <v>20385</v>
      </c>
      <c r="C94" s="205">
        <v>13670</v>
      </c>
      <c r="D94" s="205">
        <v>12563</v>
      </c>
      <c r="E94" s="205">
        <v>4209</v>
      </c>
      <c r="F94" s="205">
        <v>18646</v>
      </c>
      <c r="G94" s="205">
        <v>27373</v>
      </c>
      <c r="H94" s="205">
        <v>35036</v>
      </c>
      <c r="I94" s="205">
        <v>29780</v>
      </c>
      <c r="J94" s="205">
        <v>33142</v>
      </c>
      <c r="K94" s="205">
        <v>32640</v>
      </c>
      <c r="L94" s="205">
        <v>32382</v>
      </c>
      <c r="M94" s="205">
        <v>18415</v>
      </c>
      <c r="N94" s="207">
        <f>SUM(B94:M94)</f>
        <v>278241</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47</v>
      </c>
      <c r="B96" s="205"/>
      <c r="C96" s="205"/>
      <c r="D96" s="205"/>
      <c r="E96" s="205"/>
      <c r="F96" s="205"/>
      <c r="G96" s="205"/>
      <c r="H96" s="205"/>
      <c r="I96" s="205"/>
      <c r="J96" s="205">
        <v>0</v>
      </c>
      <c r="K96" s="205">
        <v>0</v>
      </c>
      <c r="L96" s="205">
        <v>0</v>
      </c>
      <c r="M96" s="205">
        <v>0</v>
      </c>
      <c r="N96" s="207">
        <f>SUM(B96:M96)</f>
        <v>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48</v>
      </c>
      <c r="B98" s="205">
        <v>11974</v>
      </c>
      <c r="C98" s="205">
        <v>13068</v>
      </c>
      <c r="D98" s="205">
        <v>7104</v>
      </c>
      <c r="E98" s="205">
        <v>9907</v>
      </c>
      <c r="F98" s="205">
        <v>14614</v>
      </c>
      <c r="G98" s="205">
        <v>14797</v>
      </c>
      <c r="H98" s="205">
        <v>17549</v>
      </c>
      <c r="I98" s="205">
        <v>11618</v>
      </c>
      <c r="J98" s="205">
        <v>13284</v>
      </c>
      <c r="K98" s="205">
        <v>11830</v>
      </c>
      <c r="L98" s="205">
        <v>11173</v>
      </c>
      <c r="M98" s="205">
        <v>11544</v>
      </c>
      <c r="N98" s="207">
        <f>SUM(B98:M98)</f>
        <v>148462</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49</v>
      </c>
      <c r="B100" s="205">
        <v>357</v>
      </c>
      <c r="C100" s="205">
        <v>971</v>
      </c>
      <c r="D100" s="205">
        <v>678</v>
      </c>
      <c r="E100" s="205">
        <v>26</v>
      </c>
      <c r="F100" s="205">
        <v>812</v>
      </c>
      <c r="G100" s="205">
        <v>984</v>
      </c>
      <c r="H100" s="205">
        <v>279</v>
      </c>
      <c r="I100" s="205">
        <v>310</v>
      </c>
      <c r="J100" s="205">
        <v>152</v>
      </c>
      <c r="K100" s="205">
        <v>1088</v>
      </c>
      <c r="L100" s="205">
        <v>1017</v>
      </c>
      <c r="M100" s="205">
        <v>146</v>
      </c>
      <c r="N100" s="207">
        <f>SUM(B100:M100)</f>
        <v>6820</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201" t="s">
        <v>13</v>
      </c>
      <c r="B102" s="190">
        <f t="shared" ref="B102:H102" si="2">SUM(B56:B100)</f>
        <v>588217</v>
      </c>
      <c r="C102" s="190">
        <f t="shared" si="2"/>
        <v>442749</v>
      </c>
      <c r="D102" s="190">
        <f t="shared" si="2"/>
        <v>542778</v>
      </c>
      <c r="E102" s="190">
        <f t="shared" si="2"/>
        <v>554097</v>
      </c>
      <c r="F102" s="190">
        <f t="shared" si="2"/>
        <v>841232</v>
      </c>
      <c r="G102" s="190">
        <f t="shared" si="2"/>
        <v>837218</v>
      </c>
      <c r="H102" s="190">
        <f t="shared" si="2"/>
        <v>755060</v>
      </c>
      <c r="I102" s="190">
        <f>SUM(I56:I100)</f>
        <v>778737</v>
      </c>
      <c r="J102" s="190">
        <f>SUM(J56:J100)</f>
        <v>816130</v>
      </c>
      <c r="K102" s="190">
        <f>SUM(K56:K100)</f>
        <v>841044</v>
      </c>
      <c r="L102" s="190">
        <f>SUM(L56:L100)</f>
        <v>833885</v>
      </c>
      <c r="M102" s="190">
        <f>SUM(M56:M100)</f>
        <v>763482</v>
      </c>
      <c r="N102" s="190">
        <f>SUM(B102:M102)</f>
        <v>8594629</v>
      </c>
    </row>
    <row r="103" spans="1:14" ht="12.75" customHeight="1" thickBot="1" x14ac:dyDescent="0.25">
      <c r="A103" s="202"/>
      <c r="B103" s="191"/>
      <c r="C103" s="191"/>
      <c r="D103" s="191"/>
      <c r="E103" s="191"/>
      <c r="F103" s="191"/>
      <c r="G103" s="191"/>
      <c r="H103" s="191"/>
      <c r="I103" s="191"/>
      <c r="J103" s="191"/>
      <c r="K103" s="191"/>
      <c r="L103" s="191"/>
      <c r="M103" s="191"/>
      <c r="N103" s="191"/>
    </row>
    <row r="104" spans="1:14" ht="12.75" customHeight="1" x14ac:dyDescent="0.2">
      <c r="A104" s="11"/>
      <c r="B104" s="7"/>
      <c r="C104" s="7"/>
      <c r="D104" s="7"/>
      <c r="E104" s="7"/>
      <c r="F104" s="7"/>
      <c r="G104" s="7"/>
      <c r="H104" s="7"/>
      <c r="I104" s="7"/>
      <c r="J104" s="7"/>
      <c r="K104" s="7"/>
      <c r="L104" s="7"/>
      <c r="M104" s="7"/>
      <c r="N104" s="22"/>
    </row>
    <row r="105" spans="1:14" ht="12.75" customHeight="1" x14ac:dyDescent="0.2">
      <c r="A105" s="11"/>
      <c r="B105" s="7"/>
      <c r="C105" s="7"/>
      <c r="D105" s="7"/>
      <c r="E105" s="7"/>
      <c r="F105" s="7"/>
      <c r="G105" s="7"/>
      <c r="H105" s="7"/>
      <c r="I105" s="7"/>
      <c r="J105" s="7"/>
      <c r="K105" s="7"/>
      <c r="L105" s="7"/>
      <c r="M105" s="7"/>
      <c r="N105" s="22"/>
    </row>
    <row r="107" spans="1:14" s="10" customFormat="1" ht="24.95" customHeight="1" x14ac:dyDescent="0.2">
      <c r="A107" s="200" t="s">
        <v>190</v>
      </c>
      <c r="B107" s="200"/>
      <c r="C107" s="200"/>
      <c r="D107" s="200"/>
      <c r="E107" s="200"/>
      <c r="F107" s="200"/>
      <c r="G107" s="200"/>
      <c r="H107" s="200"/>
      <c r="I107" s="200"/>
      <c r="J107" s="200"/>
      <c r="K107" s="200"/>
      <c r="L107" s="200"/>
      <c r="M107" s="200"/>
      <c r="N107" s="200"/>
    </row>
    <row r="108" spans="1:14" ht="12.75" customHeight="1" thickBot="1" x14ac:dyDescent="0.25"/>
    <row r="109" spans="1:14" ht="12.75" customHeight="1" x14ac:dyDescent="0.2">
      <c r="A109" s="194"/>
      <c r="B109" s="194" t="s">
        <v>1</v>
      </c>
      <c r="C109" s="194" t="s">
        <v>2</v>
      </c>
      <c r="D109" s="194" t="s">
        <v>3</v>
      </c>
      <c r="E109" s="194" t="s">
        <v>4</v>
      </c>
      <c r="F109" s="194" t="s">
        <v>5</v>
      </c>
      <c r="G109" s="194" t="s">
        <v>6</v>
      </c>
      <c r="H109" s="194" t="s">
        <v>7</v>
      </c>
      <c r="I109" s="194" t="s">
        <v>8</v>
      </c>
      <c r="J109" s="194" t="s">
        <v>9</v>
      </c>
      <c r="K109" s="194" t="s">
        <v>10</v>
      </c>
      <c r="L109" s="194" t="s">
        <v>11</v>
      </c>
      <c r="M109" s="194" t="s">
        <v>12</v>
      </c>
      <c r="N109" s="192" t="s">
        <v>13</v>
      </c>
    </row>
    <row r="110" spans="1:14" ht="12.75" customHeight="1" thickBot="1" x14ac:dyDescent="0.25">
      <c r="A110" s="195"/>
      <c r="B110" s="195"/>
      <c r="C110" s="195"/>
      <c r="D110" s="195"/>
      <c r="E110" s="195"/>
      <c r="F110" s="195"/>
      <c r="G110" s="195"/>
      <c r="H110" s="195"/>
      <c r="I110" s="195"/>
      <c r="J110" s="195"/>
      <c r="K110" s="195"/>
      <c r="L110" s="195"/>
      <c r="M110" s="195"/>
      <c r="N110" s="193"/>
    </row>
    <row r="111" spans="1:14" ht="12.75" customHeight="1" x14ac:dyDescent="0.2">
      <c r="A111" s="194" t="s">
        <v>51</v>
      </c>
      <c r="B111" s="205">
        <v>116210</v>
      </c>
      <c r="C111" s="205">
        <v>113740</v>
      </c>
      <c r="D111" s="205">
        <v>120900</v>
      </c>
      <c r="E111" s="205">
        <v>87500</v>
      </c>
      <c r="F111" s="205">
        <v>122400</v>
      </c>
      <c r="G111" s="205">
        <v>127400</v>
      </c>
      <c r="H111" s="205">
        <v>129170</v>
      </c>
      <c r="I111" s="205">
        <v>131410</v>
      </c>
      <c r="J111" s="205">
        <v>119440</v>
      </c>
      <c r="K111" s="205">
        <v>122100</v>
      </c>
      <c r="L111" s="205">
        <v>136560</v>
      </c>
      <c r="M111" s="205">
        <v>132760</v>
      </c>
      <c r="N111" s="207">
        <f>SUM(B111:M111)</f>
        <v>1459590</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203" t="s">
        <v>52</v>
      </c>
      <c r="B113" s="205">
        <v>820</v>
      </c>
      <c r="C113" s="205">
        <v>540</v>
      </c>
      <c r="D113" s="205"/>
      <c r="E113" s="205">
        <v>100</v>
      </c>
      <c r="F113" s="205">
        <v>100</v>
      </c>
      <c r="G113" s="205">
        <v>100</v>
      </c>
      <c r="H113" s="205">
        <v>360</v>
      </c>
      <c r="I113" s="205">
        <v>390</v>
      </c>
      <c r="J113" s="205">
        <v>350</v>
      </c>
      <c r="K113" s="205">
        <v>460</v>
      </c>
      <c r="L113" s="205">
        <v>360</v>
      </c>
      <c r="M113" s="205">
        <v>370</v>
      </c>
      <c r="N113" s="207">
        <f t="shared" ref="N113:N133" si="3">SUM(B113:M113)</f>
        <v>3950</v>
      </c>
    </row>
    <row r="114" spans="1:14" ht="12.75" customHeight="1" thickBot="1" x14ac:dyDescent="0.25">
      <c r="A114" s="204"/>
      <c r="B114" s="206"/>
      <c r="C114" s="206"/>
      <c r="D114" s="206"/>
      <c r="E114" s="206"/>
      <c r="F114" s="206"/>
      <c r="G114" s="206"/>
      <c r="H114" s="206"/>
      <c r="I114" s="206"/>
      <c r="J114" s="206"/>
      <c r="K114" s="206"/>
      <c r="L114" s="206"/>
      <c r="M114" s="206"/>
      <c r="N114" s="208"/>
    </row>
    <row r="115" spans="1:14" ht="12.75" customHeight="1" x14ac:dyDescent="0.2">
      <c r="A115" s="194" t="s">
        <v>53</v>
      </c>
      <c r="B115" s="205">
        <v>7110</v>
      </c>
      <c r="C115" s="205">
        <v>12400</v>
      </c>
      <c r="D115" s="205">
        <v>13200</v>
      </c>
      <c r="E115" s="205">
        <v>10700</v>
      </c>
      <c r="F115" s="205">
        <v>8900</v>
      </c>
      <c r="G115" s="205">
        <v>8900</v>
      </c>
      <c r="H115" s="205">
        <v>6550</v>
      </c>
      <c r="I115" s="205">
        <v>6240</v>
      </c>
      <c r="J115" s="205">
        <v>3540</v>
      </c>
      <c r="K115" s="205">
        <v>4220</v>
      </c>
      <c r="L115" s="205">
        <v>5530</v>
      </c>
      <c r="M115" s="205">
        <v>3000</v>
      </c>
      <c r="N115" s="207">
        <f t="shared" si="3"/>
        <v>90290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54</v>
      </c>
      <c r="B117" s="205">
        <v>11920</v>
      </c>
      <c r="C117" s="205">
        <v>11730</v>
      </c>
      <c r="D117" s="205">
        <v>15500</v>
      </c>
      <c r="E117" s="205">
        <v>10300</v>
      </c>
      <c r="F117" s="205">
        <v>9200</v>
      </c>
      <c r="G117" s="205">
        <v>13970</v>
      </c>
      <c r="H117" s="205">
        <v>17670</v>
      </c>
      <c r="I117" s="205">
        <v>18470</v>
      </c>
      <c r="J117" s="205">
        <v>13020</v>
      </c>
      <c r="K117" s="205">
        <v>12930</v>
      </c>
      <c r="L117" s="205">
        <v>13900</v>
      </c>
      <c r="M117" s="205">
        <v>13710</v>
      </c>
      <c r="N117" s="207">
        <f t="shared" si="3"/>
        <v>162320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39</v>
      </c>
      <c r="B119" s="205">
        <v>5850</v>
      </c>
      <c r="C119" s="205">
        <v>4940</v>
      </c>
      <c r="D119" s="205">
        <v>4400</v>
      </c>
      <c r="E119" s="205">
        <v>5700</v>
      </c>
      <c r="F119" s="205">
        <v>7200</v>
      </c>
      <c r="G119" s="205">
        <v>6100</v>
      </c>
      <c r="H119" s="205">
        <v>6010</v>
      </c>
      <c r="I119" s="205">
        <v>5600</v>
      </c>
      <c r="J119" s="205">
        <v>3920</v>
      </c>
      <c r="K119" s="205">
        <v>2300</v>
      </c>
      <c r="L119" s="205">
        <v>5620</v>
      </c>
      <c r="M119" s="205">
        <v>2240</v>
      </c>
      <c r="N119" s="207">
        <f t="shared" si="3"/>
        <v>59880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43</v>
      </c>
      <c r="B121" s="205">
        <v>28370</v>
      </c>
      <c r="C121" s="205">
        <v>17240</v>
      </c>
      <c r="D121" s="205">
        <v>18600</v>
      </c>
      <c r="E121" s="205">
        <v>13600</v>
      </c>
      <c r="F121" s="205">
        <v>21900</v>
      </c>
      <c r="G121" s="205">
        <v>19600</v>
      </c>
      <c r="H121" s="205">
        <v>20000</v>
      </c>
      <c r="I121" s="205">
        <v>19930</v>
      </c>
      <c r="J121" s="205">
        <v>12550</v>
      </c>
      <c r="K121" s="205">
        <v>13950</v>
      </c>
      <c r="L121" s="205">
        <v>13680</v>
      </c>
      <c r="M121" s="205">
        <v>10450</v>
      </c>
      <c r="N121" s="207">
        <f t="shared" si="3"/>
        <v>209870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56</v>
      </c>
      <c r="B123" s="205">
        <v>209890</v>
      </c>
      <c r="C123" s="205">
        <v>212920</v>
      </c>
      <c r="D123" s="205">
        <v>237200</v>
      </c>
      <c r="E123" s="205">
        <v>213800</v>
      </c>
      <c r="F123" s="205">
        <v>228200</v>
      </c>
      <c r="G123" s="205">
        <v>228300</v>
      </c>
      <c r="H123" s="205">
        <v>239960</v>
      </c>
      <c r="I123" s="205">
        <v>246740</v>
      </c>
      <c r="J123" s="205">
        <v>223470</v>
      </c>
      <c r="K123" s="205">
        <v>231110</v>
      </c>
      <c r="L123" s="205">
        <v>232690</v>
      </c>
      <c r="M123" s="205">
        <v>218860</v>
      </c>
      <c r="N123" s="207">
        <f t="shared" si="3"/>
        <v>2723140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105</v>
      </c>
      <c r="B125" s="205">
        <v>41300</v>
      </c>
      <c r="C125" s="205">
        <v>42110</v>
      </c>
      <c r="D125" s="205">
        <v>47300</v>
      </c>
      <c r="E125" s="205">
        <v>44800</v>
      </c>
      <c r="F125" s="205">
        <v>44700</v>
      </c>
      <c r="G125" s="205">
        <v>45200</v>
      </c>
      <c r="H125" s="205">
        <v>26870</v>
      </c>
      <c r="I125" s="205">
        <v>26330</v>
      </c>
      <c r="J125" s="205">
        <v>44300</v>
      </c>
      <c r="K125" s="205">
        <v>49890</v>
      </c>
      <c r="L125" s="205">
        <v>44770</v>
      </c>
      <c r="M125" s="205">
        <v>37350</v>
      </c>
      <c r="N125" s="207">
        <f t="shared" si="3"/>
        <v>494920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58</v>
      </c>
      <c r="B127" s="205">
        <v>14020</v>
      </c>
      <c r="C127" s="205">
        <v>6430</v>
      </c>
      <c r="D127" s="205">
        <v>13500</v>
      </c>
      <c r="E127" s="205">
        <v>11300</v>
      </c>
      <c r="F127" s="205">
        <v>11600</v>
      </c>
      <c r="G127" s="205">
        <v>13700</v>
      </c>
      <c r="H127" s="205">
        <v>18340</v>
      </c>
      <c r="I127" s="205">
        <v>16390</v>
      </c>
      <c r="J127" s="205">
        <v>12500</v>
      </c>
      <c r="K127" s="205">
        <v>3330</v>
      </c>
      <c r="L127" s="205">
        <v>26560</v>
      </c>
      <c r="M127" s="205">
        <v>13830</v>
      </c>
      <c r="N127" s="207">
        <f t="shared" si="3"/>
        <v>161500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106</v>
      </c>
      <c r="B129" s="205"/>
      <c r="C129" s="205"/>
      <c r="D129" s="205"/>
      <c r="E129" s="205"/>
      <c r="F129" s="205"/>
      <c r="G129" s="205"/>
      <c r="H129" s="205"/>
      <c r="I129" s="205"/>
      <c r="J129" s="205">
        <v>0</v>
      </c>
      <c r="K129" s="205">
        <v>0</v>
      </c>
      <c r="L129" s="205">
        <v>0</v>
      </c>
      <c r="M129" s="205">
        <v>0</v>
      </c>
      <c r="N129" s="207">
        <f t="shared" si="3"/>
        <v>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86</v>
      </c>
      <c r="B131" s="205"/>
      <c r="C131" s="205"/>
      <c r="D131" s="205"/>
      <c r="E131" s="205"/>
      <c r="F131" s="205"/>
      <c r="G131" s="205"/>
      <c r="H131" s="205"/>
      <c r="I131" s="205"/>
      <c r="J131" s="205">
        <v>0</v>
      </c>
      <c r="K131" s="205">
        <v>0</v>
      </c>
      <c r="L131" s="205">
        <v>0</v>
      </c>
      <c r="M131" s="205">
        <v>0</v>
      </c>
      <c r="N131" s="207">
        <f t="shared" si="3"/>
        <v>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59</v>
      </c>
      <c r="B133" s="205">
        <v>6210</v>
      </c>
      <c r="C133" s="205">
        <v>4920</v>
      </c>
      <c r="D133" s="205">
        <v>5400</v>
      </c>
      <c r="E133" s="205">
        <v>5400</v>
      </c>
      <c r="F133" s="205">
        <v>6000</v>
      </c>
      <c r="G133" s="205">
        <v>4710</v>
      </c>
      <c r="H133" s="205">
        <v>4860</v>
      </c>
      <c r="I133" s="205">
        <v>5070</v>
      </c>
      <c r="J133" s="205">
        <v>6000</v>
      </c>
      <c r="K133" s="205">
        <v>6360</v>
      </c>
      <c r="L133" s="205">
        <v>8070</v>
      </c>
      <c r="M133" s="205">
        <v>7560</v>
      </c>
      <c r="N133" s="207">
        <f t="shared" si="3"/>
        <v>70560</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60</v>
      </c>
      <c r="B135" s="205">
        <v>5720</v>
      </c>
      <c r="C135" s="205">
        <v>7070</v>
      </c>
      <c r="D135" s="205">
        <v>7100</v>
      </c>
      <c r="E135" s="205">
        <v>6500</v>
      </c>
      <c r="F135" s="205">
        <v>5950</v>
      </c>
      <c r="G135" s="205">
        <v>7040</v>
      </c>
      <c r="H135" s="205">
        <v>7340</v>
      </c>
      <c r="I135" s="205">
        <v>6810</v>
      </c>
      <c r="J135" s="205">
        <v>6420</v>
      </c>
      <c r="K135" s="205">
        <v>6330</v>
      </c>
      <c r="L135" s="205">
        <v>8570</v>
      </c>
      <c r="M135" s="205">
        <v>8110</v>
      </c>
      <c r="N135" s="207">
        <f>SUM(B135:M135)</f>
        <v>82960</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201" t="s">
        <v>13</v>
      </c>
      <c r="B137" s="190">
        <f t="shared" ref="B137:M137" si="4">SUM(B111:B135)</f>
        <v>447420</v>
      </c>
      <c r="C137" s="190">
        <f t="shared" si="4"/>
        <v>434040</v>
      </c>
      <c r="D137" s="190">
        <f t="shared" si="4"/>
        <v>483100</v>
      </c>
      <c r="E137" s="190">
        <f t="shared" si="4"/>
        <v>409700</v>
      </c>
      <c r="F137" s="190">
        <f t="shared" si="4"/>
        <v>466150</v>
      </c>
      <c r="G137" s="190">
        <f t="shared" si="4"/>
        <v>475020</v>
      </c>
      <c r="H137" s="190">
        <f t="shared" si="4"/>
        <v>477130</v>
      </c>
      <c r="I137" s="190">
        <f t="shared" si="4"/>
        <v>483380</v>
      </c>
      <c r="J137" s="190">
        <f t="shared" si="4"/>
        <v>445510</v>
      </c>
      <c r="K137" s="190">
        <f t="shared" si="4"/>
        <v>452980</v>
      </c>
      <c r="L137" s="190">
        <f t="shared" si="4"/>
        <v>496310</v>
      </c>
      <c r="M137" s="190">
        <f t="shared" si="4"/>
        <v>448240</v>
      </c>
      <c r="N137" s="190">
        <f>SUM(N111:N136)</f>
        <v>5518980</v>
      </c>
    </row>
    <row r="138" spans="1:14" ht="12.75" customHeight="1" thickBot="1" x14ac:dyDescent="0.25">
      <c r="A138" s="202"/>
      <c r="B138" s="191"/>
      <c r="C138" s="191"/>
      <c r="D138" s="191"/>
      <c r="E138" s="191"/>
      <c r="F138" s="191"/>
      <c r="G138" s="191"/>
      <c r="H138" s="191"/>
      <c r="I138" s="191"/>
      <c r="J138" s="191"/>
      <c r="K138" s="191"/>
      <c r="L138" s="191"/>
      <c r="M138" s="191"/>
      <c r="N138" s="191"/>
    </row>
    <row r="139" spans="1:14" ht="12.75" customHeight="1" x14ac:dyDescent="0.2">
      <c r="A139" s="11"/>
      <c r="B139" s="7"/>
      <c r="C139" s="7"/>
      <c r="D139" s="7"/>
      <c r="E139" s="7"/>
      <c r="F139" s="7"/>
      <c r="G139" s="7"/>
      <c r="H139" s="7"/>
      <c r="I139" s="7"/>
      <c r="J139" s="7"/>
      <c r="K139" s="7"/>
      <c r="L139" s="7"/>
      <c r="M139" s="7"/>
      <c r="N139" s="22"/>
    </row>
    <row r="140" spans="1:14" ht="12.75" customHeight="1" x14ac:dyDescent="0.2">
      <c r="A140" s="11"/>
      <c r="B140" s="7"/>
      <c r="C140" s="7"/>
      <c r="D140" s="7"/>
      <c r="E140" s="7"/>
      <c r="F140" s="7"/>
      <c r="G140" s="7"/>
      <c r="H140" s="7"/>
      <c r="I140" s="7"/>
      <c r="J140" s="7"/>
      <c r="K140" s="7"/>
      <c r="L140" s="7"/>
      <c r="M140" s="7"/>
      <c r="N140" s="22"/>
    </row>
    <row r="142" spans="1:14" s="10" customFormat="1" ht="24.95" customHeight="1" x14ac:dyDescent="0.2">
      <c r="A142" s="200" t="s">
        <v>191</v>
      </c>
      <c r="B142" s="200"/>
      <c r="C142" s="200"/>
      <c r="D142" s="200"/>
      <c r="E142" s="200"/>
      <c r="F142" s="200"/>
      <c r="G142" s="200"/>
      <c r="H142" s="200"/>
      <c r="I142" s="200"/>
      <c r="J142" s="200"/>
      <c r="K142" s="200"/>
      <c r="L142" s="200"/>
      <c r="M142" s="200"/>
      <c r="N142" s="200"/>
    </row>
    <row r="143" spans="1:14" ht="12.75" customHeight="1" thickBot="1" x14ac:dyDescent="0.25">
      <c r="A143" s="20"/>
      <c r="F143" s="4"/>
    </row>
    <row r="144" spans="1:14" ht="12.75" customHeight="1" x14ac:dyDescent="0.2">
      <c r="A144" s="194"/>
      <c r="B144" s="194" t="s">
        <v>1</v>
      </c>
      <c r="C144" s="194" t="s">
        <v>2</v>
      </c>
      <c r="D144" s="194" t="s">
        <v>3</v>
      </c>
      <c r="E144" s="194" t="s">
        <v>4</v>
      </c>
      <c r="F144" s="194" t="s">
        <v>5</v>
      </c>
      <c r="G144" s="194" t="s">
        <v>6</v>
      </c>
      <c r="H144" s="194" t="s">
        <v>7</v>
      </c>
      <c r="I144" s="194" t="s">
        <v>8</v>
      </c>
      <c r="J144" s="194" t="s">
        <v>9</v>
      </c>
      <c r="K144" s="194" t="s">
        <v>10</v>
      </c>
      <c r="L144" s="194" t="s">
        <v>11</v>
      </c>
      <c r="M144" s="194" t="s">
        <v>12</v>
      </c>
      <c r="N144" s="192" t="s">
        <v>13</v>
      </c>
    </row>
    <row r="145" spans="1:14" ht="12.75" customHeight="1" thickBot="1" x14ac:dyDescent="0.25">
      <c r="A145" s="195"/>
      <c r="B145" s="195"/>
      <c r="C145" s="195"/>
      <c r="D145" s="195"/>
      <c r="E145" s="195"/>
      <c r="F145" s="195"/>
      <c r="G145" s="195"/>
      <c r="H145" s="195"/>
      <c r="I145" s="195"/>
      <c r="J145" s="195"/>
      <c r="K145" s="195"/>
      <c r="L145" s="195"/>
      <c r="M145" s="195"/>
      <c r="N145" s="193"/>
    </row>
    <row r="146" spans="1:14" ht="12.75" customHeight="1" x14ac:dyDescent="0.2">
      <c r="A146" s="194" t="s">
        <v>62</v>
      </c>
      <c r="B146" s="205">
        <v>19602</v>
      </c>
      <c r="C146" s="205">
        <v>26031</v>
      </c>
      <c r="D146" s="205">
        <v>24583</v>
      </c>
      <c r="E146" s="205">
        <v>32700</v>
      </c>
      <c r="F146" s="205">
        <v>25778</v>
      </c>
      <c r="G146" s="205">
        <v>28095</v>
      </c>
      <c r="H146" s="205">
        <v>37358</v>
      </c>
      <c r="I146" s="205">
        <v>46204</v>
      </c>
      <c r="J146" s="205">
        <v>31397</v>
      </c>
      <c r="K146" s="205">
        <v>33340</v>
      </c>
      <c r="L146" s="205">
        <v>23379</v>
      </c>
      <c r="M146" s="205">
        <v>19610</v>
      </c>
      <c r="N146" s="207">
        <f t="shared" ref="N146:N168" si="5">SUM(B146:M146)</f>
        <v>348077</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03" t="s">
        <v>63</v>
      </c>
      <c r="B148" s="205">
        <v>42398</v>
      </c>
      <c r="C148" s="205">
        <v>12940</v>
      </c>
      <c r="D148" s="205">
        <v>18585</v>
      </c>
      <c r="E148" s="205">
        <v>23435</v>
      </c>
      <c r="F148" s="205">
        <v>24635</v>
      </c>
      <c r="G148" s="205">
        <v>26862</v>
      </c>
      <c r="H148" s="205">
        <v>26611</v>
      </c>
      <c r="I148" s="205">
        <v>28612</v>
      </c>
      <c r="J148" s="205">
        <v>26672</v>
      </c>
      <c r="K148" s="205">
        <v>28296</v>
      </c>
      <c r="L148" s="205">
        <v>22939</v>
      </c>
      <c r="M148" s="205">
        <v>25039</v>
      </c>
      <c r="N148" s="207">
        <f t="shared" si="5"/>
        <v>307024</v>
      </c>
    </row>
    <row r="149" spans="1:14" ht="12.75" customHeight="1" thickBot="1" x14ac:dyDescent="0.25">
      <c r="A149" s="204"/>
      <c r="B149" s="206"/>
      <c r="C149" s="206"/>
      <c r="D149" s="206"/>
      <c r="E149" s="206"/>
      <c r="F149" s="206"/>
      <c r="G149" s="206"/>
      <c r="H149" s="206"/>
      <c r="I149" s="206"/>
      <c r="J149" s="206"/>
      <c r="K149" s="206"/>
      <c r="L149" s="206"/>
      <c r="M149" s="206"/>
      <c r="N149" s="208"/>
    </row>
    <row r="150" spans="1:14" ht="12.75" customHeight="1" x14ac:dyDescent="0.2">
      <c r="A150" s="194" t="s">
        <v>64</v>
      </c>
      <c r="B150" s="205">
        <v>122361</v>
      </c>
      <c r="C150" s="205">
        <v>95002</v>
      </c>
      <c r="D150" s="205">
        <v>139892</v>
      </c>
      <c r="E150" s="205">
        <v>149271</v>
      </c>
      <c r="F150" s="205">
        <v>154089</v>
      </c>
      <c r="G150" s="205">
        <v>154028</v>
      </c>
      <c r="H150" s="205">
        <v>140324</v>
      </c>
      <c r="I150" s="205">
        <v>150198</v>
      </c>
      <c r="J150" s="205">
        <v>144709</v>
      </c>
      <c r="K150" s="205">
        <v>149334</v>
      </c>
      <c r="L150" s="205">
        <v>141955</v>
      </c>
      <c r="M150" s="205">
        <v>124297</v>
      </c>
      <c r="N150" s="207">
        <f t="shared" si="5"/>
        <v>1665460</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203" t="s">
        <v>65</v>
      </c>
      <c r="B152" s="205"/>
      <c r="C152" s="205"/>
      <c r="D152" s="205"/>
      <c r="E152" s="205"/>
      <c r="F152" s="205"/>
      <c r="G152" s="205"/>
      <c r="H152" s="205"/>
      <c r="I152" s="205"/>
      <c r="J152" s="205">
        <v>0</v>
      </c>
      <c r="K152" s="205">
        <v>0</v>
      </c>
      <c r="L152" s="205">
        <v>0</v>
      </c>
      <c r="M152" s="205">
        <v>0</v>
      </c>
      <c r="N152" s="207">
        <f t="shared" si="5"/>
        <v>0</v>
      </c>
    </row>
    <row r="153" spans="1:14" ht="12.75" customHeight="1" thickBot="1" x14ac:dyDescent="0.25">
      <c r="A153" s="204"/>
      <c r="B153" s="206"/>
      <c r="C153" s="206"/>
      <c r="D153" s="206"/>
      <c r="E153" s="206"/>
      <c r="F153" s="206"/>
      <c r="G153" s="206"/>
      <c r="H153" s="206"/>
      <c r="I153" s="206"/>
      <c r="J153" s="206"/>
      <c r="K153" s="206"/>
      <c r="L153" s="206"/>
      <c r="M153" s="206"/>
      <c r="N153" s="208"/>
    </row>
    <row r="154" spans="1:14" ht="12.75" customHeight="1" x14ac:dyDescent="0.2">
      <c r="A154" s="203" t="s">
        <v>66</v>
      </c>
      <c r="B154" s="205">
        <v>67218</v>
      </c>
      <c r="C154" s="205">
        <v>55661</v>
      </c>
      <c r="D154" s="205">
        <v>83837</v>
      </c>
      <c r="E154" s="205">
        <v>128998</v>
      </c>
      <c r="F154" s="205">
        <v>59031</v>
      </c>
      <c r="G154" s="205">
        <v>58205</v>
      </c>
      <c r="H154" s="205">
        <v>58225</v>
      </c>
      <c r="I154" s="205">
        <v>55843</v>
      </c>
      <c r="J154" s="205">
        <v>48778</v>
      </c>
      <c r="K154" s="205">
        <v>52233</v>
      </c>
      <c r="L154" s="205">
        <v>58382</v>
      </c>
      <c r="M154" s="205">
        <v>54620</v>
      </c>
      <c r="N154" s="207">
        <f t="shared" si="5"/>
        <v>781031</v>
      </c>
    </row>
    <row r="155" spans="1:14" ht="12.75" customHeight="1" thickBot="1" x14ac:dyDescent="0.25">
      <c r="A155" s="204"/>
      <c r="B155" s="206"/>
      <c r="C155" s="206"/>
      <c r="D155" s="206"/>
      <c r="E155" s="206"/>
      <c r="F155" s="206"/>
      <c r="G155" s="206"/>
      <c r="H155" s="206"/>
      <c r="I155" s="206"/>
      <c r="J155" s="206"/>
      <c r="K155" s="206"/>
      <c r="L155" s="206"/>
      <c r="M155" s="206"/>
      <c r="N155" s="208"/>
    </row>
    <row r="156" spans="1:14" ht="12.75" customHeight="1" x14ac:dyDescent="0.2">
      <c r="A156" s="194" t="s">
        <v>53</v>
      </c>
      <c r="B156" s="205">
        <v>11743</v>
      </c>
      <c r="C156" s="205">
        <v>10858</v>
      </c>
      <c r="D156" s="205">
        <v>13420</v>
      </c>
      <c r="E156" s="205">
        <v>7697</v>
      </c>
      <c r="F156" s="205">
        <v>7294</v>
      </c>
      <c r="G156" s="205">
        <v>6782</v>
      </c>
      <c r="H156" s="205">
        <v>5944</v>
      </c>
      <c r="I156" s="205">
        <v>8575</v>
      </c>
      <c r="J156" s="205">
        <v>8661</v>
      </c>
      <c r="K156" s="205">
        <v>7868</v>
      </c>
      <c r="L156" s="205">
        <v>5012</v>
      </c>
      <c r="M156" s="205">
        <v>6752</v>
      </c>
      <c r="N156" s="207">
        <f t="shared" si="5"/>
        <v>100606</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203" t="s">
        <v>67</v>
      </c>
      <c r="B158" s="205">
        <v>14890</v>
      </c>
      <c r="C158" s="205">
        <v>11336</v>
      </c>
      <c r="D158" s="205">
        <v>11589</v>
      </c>
      <c r="E158" s="205">
        <v>16119</v>
      </c>
      <c r="F158" s="205">
        <v>13318</v>
      </c>
      <c r="G158" s="205">
        <v>15604</v>
      </c>
      <c r="H158" s="205">
        <v>12067</v>
      </c>
      <c r="I158" s="205">
        <v>14222</v>
      </c>
      <c r="J158" s="205">
        <v>9852</v>
      </c>
      <c r="K158" s="205">
        <v>11888</v>
      </c>
      <c r="L158" s="205">
        <v>15092</v>
      </c>
      <c r="M158" s="205">
        <v>9358</v>
      </c>
      <c r="N158" s="207">
        <f t="shared" si="5"/>
        <v>155335</v>
      </c>
    </row>
    <row r="159" spans="1:14" ht="12.75" customHeight="1" thickBot="1" x14ac:dyDescent="0.25">
      <c r="A159" s="204"/>
      <c r="B159" s="206"/>
      <c r="C159" s="206"/>
      <c r="D159" s="206"/>
      <c r="E159" s="206"/>
      <c r="F159" s="206"/>
      <c r="G159" s="206"/>
      <c r="H159" s="206"/>
      <c r="I159" s="206"/>
      <c r="J159" s="206"/>
      <c r="K159" s="206"/>
      <c r="L159" s="206"/>
      <c r="M159" s="206"/>
      <c r="N159" s="208"/>
    </row>
    <row r="160" spans="1:14" ht="12.75" customHeight="1" x14ac:dyDescent="0.2">
      <c r="A160" s="194" t="s">
        <v>68</v>
      </c>
      <c r="B160" s="205">
        <v>71018</v>
      </c>
      <c r="C160" s="205">
        <v>71850</v>
      </c>
      <c r="D160" s="205">
        <v>70241</v>
      </c>
      <c r="E160" s="205">
        <v>47784</v>
      </c>
      <c r="F160" s="205">
        <v>67681</v>
      </c>
      <c r="G160" s="205">
        <v>72495</v>
      </c>
      <c r="H160" s="205">
        <v>96579</v>
      </c>
      <c r="I160" s="205">
        <v>85628</v>
      </c>
      <c r="J160" s="205">
        <v>86623</v>
      </c>
      <c r="K160" s="205">
        <v>71010</v>
      </c>
      <c r="L160" s="205">
        <v>65805</v>
      </c>
      <c r="M160" s="205">
        <v>61617</v>
      </c>
      <c r="N160" s="207">
        <f t="shared" si="5"/>
        <v>868331</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194" t="s">
        <v>69</v>
      </c>
      <c r="B162" s="205">
        <v>808</v>
      </c>
      <c r="C162" s="205">
        <v>7208</v>
      </c>
      <c r="D162" s="205">
        <v>2041</v>
      </c>
      <c r="E162" s="205">
        <v>1326</v>
      </c>
      <c r="F162" s="205">
        <v>1717</v>
      </c>
      <c r="G162" s="205">
        <v>1715</v>
      </c>
      <c r="H162" s="205"/>
      <c r="I162" s="205">
        <v>136</v>
      </c>
      <c r="J162" s="205">
        <v>204</v>
      </c>
      <c r="K162" s="205">
        <v>306</v>
      </c>
      <c r="L162" s="205">
        <v>187</v>
      </c>
      <c r="M162" s="205">
        <v>136</v>
      </c>
      <c r="N162" s="207">
        <f t="shared" si="5"/>
        <v>15784</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194" t="s">
        <v>60</v>
      </c>
      <c r="B164" s="205">
        <v>6968</v>
      </c>
      <c r="C164" s="205">
        <v>9056</v>
      </c>
      <c r="D164" s="205">
        <v>5253</v>
      </c>
      <c r="E164" s="205">
        <v>1769</v>
      </c>
      <c r="F164" s="205">
        <v>3335</v>
      </c>
      <c r="G164" s="205">
        <v>848</v>
      </c>
      <c r="H164" s="205">
        <v>476</v>
      </c>
      <c r="I164" s="205">
        <v>1171</v>
      </c>
      <c r="J164" s="205">
        <v>2525</v>
      </c>
      <c r="K164" s="205">
        <v>1610</v>
      </c>
      <c r="L164" s="205">
        <v>1320</v>
      </c>
      <c r="M164" s="205">
        <v>900</v>
      </c>
      <c r="N164" s="207">
        <f t="shared" si="5"/>
        <v>35231</v>
      </c>
    </row>
    <row r="165" spans="1:14" ht="12.75" customHeight="1" thickBot="1" x14ac:dyDescent="0.25">
      <c r="A165" s="195"/>
      <c r="B165" s="206"/>
      <c r="C165" s="206"/>
      <c r="D165" s="206"/>
      <c r="E165" s="206"/>
      <c r="F165" s="206"/>
      <c r="G165" s="206"/>
      <c r="H165" s="206"/>
      <c r="I165" s="206"/>
      <c r="J165" s="206"/>
      <c r="K165" s="206"/>
      <c r="L165" s="206"/>
      <c r="M165" s="206"/>
      <c r="N165" s="208"/>
    </row>
    <row r="166" spans="1:14" ht="12.75" customHeight="1" x14ac:dyDescent="0.2">
      <c r="A166" s="194" t="s">
        <v>71</v>
      </c>
      <c r="B166" s="205">
        <v>3529</v>
      </c>
      <c r="C166" s="205">
        <v>4369</v>
      </c>
      <c r="D166" s="205">
        <v>4852</v>
      </c>
      <c r="E166" s="205">
        <v>6470</v>
      </c>
      <c r="F166" s="205">
        <v>7108</v>
      </c>
      <c r="G166" s="205">
        <v>7017</v>
      </c>
      <c r="H166" s="205">
        <v>5613</v>
      </c>
      <c r="I166" s="205">
        <v>5411</v>
      </c>
      <c r="J166" s="205">
        <v>3666</v>
      </c>
      <c r="K166" s="205">
        <v>1911</v>
      </c>
      <c r="L166" s="205">
        <v>3078</v>
      </c>
      <c r="M166" s="205">
        <v>2524</v>
      </c>
      <c r="N166" s="207">
        <f t="shared" si="5"/>
        <v>55548</v>
      </c>
    </row>
    <row r="167" spans="1:14" ht="12.75" customHeight="1" thickBot="1" x14ac:dyDescent="0.25">
      <c r="A167" s="195"/>
      <c r="B167" s="206"/>
      <c r="C167" s="206"/>
      <c r="D167" s="206"/>
      <c r="E167" s="206"/>
      <c r="F167" s="206"/>
      <c r="G167" s="206"/>
      <c r="H167" s="206"/>
      <c r="I167" s="206"/>
      <c r="J167" s="206"/>
      <c r="K167" s="206"/>
      <c r="L167" s="206"/>
      <c r="M167" s="206"/>
      <c r="N167" s="208"/>
    </row>
    <row r="168" spans="1:14" ht="12.75" customHeight="1" x14ac:dyDescent="0.2">
      <c r="A168" s="194" t="s">
        <v>72</v>
      </c>
      <c r="B168" s="205">
        <v>5470</v>
      </c>
      <c r="C168" s="205">
        <v>5515</v>
      </c>
      <c r="D168" s="205">
        <v>5257</v>
      </c>
      <c r="E168" s="205">
        <v>2620</v>
      </c>
      <c r="F168" s="205">
        <v>3164</v>
      </c>
      <c r="G168" s="205">
        <v>2512</v>
      </c>
      <c r="H168" s="205">
        <v>2562</v>
      </c>
      <c r="I168" s="205">
        <v>2430</v>
      </c>
      <c r="J168" s="205">
        <v>1430</v>
      </c>
      <c r="K168" s="205">
        <v>275</v>
      </c>
      <c r="L168" s="205">
        <v>433</v>
      </c>
      <c r="M168" s="205">
        <v>220</v>
      </c>
      <c r="N168" s="207">
        <f t="shared" si="5"/>
        <v>31888</v>
      </c>
    </row>
    <row r="169" spans="1:14" ht="12.75" customHeight="1" thickBot="1" x14ac:dyDescent="0.25">
      <c r="A169" s="195"/>
      <c r="B169" s="206"/>
      <c r="C169" s="206"/>
      <c r="D169" s="206"/>
      <c r="E169" s="206"/>
      <c r="F169" s="206"/>
      <c r="G169" s="206"/>
      <c r="H169" s="206"/>
      <c r="I169" s="206"/>
      <c r="J169" s="206"/>
      <c r="K169" s="206"/>
      <c r="L169" s="206"/>
      <c r="M169" s="206"/>
      <c r="N169" s="208"/>
    </row>
    <row r="170" spans="1:14" ht="12.75" customHeight="1" x14ac:dyDescent="0.2">
      <c r="A170" s="201" t="s">
        <v>13</v>
      </c>
      <c r="B170" s="190">
        <f t="shared" ref="B170:G170" si="6">SUM(B146:B168)</f>
        <v>366005</v>
      </c>
      <c r="C170" s="190">
        <f t="shared" si="6"/>
        <v>309826</v>
      </c>
      <c r="D170" s="190">
        <f t="shared" si="6"/>
        <v>379550</v>
      </c>
      <c r="E170" s="190">
        <f t="shared" si="6"/>
        <v>418189</v>
      </c>
      <c r="F170" s="190">
        <f t="shared" si="6"/>
        <v>367150</v>
      </c>
      <c r="G170" s="190">
        <f t="shared" si="6"/>
        <v>374163</v>
      </c>
      <c r="H170" s="190">
        <f t="shared" ref="H170:M170" si="7">SUM(H146:H168)</f>
        <v>385759</v>
      </c>
      <c r="I170" s="190">
        <f t="shared" si="7"/>
        <v>398430</v>
      </c>
      <c r="J170" s="190">
        <f t="shared" si="7"/>
        <v>364517</v>
      </c>
      <c r="K170" s="190">
        <f t="shared" si="7"/>
        <v>358071</v>
      </c>
      <c r="L170" s="190">
        <f t="shared" si="7"/>
        <v>337582</v>
      </c>
      <c r="M170" s="190">
        <f t="shared" si="7"/>
        <v>305073</v>
      </c>
      <c r="N170" s="190">
        <f>SUM(B170:M170)</f>
        <v>4364315</v>
      </c>
    </row>
    <row r="171" spans="1:14" ht="12.75" customHeight="1" thickBot="1" x14ac:dyDescent="0.25">
      <c r="A171" s="202"/>
      <c r="B171" s="191"/>
      <c r="C171" s="191"/>
      <c r="D171" s="191"/>
      <c r="E171" s="191"/>
      <c r="F171" s="191"/>
      <c r="G171" s="191"/>
      <c r="H171" s="191"/>
      <c r="I171" s="191"/>
      <c r="J171" s="191"/>
      <c r="K171" s="191"/>
      <c r="L171" s="191"/>
      <c r="M171" s="191"/>
      <c r="N171" s="191"/>
    </row>
    <row r="172" spans="1:14" ht="12.75" customHeight="1" x14ac:dyDescent="0.2">
      <c r="A172" s="11"/>
      <c r="B172" s="7"/>
      <c r="C172" s="7"/>
      <c r="D172" s="7"/>
      <c r="E172" s="7"/>
      <c r="F172" s="7"/>
      <c r="G172" s="7"/>
      <c r="H172" s="7"/>
      <c r="I172" s="7"/>
      <c r="J172" s="7"/>
      <c r="K172" s="7"/>
      <c r="L172" s="7"/>
      <c r="M172" s="7"/>
      <c r="N172" s="22"/>
    </row>
    <row r="173" spans="1:14" ht="12.75" customHeight="1" x14ac:dyDescent="0.2">
      <c r="A173" s="11"/>
      <c r="B173" s="7"/>
      <c r="C173" s="7"/>
      <c r="D173" s="7"/>
      <c r="E173" s="7"/>
      <c r="F173" s="7"/>
      <c r="G173" s="7"/>
      <c r="H173" s="7"/>
      <c r="I173" s="7"/>
      <c r="J173" s="7"/>
      <c r="K173" s="7"/>
      <c r="L173" s="7"/>
      <c r="M173" s="7"/>
      <c r="N173" s="22"/>
    </row>
    <row r="174" spans="1:14" s="4" customFormat="1" ht="12.75" customHeight="1" x14ac:dyDescent="0.2">
      <c r="N174" s="46"/>
    </row>
    <row r="175" spans="1:14" s="10" customFormat="1" ht="24.95" customHeight="1" x14ac:dyDescent="0.2">
      <c r="A175" s="200" t="s">
        <v>192</v>
      </c>
      <c r="B175" s="200"/>
      <c r="C175" s="200"/>
      <c r="D175" s="200"/>
      <c r="E175" s="200"/>
      <c r="F175" s="200"/>
      <c r="G175" s="200"/>
      <c r="H175" s="200"/>
      <c r="I175" s="200"/>
      <c r="J175" s="200"/>
      <c r="K175" s="200"/>
      <c r="L175" s="200"/>
      <c r="M175" s="200"/>
      <c r="N175" s="200"/>
    </row>
    <row r="176" spans="1:14" ht="12.75" customHeight="1" thickBot="1" x14ac:dyDescent="0.25">
      <c r="A176" s="20"/>
      <c r="F176" s="4"/>
    </row>
    <row r="177" spans="1:14" ht="12.75" customHeight="1" x14ac:dyDescent="0.2">
      <c r="A177" s="194"/>
      <c r="B177" s="194" t="s">
        <v>1</v>
      </c>
      <c r="C177" s="194" t="s">
        <v>2</v>
      </c>
      <c r="D177" s="194" t="s">
        <v>3</v>
      </c>
      <c r="E177" s="194" t="s">
        <v>4</v>
      </c>
      <c r="F177" s="194" t="s">
        <v>5</v>
      </c>
      <c r="G177" s="194" t="s">
        <v>6</v>
      </c>
      <c r="H177" s="194" t="s">
        <v>7</v>
      </c>
      <c r="I177" s="194" t="s">
        <v>8</v>
      </c>
      <c r="J177" s="194" t="s">
        <v>9</v>
      </c>
      <c r="K177" s="194" t="s">
        <v>10</v>
      </c>
      <c r="L177" s="194" t="s">
        <v>11</v>
      </c>
      <c r="M177" s="194" t="s">
        <v>12</v>
      </c>
      <c r="N177" s="192" t="s">
        <v>13</v>
      </c>
    </row>
    <row r="178" spans="1:14" ht="12.75" customHeight="1" thickBot="1" x14ac:dyDescent="0.25">
      <c r="A178" s="195"/>
      <c r="B178" s="195"/>
      <c r="C178" s="195"/>
      <c r="D178" s="195"/>
      <c r="E178" s="195"/>
      <c r="F178" s="195"/>
      <c r="G178" s="195"/>
      <c r="H178" s="195"/>
      <c r="I178" s="195"/>
      <c r="J178" s="195"/>
      <c r="K178" s="195"/>
      <c r="L178" s="195"/>
      <c r="M178" s="195"/>
      <c r="N178" s="193"/>
    </row>
    <row r="179" spans="1:14" ht="12.75" customHeight="1" x14ac:dyDescent="0.2">
      <c r="A179" s="203" t="s">
        <v>75</v>
      </c>
      <c r="B179" s="205">
        <v>24080</v>
      </c>
      <c r="C179" s="205">
        <v>19979</v>
      </c>
      <c r="D179" s="205">
        <v>11341</v>
      </c>
      <c r="E179" s="205">
        <v>14623</v>
      </c>
      <c r="F179" s="205">
        <v>14522</v>
      </c>
      <c r="G179" s="205">
        <v>19747</v>
      </c>
      <c r="H179" s="205">
        <v>19020</v>
      </c>
      <c r="I179" s="205">
        <v>22401</v>
      </c>
      <c r="J179" s="205">
        <v>17876</v>
      </c>
      <c r="K179" s="205">
        <v>16342</v>
      </c>
      <c r="L179" s="205">
        <v>14273</v>
      </c>
      <c r="M179" s="205">
        <v>14230</v>
      </c>
      <c r="N179" s="207">
        <f t="shared" ref="N179:N199" si="8">SUM(B179:M179)</f>
        <v>208434</v>
      </c>
    </row>
    <row r="180" spans="1:14" ht="12.75" customHeight="1" thickBot="1" x14ac:dyDescent="0.25">
      <c r="A180" s="204"/>
      <c r="B180" s="206"/>
      <c r="C180" s="206"/>
      <c r="D180" s="206"/>
      <c r="E180" s="206"/>
      <c r="F180" s="206"/>
      <c r="G180" s="206"/>
      <c r="H180" s="206"/>
      <c r="I180" s="206"/>
      <c r="J180" s="206"/>
      <c r="K180" s="206"/>
      <c r="L180" s="206"/>
      <c r="M180" s="206"/>
      <c r="N180" s="208"/>
    </row>
    <row r="181" spans="1:14" ht="12.75" customHeight="1" x14ac:dyDescent="0.2">
      <c r="A181" s="194" t="s">
        <v>76</v>
      </c>
      <c r="B181" s="205">
        <v>800</v>
      </c>
      <c r="C181" s="205">
        <v>25</v>
      </c>
      <c r="D181" s="205">
        <v>75</v>
      </c>
      <c r="E181" s="205">
        <v>152</v>
      </c>
      <c r="F181" s="205"/>
      <c r="G181" s="205"/>
      <c r="H181" s="205">
        <v>1270</v>
      </c>
      <c r="I181" s="205">
        <v>1232</v>
      </c>
      <c r="J181" s="205">
        <v>1482</v>
      </c>
      <c r="K181" s="205">
        <v>1054</v>
      </c>
      <c r="L181" s="205">
        <v>3327</v>
      </c>
      <c r="M181" s="205">
        <v>1680</v>
      </c>
      <c r="N181" s="207">
        <f t="shared" si="8"/>
        <v>11097</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77</v>
      </c>
      <c r="B183" s="205">
        <v>10537</v>
      </c>
      <c r="C183" s="205">
        <v>13360</v>
      </c>
      <c r="D183" s="205">
        <v>10425</v>
      </c>
      <c r="E183" s="205">
        <v>1125</v>
      </c>
      <c r="F183" s="205">
        <v>1516</v>
      </c>
      <c r="G183" s="205">
        <v>5911</v>
      </c>
      <c r="H183" s="205">
        <v>14030</v>
      </c>
      <c r="I183" s="205">
        <v>27814</v>
      </c>
      <c r="J183" s="205">
        <v>26050</v>
      </c>
      <c r="K183" s="205">
        <v>3900</v>
      </c>
      <c r="L183" s="205">
        <v>4054</v>
      </c>
      <c r="M183" s="205">
        <v>35017</v>
      </c>
      <c r="N183" s="207">
        <f t="shared" si="8"/>
        <v>153739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78</v>
      </c>
      <c r="B185" s="205">
        <v>6680</v>
      </c>
      <c r="C185" s="205">
        <v>7598</v>
      </c>
      <c r="D185" s="205">
        <v>4005</v>
      </c>
      <c r="E185" s="205">
        <v>2902</v>
      </c>
      <c r="F185" s="205">
        <v>4419</v>
      </c>
      <c r="G185" s="205">
        <v>3609</v>
      </c>
      <c r="H185" s="205">
        <v>3913</v>
      </c>
      <c r="I185" s="205">
        <v>3929</v>
      </c>
      <c r="J185" s="205">
        <v>3950</v>
      </c>
      <c r="K185" s="205">
        <v>5152</v>
      </c>
      <c r="L185" s="205">
        <v>3586</v>
      </c>
      <c r="M185" s="205">
        <v>2399</v>
      </c>
      <c r="N185" s="207">
        <f t="shared" si="8"/>
        <v>52142</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96</v>
      </c>
      <c r="B187" s="205">
        <v>1652</v>
      </c>
      <c r="C187" s="205"/>
      <c r="D187" s="205"/>
      <c r="E187" s="205"/>
      <c r="F187" s="205"/>
      <c r="G187" s="205"/>
      <c r="H187" s="205"/>
      <c r="I187" s="205"/>
      <c r="J187" s="205">
        <v>0</v>
      </c>
      <c r="K187" s="205">
        <v>0</v>
      </c>
      <c r="L187" s="205">
        <v>0</v>
      </c>
      <c r="M187" s="205">
        <v>0</v>
      </c>
      <c r="N187" s="207">
        <f t="shared" si="8"/>
        <v>1652</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107</v>
      </c>
      <c r="B189" s="205"/>
      <c r="C189" s="205"/>
      <c r="D189" s="205"/>
      <c r="E189" s="205"/>
      <c r="F189" s="205"/>
      <c r="G189" s="205"/>
      <c r="H189" s="205"/>
      <c r="I189" s="205"/>
      <c r="J189" s="205">
        <v>0</v>
      </c>
      <c r="K189" s="205">
        <v>0</v>
      </c>
      <c r="L189" s="205">
        <v>0</v>
      </c>
      <c r="M189" s="205">
        <v>0</v>
      </c>
      <c r="N189" s="207">
        <f t="shared" si="8"/>
        <v>0</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79</v>
      </c>
      <c r="B191" s="205"/>
      <c r="C191" s="205"/>
      <c r="D191" s="205">
        <v>23179</v>
      </c>
      <c r="E191" s="205">
        <v>26009</v>
      </c>
      <c r="F191" s="205">
        <v>30904</v>
      </c>
      <c r="G191" s="205">
        <v>63014</v>
      </c>
      <c r="H191" s="205">
        <v>47143</v>
      </c>
      <c r="I191" s="205">
        <v>41232</v>
      </c>
      <c r="J191" s="205">
        <v>60456</v>
      </c>
      <c r="K191" s="205">
        <v>78780</v>
      </c>
      <c r="L191" s="205">
        <v>83113</v>
      </c>
      <c r="M191" s="205">
        <v>52866</v>
      </c>
      <c r="N191" s="207">
        <f t="shared" si="8"/>
        <v>506696</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53</v>
      </c>
      <c r="B193" s="205">
        <v>22878</v>
      </c>
      <c r="C193" s="205">
        <v>21959</v>
      </c>
      <c r="D193" s="205">
        <v>18171</v>
      </c>
      <c r="E193" s="205">
        <v>19951</v>
      </c>
      <c r="F193" s="205">
        <v>21595</v>
      </c>
      <c r="G193" s="205">
        <v>22105</v>
      </c>
      <c r="H193" s="205">
        <v>19580</v>
      </c>
      <c r="I193" s="205">
        <v>17509</v>
      </c>
      <c r="J193" s="205">
        <v>18181</v>
      </c>
      <c r="K193" s="205">
        <v>19921</v>
      </c>
      <c r="L193" s="205">
        <v>20776</v>
      </c>
      <c r="M193" s="205">
        <v>17024</v>
      </c>
      <c r="N193" s="207">
        <f t="shared" si="8"/>
        <v>239650</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60</v>
      </c>
      <c r="B195" s="205">
        <v>5422</v>
      </c>
      <c r="C195" s="205">
        <v>5320</v>
      </c>
      <c r="D195" s="205">
        <v>7705</v>
      </c>
      <c r="E195" s="205">
        <v>7904</v>
      </c>
      <c r="F195" s="205">
        <v>4370</v>
      </c>
      <c r="G195" s="205">
        <v>6591</v>
      </c>
      <c r="H195" s="205">
        <v>10975</v>
      </c>
      <c r="I195" s="205">
        <v>4618</v>
      </c>
      <c r="J195" s="205">
        <v>4875</v>
      </c>
      <c r="K195" s="205">
        <v>4643</v>
      </c>
      <c r="L195" s="205">
        <v>4593</v>
      </c>
      <c r="M195" s="205">
        <v>5267</v>
      </c>
      <c r="N195" s="207">
        <f t="shared" si="8"/>
        <v>72283</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194" t="s">
        <v>69</v>
      </c>
      <c r="B197" s="205">
        <v>10390</v>
      </c>
      <c r="C197" s="205">
        <v>10652</v>
      </c>
      <c r="D197" s="205">
        <v>6852</v>
      </c>
      <c r="E197" s="205">
        <v>8277</v>
      </c>
      <c r="F197" s="205">
        <v>7879</v>
      </c>
      <c r="G197" s="205">
        <v>5906</v>
      </c>
      <c r="H197" s="205">
        <v>7042</v>
      </c>
      <c r="I197" s="205">
        <v>6756</v>
      </c>
      <c r="J197" s="205">
        <v>5397</v>
      </c>
      <c r="K197" s="205">
        <v>6902</v>
      </c>
      <c r="L197" s="205">
        <v>7517</v>
      </c>
      <c r="M197" s="205">
        <v>7121</v>
      </c>
      <c r="N197" s="207">
        <f t="shared" si="8"/>
        <v>90691</v>
      </c>
    </row>
    <row r="198" spans="1:14" ht="12.75" customHeight="1" thickBot="1" x14ac:dyDescent="0.25">
      <c r="A198" s="195"/>
      <c r="B198" s="206"/>
      <c r="C198" s="206"/>
      <c r="D198" s="206"/>
      <c r="E198" s="206"/>
      <c r="F198" s="206"/>
      <c r="G198" s="206"/>
      <c r="H198" s="206"/>
      <c r="I198" s="206"/>
      <c r="J198" s="206"/>
      <c r="K198" s="206"/>
      <c r="L198" s="206"/>
      <c r="M198" s="206"/>
      <c r="N198" s="208"/>
    </row>
    <row r="199" spans="1:14" ht="12.75" customHeight="1" x14ac:dyDescent="0.2">
      <c r="A199" s="194" t="s">
        <v>80</v>
      </c>
      <c r="B199" s="205">
        <v>23643</v>
      </c>
      <c r="C199" s="205">
        <v>22512</v>
      </c>
      <c r="D199" s="205">
        <v>16612</v>
      </c>
      <c r="E199" s="205">
        <v>9902</v>
      </c>
      <c r="F199" s="205">
        <v>12726</v>
      </c>
      <c r="G199" s="205">
        <v>16437</v>
      </c>
      <c r="H199" s="205">
        <v>22666</v>
      </c>
      <c r="I199" s="205">
        <v>22815</v>
      </c>
      <c r="J199" s="205">
        <v>22221</v>
      </c>
      <c r="K199" s="205">
        <v>22430</v>
      </c>
      <c r="L199" s="205">
        <v>22783</v>
      </c>
      <c r="M199" s="205">
        <v>20355</v>
      </c>
      <c r="N199" s="207">
        <f t="shared" si="8"/>
        <v>235102</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201" t="s">
        <v>13</v>
      </c>
      <c r="B201" s="190">
        <f>SUM(B179:B199)</f>
        <v>106082</v>
      </c>
      <c r="C201" s="190">
        <f t="shared" ref="C201:M201" si="9">SUM(C179:C199)</f>
        <v>101405</v>
      </c>
      <c r="D201" s="190">
        <f t="shared" si="9"/>
        <v>98365</v>
      </c>
      <c r="E201" s="190">
        <f t="shared" si="9"/>
        <v>90845</v>
      </c>
      <c r="F201" s="190">
        <f t="shared" si="9"/>
        <v>97931</v>
      </c>
      <c r="G201" s="190">
        <f t="shared" si="9"/>
        <v>143320</v>
      </c>
      <c r="H201" s="190">
        <f t="shared" si="9"/>
        <v>145639</v>
      </c>
      <c r="I201" s="190">
        <f t="shared" si="9"/>
        <v>148306</v>
      </c>
      <c r="J201" s="190">
        <f t="shared" si="9"/>
        <v>160488</v>
      </c>
      <c r="K201" s="190">
        <f t="shared" si="9"/>
        <v>159124</v>
      </c>
      <c r="L201" s="190">
        <f t="shared" si="9"/>
        <v>164022</v>
      </c>
      <c r="M201" s="190">
        <f t="shared" si="9"/>
        <v>155959</v>
      </c>
      <c r="N201" s="190">
        <f>SUM(N179:N199)</f>
        <v>1571486</v>
      </c>
    </row>
    <row r="202" spans="1:14" ht="12.75" customHeight="1" thickBot="1" x14ac:dyDescent="0.25">
      <c r="A202" s="202"/>
      <c r="B202" s="191"/>
      <c r="C202" s="191"/>
      <c r="D202" s="191"/>
      <c r="E202" s="191"/>
      <c r="F202" s="191"/>
      <c r="G202" s="191"/>
      <c r="H202" s="191"/>
      <c r="I202" s="191"/>
      <c r="J202" s="191"/>
      <c r="K202" s="191"/>
      <c r="L202" s="191"/>
      <c r="M202" s="191"/>
      <c r="N202" s="191"/>
    </row>
    <row r="203" spans="1:14" ht="12.75" customHeight="1" x14ac:dyDescent="0.2">
      <c r="A203" s="11"/>
      <c r="B203" s="7"/>
      <c r="C203" s="7"/>
      <c r="D203" s="7"/>
      <c r="E203" s="7"/>
      <c r="F203" s="7"/>
      <c r="G203" s="7"/>
      <c r="H203" s="7"/>
      <c r="I203" s="7"/>
      <c r="J203" s="7"/>
      <c r="K203" s="7"/>
      <c r="L203" s="7"/>
      <c r="M203" s="7"/>
      <c r="N203" s="22"/>
    </row>
    <row r="204" spans="1:14" ht="12.75" customHeight="1" x14ac:dyDescent="0.2">
      <c r="A204" s="11"/>
      <c r="B204" s="7"/>
      <c r="C204" s="7"/>
      <c r="D204" s="7"/>
      <c r="E204" s="7"/>
      <c r="F204" s="7"/>
      <c r="G204" s="7"/>
      <c r="H204" s="7"/>
      <c r="I204" s="7"/>
      <c r="J204" s="7"/>
      <c r="K204" s="7"/>
      <c r="L204" s="7"/>
      <c r="M204" s="7"/>
      <c r="N204" s="22"/>
    </row>
    <row r="206" spans="1:14" s="10" customFormat="1" ht="24.95" customHeight="1" x14ac:dyDescent="0.2">
      <c r="A206" s="200" t="s">
        <v>193</v>
      </c>
      <c r="B206" s="200"/>
      <c r="C206" s="200"/>
      <c r="D206" s="200"/>
      <c r="E206" s="200"/>
      <c r="F206" s="200"/>
      <c r="G206" s="200"/>
      <c r="H206" s="200"/>
      <c r="I206" s="200"/>
      <c r="J206" s="200"/>
      <c r="K206" s="200"/>
      <c r="L206" s="200"/>
      <c r="M206" s="200"/>
      <c r="N206" s="200"/>
    </row>
    <row r="207" spans="1:14" ht="12.75" customHeight="1" thickBot="1" x14ac:dyDescent="0.25"/>
    <row r="208" spans="1:14" ht="12.75" customHeight="1" x14ac:dyDescent="0.2">
      <c r="A208" s="194"/>
      <c r="B208" s="194" t="s">
        <v>1</v>
      </c>
      <c r="C208" s="194" t="s">
        <v>2</v>
      </c>
      <c r="D208" s="194" t="s">
        <v>3</v>
      </c>
      <c r="E208" s="194" t="s">
        <v>4</v>
      </c>
      <c r="F208" s="194" t="s">
        <v>5</v>
      </c>
      <c r="G208" s="194" t="s">
        <v>6</v>
      </c>
      <c r="H208" s="194" t="s">
        <v>7</v>
      </c>
      <c r="I208" s="194" t="s">
        <v>8</v>
      </c>
      <c r="J208" s="194" t="s">
        <v>9</v>
      </c>
      <c r="K208" s="194" t="s">
        <v>10</v>
      </c>
      <c r="L208" s="194" t="s">
        <v>11</v>
      </c>
      <c r="M208" s="194" t="s">
        <v>12</v>
      </c>
      <c r="N208" s="192" t="s">
        <v>13</v>
      </c>
    </row>
    <row r="209" spans="1:14" ht="12.75" customHeight="1" thickBot="1" x14ac:dyDescent="0.25">
      <c r="A209" s="195"/>
      <c r="B209" s="195"/>
      <c r="C209" s="195"/>
      <c r="D209" s="195"/>
      <c r="E209" s="195"/>
      <c r="F209" s="195"/>
      <c r="G209" s="195"/>
      <c r="H209" s="195"/>
      <c r="I209" s="195"/>
      <c r="J209" s="195"/>
      <c r="K209" s="195"/>
      <c r="L209" s="195"/>
      <c r="M209" s="195"/>
      <c r="N209" s="193"/>
    </row>
    <row r="210" spans="1:14" ht="12.75" customHeight="1" x14ac:dyDescent="0.2">
      <c r="A210" s="194" t="s">
        <v>33</v>
      </c>
      <c r="B210" s="205">
        <v>11435</v>
      </c>
      <c r="C210" s="205">
        <v>9702</v>
      </c>
      <c r="D210" s="205">
        <v>8057</v>
      </c>
      <c r="E210" s="205">
        <v>5236</v>
      </c>
      <c r="F210" s="205">
        <v>5583</v>
      </c>
      <c r="G210" s="205">
        <v>11548</v>
      </c>
      <c r="H210" s="205">
        <v>13109</v>
      </c>
      <c r="I210" s="205">
        <v>11578</v>
      </c>
      <c r="J210" s="205">
        <v>11104</v>
      </c>
      <c r="K210" s="205">
        <v>12640</v>
      </c>
      <c r="L210" s="205">
        <v>11560</v>
      </c>
      <c r="M210" s="205">
        <v>11326</v>
      </c>
      <c r="N210" s="207">
        <f t="shared" ref="N210:N222" si="10">SUM(B210:M210)</f>
        <v>122878</v>
      </c>
    </row>
    <row r="211" spans="1:14" ht="12.75" customHeight="1" thickBot="1" x14ac:dyDescent="0.25">
      <c r="A211" s="195"/>
      <c r="B211" s="206"/>
      <c r="C211" s="206"/>
      <c r="D211" s="206"/>
      <c r="E211" s="206"/>
      <c r="F211" s="206"/>
      <c r="G211" s="206"/>
      <c r="H211" s="206"/>
      <c r="I211" s="206"/>
      <c r="J211" s="206"/>
      <c r="K211" s="206"/>
      <c r="L211" s="206"/>
      <c r="M211" s="206"/>
      <c r="N211" s="208"/>
    </row>
    <row r="212" spans="1:14" ht="12.75" customHeight="1" x14ac:dyDescent="0.2">
      <c r="A212" s="203" t="s">
        <v>82</v>
      </c>
      <c r="B212" s="205">
        <v>46003</v>
      </c>
      <c r="C212" s="205">
        <v>22689</v>
      </c>
      <c r="D212" s="205">
        <v>10624</v>
      </c>
      <c r="E212" s="205">
        <v>37786</v>
      </c>
      <c r="F212" s="205">
        <v>59827</v>
      </c>
      <c r="G212" s="205">
        <v>57070</v>
      </c>
      <c r="H212" s="205">
        <v>52292</v>
      </c>
      <c r="I212" s="205">
        <v>53402</v>
      </c>
      <c r="J212" s="205">
        <v>59896</v>
      </c>
      <c r="K212" s="205">
        <v>63029</v>
      </c>
      <c r="L212" s="205">
        <v>50735</v>
      </c>
      <c r="M212" s="205">
        <v>55280</v>
      </c>
      <c r="N212" s="207">
        <f>SUM(B212:M212)</f>
        <v>568633</v>
      </c>
    </row>
    <row r="213" spans="1:14" ht="12.75" customHeight="1" thickBot="1" x14ac:dyDescent="0.25">
      <c r="A213" s="204"/>
      <c r="B213" s="206"/>
      <c r="C213" s="206"/>
      <c r="D213" s="206"/>
      <c r="E213" s="206"/>
      <c r="F213" s="206"/>
      <c r="G213" s="206"/>
      <c r="H213" s="206"/>
      <c r="I213" s="206"/>
      <c r="J213" s="206"/>
      <c r="K213" s="206"/>
      <c r="L213" s="206"/>
      <c r="M213" s="206"/>
      <c r="N213" s="208"/>
    </row>
    <row r="214" spans="1:14" ht="12.75" customHeight="1" x14ac:dyDescent="0.2">
      <c r="A214" s="203" t="s">
        <v>83</v>
      </c>
      <c r="B214" s="205"/>
      <c r="C214" s="205">
        <v>1040</v>
      </c>
      <c r="D214" s="205">
        <v>2550</v>
      </c>
      <c r="E214" s="205">
        <v>3500</v>
      </c>
      <c r="F214" s="205">
        <v>2880</v>
      </c>
      <c r="G214" s="205">
        <v>2860</v>
      </c>
      <c r="H214" s="205">
        <v>2910</v>
      </c>
      <c r="I214" s="205">
        <v>2410</v>
      </c>
      <c r="J214" s="205">
        <v>0</v>
      </c>
      <c r="K214" s="205">
        <v>0</v>
      </c>
      <c r="L214" s="205">
        <v>920</v>
      </c>
      <c r="M214" s="205">
        <v>980</v>
      </c>
      <c r="N214" s="207">
        <f t="shared" si="10"/>
        <v>20050</v>
      </c>
    </row>
    <row r="215" spans="1:14" ht="12.75" customHeight="1" thickBot="1" x14ac:dyDescent="0.25">
      <c r="A215" s="204"/>
      <c r="B215" s="206"/>
      <c r="C215" s="206"/>
      <c r="D215" s="206"/>
      <c r="E215" s="206"/>
      <c r="F215" s="206"/>
      <c r="G215" s="206"/>
      <c r="H215" s="206"/>
      <c r="I215" s="206"/>
      <c r="J215" s="206"/>
      <c r="K215" s="206"/>
      <c r="L215" s="206"/>
      <c r="M215" s="206"/>
      <c r="N215" s="208"/>
    </row>
    <row r="216" spans="1:14" ht="12.75" customHeight="1" x14ac:dyDescent="0.2">
      <c r="A216" s="194" t="s">
        <v>44</v>
      </c>
      <c r="B216" s="205"/>
      <c r="C216" s="205">
        <v>500</v>
      </c>
      <c r="D216" s="205">
        <v>1994</v>
      </c>
      <c r="E216" s="205">
        <v>1086</v>
      </c>
      <c r="F216" s="205">
        <v>957</v>
      </c>
      <c r="G216" s="205"/>
      <c r="H216" s="205">
        <v>1092</v>
      </c>
      <c r="I216" s="205">
        <v>1140</v>
      </c>
      <c r="J216" s="205">
        <v>0</v>
      </c>
      <c r="K216" s="205">
        <v>0</v>
      </c>
      <c r="L216" s="205">
        <v>0</v>
      </c>
      <c r="M216" s="205">
        <v>0</v>
      </c>
      <c r="N216" s="207">
        <f t="shared" si="10"/>
        <v>6769</v>
      </c>
    </row>
    <row r="217" spans="1:14" ht="12.75" customHeight="1" thickBot="1" x14ac:dyDescent="0.25">
      <c r="A217" s="195"/>
      <c r="B217" s="206"/>
      <c r="C217" s="206"/>
      <c r="D217" s="206"/>
      <c r="E217" s="206"/>
      <c r="F217" s="206"/>
      <c r="G217" s="206"/>
      <c r="H217" s="206"/>
      <c r="I217" s="206"/>
      <c r="J217" s="206"/>
      <c r="K217" s="206"/>
      <c r="L217" s="206"/>
      <c r="M217" s="206"/>
      <c r="N217" s="208"/>
    </row>
    <row r="218" spans="1:14" ht="12.75" customHeight="1" x14ac:dyDescent="0.2">
      <c r="A218" s="203" t="s">
        <v>84</v>
      </c>
      <c r="B218" s="205"/>
      <c r="C218" s="205"/>
      <c r="D218" s="205"/>
      <c r="E218" s="205"/>
      <c r="F218" s="205"/>
      <c r="G218" s="205"/>
      <c r="H218" s="205"/>
      <c r="I218" s="205"/>
      <c r="J218" s="205">
        <v>0</v>
      </c>
      <c r="K218" s="205">
        <v>0</v>
      </c>
      <c r="L218" s="205">
        <v>0</v>
      </c>
      <c r="M218" s="205">
        <v>0</v>
      </c>
      <c r="N218" s="207">
        <f t="shared" si="10"/>
        <v>0</v>
      </c>
    </row>
    <row r="219" spans="1:14" ht="12.75" customHeight="1" thickBot="1" x14ac:dyDescent="0.25">
      <c r="A219" s="204"/>
      <c r="B219" s="206"/>
      <c r="C219" s="206"/>
      <c r="D219" s="206"/>
      <c r="E219" s="206"/>
      <c r="F219" s="206"/>
      <c r="G219" s="206"/>
      <c r="H219" s="206"/>
      <c r="I219" s="206"/>
      <c r="J219" s="206"/>
      <c r="K219" s="206"/>
      <c r="L219" s="206"/>
      <c r="M219" s="206"/>
      <c r="N219" s="208"/>
    </row>
    <row r="220" spans="1:14" ht="12.75" customHeight="1" x14ac:dyDescent="0.2">
      <c r="A220" s="203" t="s">
        <v>85</v>
      </c>
      <c r="B220" s="205"/>
      <c r="C220" s="205"/>
      <c r="D220" s="205"/>
      <c r="E220" s="205"/>
      <c r="F220" s="205"/>
      <c r="G220" s="205">
        <v>280</v>
      </c>
      <c r="H220" s="205">
        <v>210</v>
      </c>
      <c r="I220" s="205"/>
      <c r="J220" s="205">
        <v>0</v>
      </c>
      <c r="K220" s="205">
        <v>0</v>
      </c>
      <c r="L220" s="205">
        <v>0</v>
      </c>
      <c r="M220" s="205">
        <v>0</v>
      </c>
      <c r="N220" s="207">
        <f t="shared" si="10"/>
        <v>490</v>
      </c>
    </row>
    <row r="221" spans="1:14" ht="12.75" customHeight="1" thickBot="1" x14ac:dyDescent="0.25">
      <c r="A221" s="204"/>
      <c r="B221" s="206"/>
      <c r="C221" s="206"/>
      <c r="D221" s="206"/>
      <c r="E221" s="206"/>
      <c r="F221" s="206"/>
      <c r="G221" s="206"/>
      <c r="H221" s="206"/>
      <c r="I221" s="206"/>
      <c r="J221" s="206"/>
      <c r="K221" s="206"/>
      <c r="L221" s="206"/>
      <c r="M221" s="206"/>
      <c r="N221" s="208"/>
    </row>
    <row r="222" spans="1:14" ht="12.75" customHeight="1" x14ac:dyDescent="0.2">
      <c r="A222" s="194" t="s">
        <v>86</v>
      </c>
      <c r="B222" s="205"/>
      <c r="C222" s="205"/>
      <c r="D222" s="205"/>
      <c r="E222" s="205"/>
      <c r="F222" s="205"/>
      <c r="G222" s="205"/>
      <c r="H222" s="205"/>
      <c r="I222" s="205"/>
      <c r="J222" s="205">
        <v>0</v>
      </c>
      <c r="K222" s="205">
        <v>0</v>
      </c>
      <c r="L222" s="205">
        <v>0</v>
      </c>
      <c r="M222" s="205">
        <v>0</v>
      </c>
      <c r="N222" s="207">
        <f t="shared" si="10"/>
        <v>0</v>
      </c>
    </row>
    <row r="223" spans="1:14" ht="12.75" customHeight="1" thickBot="1" x14ac:dyDescent="0.25">
      <c r="A223" s="195"/>
      <c r="B223" s="206"/>
      <c r="C223" s="206"/>
      <c r="D223" s="206"/>
      <c r="E223" s="206"/>
      <c r="F223" s="206"/>
      <c r="G223" s="206"/>
      <c r="H223" s="206"/>
      <c r="I223" s="206"/>
      <c r="J223" s="206"/>
      <c r="K223" s="206"/>
      <c r="L223" s="206"/>
      <c r="M223" s="206"/>
      <c r="N223" s="208"/>
    </row>
    <row r="224" spans="1:14" ht="12.75" customHeight="1" x14ac:dyDescent="0.2">
      <c r="A224" s="203" t="s">
        <v>87</v>
      </c>
      <c r="B224" s="205"/>
      <c r="C224" s="205"/>
      <c r="D224" s="205"/>
      <c r="E224" s="205"/>
      <c r="F224" s="205"/>
      <c r="G224" s="205"/>
      <c r="H224" s="205"/>
      <c r="I224" s="205"/>
      <c r="J224" s="205">
        <v>0</v>
      </c>
      <c r="K224" s="205">
        <v>30</v>
      </c>
      <c r="L224" s="205">
        <v>0</v>
      </c>
      <c r="M224" s="205">
        <v>0</v>
      </c>
      <c r="N224" s="207">
        <f>SUM(B224:M224)</f>
        <v>30</v>
      </c>
    </row>
    <row r="225" spans="1:14" ht="12.75" customHeight="1" thickBot="1" x14ac:dyDescent="0.25">
      <c r="A225" s="204"/>
      <c r="B225" s="206"/>
      <c r="C225" s="206"/>
      <c r="D225" s="206"/>
      <c r="E225" s="206"/>
      <c r="F225" s="206"/>
      <c r="G225" s="206"/>
      <c r="H225" s="206"/>
      <c r="I225" s="206"/>
      <c r="J225" s="206"/>
      <c r="K225" s="206"/>
      <c r="L225" s="206"/>
      <c r="M225" s="206"/>
      <c r="N225" s="208"/>
    </row>
    <row r="226" spans="1:14" ht="12.75" customHeight="1" x14ac:dyDescent="0.2">
      <c r="A226" s="194" t="s">
        <v>88</v>
      </c>
      <c r="B226" s="205">
        <v>415</v>
      </c>
      <c r="C226" s="205">
        <v>2282</v>
      </c>
      <c r="D226" s="205">
        <v>562</v>
      </c>
      <c r="E226" s="205">
        <v>1332</v>
      </c>
      <c r="F226" s="205">
        <v>494</v>
      </c>
      <c r="G226" s="205">
        <v>480</v>
      </c>
      <c r="H226" s="205">
        <v>3254</v>
      </c>
      <c r="I226" s="205">
        <v>5481</v>
      </c>
      <c r="J226" s="205">
        <v>4341</v>
      </c>
      <c r="K226" s="205">
        <v>3222</v>
      </c>
      <c r="L226" s="205">
        <v>4262</v>
      </c>
      <c r="M226" s="205">
        <v>4344</v>
      </c>
      <c r="N226" s="207">
        <f>SUM(B226:M226)</f>
        <v>30469</v>
      </c>
    </row>
    <row r="227" spans="1:14" ht="12.75" customHeight="1" thickBot="1" x14ac:dyDescent="0.25">
      <c r="A227" s="195"/>
      <c r="B227" s="206"/>
      <c r="C227" s="206"/>
      <c r="D227" s="206"/>
      <c r="E227" s="206"/>
      <c r="F227" s="206"/>
      <c r="G227" s="206"/>
      <c r="H227" s="206"/>
      <c r="I227" s="206"/>
      <c r="J227" s="206"/>
      <c r="K227" s="206"/>
      <c r="L227" s="206"/>
      <c r="M227" s="206"/>
      <c r="N227" s="208"/>
    </row>
    <row r="228" spans="1:14" ht="12.75" customHeight="1" x14ac:dyDescent="0.2">
      <c r="A228" s="194" t="s">
        <v>89</v>
      </c>
      <c r="B228" s="205">
        <v>2176</v>
      </c>
      <c r="C228" s="205"/>
      <c r="D228" s="205">
        <v>30</v>
      </c>
      <c r="E228" s="205">
        <v>1085</v>
      </c>
      <c r="F228" s="205">
        <v>608</v>
      </c>
      <c r="G228" s="205">
        <v>808</v>
      </c>
      <c r="H228" s="205">
        <v>30</v>
      </c>
      <c r="I228" s="205">
        <v>140</v>
      </c>
      <c r="J228" s="205">
        <v>30</v>
      </c>
      <c r="K228" s="205">
        <v>1263</v>
      </c>
      <c r="L228" s="205">
        <v>890</v>
      </c>
      <c r="M228" s="205">
        <v>732</v>
      </c>
      <c r="N228" s="207">
        <f>SUM(B228:M228)</f>
        <v>7792</v>
      </c>
    </row>
    <row r="229" spans="1:14" ht="12.75" customHeight="1" thickBot="1" x14ac:dyDescent="0.25">
      <c r="A229" s="195"/>
      <c r="B229" s="206"/>
      <c r="C229" s="206"/>
      <c r="D229" s="206"/>
      <c r="E229" s="206"/>
      <c r="F229" s="206"/>
      <c r="G229" s="206"/>
      <c r="H229" s="206"/>
      <c r="I229" s="206"/>
      <c r="J229" s="206"/>
      <c r="K229" s="206"/>
      <c r="L229" s="206"/>
      <c r="M229" s="206"/>
      <c r="N229" s="208"/>
    </row>
    <row r="230" spans="1:14" ht="12.75" customHeight="1" x14ac:dyDescent="0.2">
      <c r="A230" s="201" t="s">
        <v>13</v>
      </c>
      <c r="B230" s="190">
        <f t="shared" ref="B230:M230" si="11">SUM(B210:B228)</f>
        <v>60029</v>
      </c>
      <c r="C230" s="190">
        <f t="shared" si="11"/>
        <v>36213</v>
      </c>
      <c r="D230" s="190">
        <f t="shared" si="11"/>
        <v>23817</v>
      </c>
      <c r="E230" s="190">
        <f t="shared" si="11"/>
        <v>50025</v>
      </c>
      <c r="F230" s="190">
        <f t="shared" si="11"/>
        <v>70349</v>
      </c>
      <c r="G230" s="190">
        <f t="shared" si="11"/>
        <v>73046</v>
      </c>
      <c r="H230" s="190">
        <f t="shared" si="11"/>
        <v>72897</v>
      </c>
      <c r="I230" s="190">
        <f t="shared" si="11"/>
        <v>74151</v>
      </c>
      <c r="J230" s="190">
        <f t="shared" si="11"/>
        <v>75371</v>
      </c>
      <c r="K230" s="190">
        <f t="shared" si="11"/>
        <v>80184</v>
      </c>
      <c r="L230" s="190">
        <f t="shared" si="11"/>
        <v>68367</v>
      </c>
      <c r="M230" s="190">
        <f t="shared" si="11"/>
        <v>72662</v>
      </c>
      <c r="N230" s="190">
        <f>SUM(B230:M230)</f>
        <v>757111</v>
      </c>
    </row>
    <row r="231" spans="1:14" ht="12.75" customHeight="1" thickBot="1" x14ac:dyDescent="0.25">
      <c r="A231" s="202"/>
      <c r="B231" s="191"/>
      <c r="C231" s="191"/>
      <c r="D231" s="191"/>
      <c r="E231" s="191"/>
      <c r="F231" s="191"/>
      <c r="G231" s="191"/>
      <c r="H231" s="191"/>
      <c r="I231" s="191"/>
      <c r="J231" s="191"/>
      <c r="K231" s="191"/>
      <c r="L231" s="191"/>
      <c r="M231" s="191"/>
      <c r="N231" s="191"/>
    </row>
    <row r="235" spans="1:14" s="10" customFormat="1" ht="24.95" customHeight="1" x14ac:dyDescent="0.2">
      <c r="A235" s="200" t="s">
        <v>194</v>
      </c>
      <c r="B235" s="200"/>
      <c r="C235" s="200"/>
      <c r="D235" s="200"/>
      <c r="E235" s="200"/>
      <c r="F235" s="200"/>
      <c r="G235" s="200"/>
      <c r="H235" s="200"/>
      <c r="I235" s="200"/>
      <c r="J235" s="200"/>
      <c r="K235" s="200"/>
      <c r="L235" s="200"/>
      <c r="M235" s="200"/>
      <c r="N235" s="200"/>
    </row>
    <row r="236" spans="1:14" ht="12.75" customHeight="1" thickBot="1" x14ac:dyDescent="0.25"/>
    <row r="237" spans="1:14" ht="12.75" customHeight="1" x14ac:dyDescent="0.2">
      <c r="A237" s="194"/>
      <c r="B237" s="194" t="s">
        <v>1</v>
      </c>
      <c r="C237" s="194" t="s">
        <v>2</v>
      </c>
      <c r="D237" s="194" t="s">
        <v>3</v>
      </c>
      <c r="E237" s="194" t="s">
        <v>4</v>
      </c>
      <c r="F237" s="194" t="s">
        <v>5</v>
      </c>
      <c r="G237" s="194" t="s">
        <v>6</v>
      </c>
      <c r="H237" s="194" t="s">
        <v>7</v>
      </c>
      <c r="I237" s="194" t="s">
        <v>8</v>
      </c>
      <c r="J237" s="194" t="s">
        <v>9</v>
      </c>
      <c r="K237" s="194" t="s">
        <v>10</v>
      </c>
      <c r="L237" s="194" t="s">
        <v>11</v>
      </c>
      <c r="M237" s="194" t="s">
        <v>12</v>
      </c>
      <c r="N237" s="192" t="s">
        <v>13</v>
      </c>
    </row>
    <row r="238" spans="1:14" ht="12.75" customHeight="1" thickBot="1" x14ac:dyDescent="0.25">
      <c r="A238" s="195"/>
      <c r="B238" s="195"/>
      <c r="C238" s="195"/>
      <c r="D238" s="195"/>
      <c r="E238" s="195"/>
      <c r="F238" s="195"/>
      <c r="G238" s="195"/>
      <c r="H238" s="195"/>
      <c r="I238" s="195"/>
      <c r="J238" s="195"/>
      <c r="K238" s="195"/>
      <c r="L238" s="195"/>
      <c r="M238" s="195"/>
      <c r="N238" s="193"/>
    </row>
    <row r="239" spans="1:14" ht="12.75" customHeight="1" x14ac:dyDescent="0.2">
      <c r="A239" s="194" t="s">
        <v>91</v>
      </c>
      <c r="B239" s="205"/>
      <c r="C239" s="205"/>
      <c r="D239" s="205"/>
      <c r="E239" s="205"/>
      <c r="F239" s="205"/>
      <c r="G239" s="205"/>
      <c r="H239" s="205"/>
      <c r="I239" s="205"/>
      <c r="J239" s="205"/>
      <c r="K239" s="205"/>
      <c r="L239" s="205"/>
      <c r="M239" s="205"/>
      <c r="N239" s="207">
        <f>SUM(B239:M239)</f>
        <v>0</v>
      </c>
    </row>
    <row r="240" spans="1:14" ht="12.75" customHeight="1" thickBot="1" x14ac:dyDescent="0.25">
      <c r="A240" s="195"/>
      <c r="B240" s="206"/>
      <c r="C240" s="206"/>
      <c r="D240" s="206"/>
      <c r="E240" s="206"/>
      <c r="F240" s="206"/>
      <c r="G240" s="206"/>
      <c r="H240" s="206"/>
      <c r="I240" s="206"/>
      <c r="J240" s="206"/>
      <c r="K240" s="206"/>
      <c r="L240" s="206"/>
      <c r="M240" s="206"/>
      <c r="N240" s="208"/>
    </row>
    <row r="241" spans="1:14" ht="12.75" customHeight="1" x14ac:dyDescent="0.2">
      <c r="A241" s="194" t="s">
        <v>99</v>
      </c>
      <c r="B241" s="205"/>
      <c r="C241" s="205"/>
      <c r="D241" s="205"/>
      <c r="E241" s="205"/>
      <c r="F241" s="205"/>
      <c r="G241" s="205"/>
      <c r="H241" s="205"/>
      <c r="I241" s="205"/>
      <c r="J241" s="205"/>
      <c r="K241" s="205"/>
      <c r="L241" s="205"/>
      <c r="M241" s="205"/>
      <c r="N241" s="207">
        <f>SUM(B241:M241)</f>
        <v>0</v>
      </c>
    </row>
    <row r="242" spans="1:14" ht="12.75" customHeight="1" thickBot="1" x14ac:dyDescent="0.25">
      <c r="A242" s="195"/>
      <c r="B242" s="206"/>
      <c r="C242" s="206"/>
      <c r="D242" s="206"/>
      <c r="E242" s="206"/>
      <c r="F242" s="206"/>
      <c r="G242" s="206"/>
      <c r="H242" s="206"/>
      <c r="I242" s="206"/>
      <c r="J242" s="206"/>
      <c r="K242" s="206"/>
      <c r="L242" s="206"/>
      <c r="M242" s="206"/>
      <c r="N242" s="208"/>
    </row>
    <row r="243" spans="1:14" ht="12.75" customHeight="1" x14ac:dyDescent="0.2">
      <c r="A243" s="194" t="s">
        <v>86</v>
      </c>
      <c r="B243" s="205"/>
      <c r="C243" s="205"/>
      <c r="D243" s="205"/>
      <c r="E243" s="205"/>
      <c r="F243" s="205"/>
      <c r="G243" s="205"/>
      <c r="H243" s="205"/>
      <c r="I243" s="205"/>
      <c r="J243" s="205"/>
      <c r="K243" s="205"/>
      <c r="L243" s="205"/>
      <c r="M243" s="205"/>
      <c r="N243" s="207">
        <f>SUM(B243:M243)</f>
        <v>0</v>
      </c>
    </row>
    <row r="244" spans="1:14" ht="12.75" customHeight="1" thickBot="1" x14ac:dyDescent="0.25">
      <c r="A244" s="195"/>
      <c r="B244" s="206"/>
      <c r="C244" s="206"/>
      <c r="D244" s="206"/>
      <c r="E244" s="206"/>
      <c r="F244" s="206"/>
      <c r="G244" s="206"/>
      <c r="H244" s="206"/>
      <c r="I244" s="206"/>
      <c r="J244" s="206"/>
      <c r="K244" s="206"/>
      <c r="L244" s="206"/>
      <c r="M244" s="206"/>
      <c r="N244" s="208"/>
    </row>
    <row r="245" spans="1:14" ht="12.75" customHeight="1" x14ac:dyDescent="0.2">
      <c r="A245" s="201" t="s">
        <v>13</v>
      </c>
      <c r="B245" s="201">
        <f>SUM(B239:B243)</f>
        <v>0</v>
      </c>
      <c r="C245" s="201">
        <f t="shared" ref="C245:M245" si="12">SUM(C239:C243)</f>
        <v>0</v>
      </c>
      <c r="D245" s="201">
        <f t="shared" si="12"/>
        <v>0</v>
      </c>
      <c r="E245" s="201">
        <f t="shared" si="12"/>
        <v>0</v>
      </c>
      <c r="F245" s="201">
        <f t="shared" si="12"/>
        <v>0</v>
      </c>
      <c r="G245" s="201">
        <f t="shared" si="12"/>
        <v>0</v>
      </c>
      <c r="H245" s="201">
        <f t="shared" si="12"/>
        <v>0</v>
      </c>
      <c r="I245" s="201">
        <f t="shared" si="12"/>
        <v>0</v>
      </c>
      <c r="J245" s="201">
        <f t="shared" si="12"/>
        <v>0</v>
      </c>
      <c r="K245" s="201">
        <f t="shared" si="12"/>
        <v>0</v>
      </c>
      <c r="L245" s="201">
        <f t="shared" si="12"/>
        <v>0</v>
      </c>
      <c r="M245" s="201">
        <f t="shared" si="12"/>
        <v>0</v>
      </c>
      <c r="N245" s="211" t="s">
        <v>186</v>
      </c>
    </row>
    <row r="246" spans="1:14" ht="12.75" customHeight="1" thickBot="1" x14ac:dyDescent="0.25">
      <c r="A246" s="202"/>
      <c r="B246" s="202"/>
      <c r="C246" s="202"/>
      <c r="D246" s="202"/>
      <c r="E246" s="202"/>
      <c r="F246" s="202"/>
      <c r="G246" s="202"/>
      <c r="H246" s="202"/>
      <c r="I246" s="202"/>
      <c r="J246" s="202"/>
      <c r="K246" s="202"/>
      <c r="L246" s="202"/>
      <c r="M246" s="202"/>
      <c r="N246" s="212"/>
    </row>
  </sheetData>
  <mergeCells count="1429">
    <mergeCell ref="A17:A18"/>
    <mergeCell ref="A19:A20"/>
    <mergeCell ref="A21:A22"/>
    <mergeCell ref="A23:A24"/>
    <mergeCell ref="A25:A26"/>
    <mergeCell ref="A27:A28"/>
    <mergeCell ref="A33:A34"/>
    <mergeCell ref="A41:A42"/>
    <mergeCell ref="A43:A44"/>
    <mergeCell ref="A45:A46"/>
    <mergeCell ref="A47:A48"/>
    <mergeCell ref="A98:A99"/>
    <mergeCell ref="A90:A91"/>
    <mergeCell ref="A72:A73"/>
    <mergeCell ref="A74:A75"/>
    <mergeCell ref="A68:A69"/>
    <mergeCell ref="A70:A71"/>
    <mergeCell ref="A111:A112"/>
    <mergeCell ref="A115:A116"/>
    <mergeCell ref="A60:A61"/>
    <mergeCell ref="A62:A63"/>
    <mergeCell ref="A64:A65"/>
    <mergeCell ref="A66:A67"/>
    <mergeCell ref="A129:A130"/>
    <mergeCell ref="A131:A132"/>
    <mergeCell ref="A76:A77"/>
    <mergeCell ref="A78:A79"/>
    <mergeCell ref="A80:A81"/>
    <mergeCell ref="A113:A114"/>
    <mergeCell ref="A29:A30"/>
    <mergeCell ref="A31:A32"/>
    <mergeCell ref="A92:A93"/>
    <mergeCell ref="A94:A95"/>
    <mergeCell ref="A82:A83"/>
    <mergeCell ref="A84:A85"/>
    <mergeCell ref="A86:A87"/>
    <mergeCell ref="A88:A89"/>
    <mergeCell ref="A56:A57"/>
    <mergeCell ref="A58:A59"/>
    <mergeCell ref="A35:A36"/>
    <mergeCell ref="A37:A38"/>
    <mergeCell ref="A39:A40"/>
    <mergeCell ref="A222:A223"/>
    <mergeCell ref="A224:A225"/>
    <mergeCell ref="A226:A227"/>
    <mergeCell ref="A228:A229"/>
    <mergeCell ref="A206:N206"/>
    <mergeCell ref="N199:N200"/>
    <mergeCell ref="N197:N198"/>
    <mergeCell ref="B199:B200"/>
    <mergeCell ref="A193:A194"/>
    <mergeCell ref="A195:A196"/>
    <mergeCell ref="A181:A182"/>
    <mergeCell ref="A183:A184"/>
    <mergeCell ref="A185:A186"/>
    <mergeCell ref="A187:A188"/>
    <mergeCell ref="A189:A190"/>
    <mergeCell ref="A168:A169"/>
    <mergeCell ref="A154:A155"/>
    <mergeCell ref="A156:A157"/>
    <mergeCell ref="A158:A159"/>
    <mergeCell ref="A160:A161"/>
    <mergeCell ref="A162:A163"/>
    <mergeCell ref="A164:A165"/>
    <mergeCell ref="A166:A167"/>
    <mergeCell ref="G156:G157"/>
    <mergeCell ref="H156:H157"/>
    <mergeCell ref="B158:B159"/>
    <mergeCell ref="C158:C159"/>
    <mergeCell ref="D158:D159"/>
    <mergeCell ref="E158:E159"/>
    <mergeCell ref="K156:K157"/>
    <mergeCell ref="L156:L157"/>
    <mergeCell ref="I156:I157"/>
    <mergeCell ref="G45:G46"/>
    <mergeCell ref="H45:H46"/>
    <mergeCell ref="I45:I46"/>
    <mergeCell ref="J45:J46"/>
    <mergeCell ref="J43:J44"/>
    <mergeCell ref="K45:K46"/>
    <mergeCell ref="L45:L46"/>
    <mergeCell ref="M45:M46"/>
    <mergeCell ref="N45:N46"/>
    <mergeCell ref="N43:N44"/>
    <mergeCell ref="B45:B46"/>
    <mergeCell ref="C45:C46"/>
    <mergeCell ref="D45:D46"/>
    <mergeCell ref="E45:E46"/>
    <mergeCell ref="F45:F46"/>
    <mergeCell ref="A197:A198"/>
    <mergeCell ref="A199:A200"/>
    <mergeCell ref="A146:A147"/>
    <mergeCell ref="A148:A149"/>
    <mergeCell ref="A150:A151"/>
    <mergeCell ref="A152:A153"/>
    <mergeCell ref="A117:A118"/>
    <mergeCell ref="A127:A128"/>
    <mergeCell ref="A135:A136"/>
    <mergeCell ref="A107:N107"/>
    <mergeCell ref="A96:A97"/>
    <mergeCell ref="A100:A101"/>
    <mergeCell ref="A133:A134"/>
    <mergeCell ref="A119:A120"/>
    <mergeCell ref="A121:A122"/>
    <mergeCell ref="A123:A124"/>
    <mergeCell ref="A125:A126"/>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L21:L22"/>
    <mergeCell ref="I21:I22"/>
    <mergeCell ref="J21:J22"/>
    <mergeCell ref="J23:J24"/>
    <mergeCell ref="K23:K24"/>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B23:B24"/>
    <mergeCell ref="C23:C24"/>
    <mergeCell ref="D23:D24"/>
    <mergeCell ref="E23:E24"/>
    <mergeCell ref="K21:K22"/>
    <mergeCell ref="M21:M22"/>
    <mergeCell ref="L23:L24"/>
    <mergeCell ref="E21:E22"/>
    <mergeCell ref="F21:F22"/>
    <mergeCell ref="G21:G22"/>
    <mergeCell ref="H21:H22"/>
    <mergeCell ref="M19:M20"/>
    <mergeCell ref="L19:L20"/>
    <mergeCell ref="F23:F24"/>
    <mergeCell ref="G23:G24"/>
    <mergeCell ref="H23:H24"/>
    <mergeCell ref="I23:I24"/>
    <mergeCell ref="M17:M18"/>
    <mergeCell ref="F19:F20"/>
    <mergeCell ref="G19:G20"/>
    <mergeCell ref="H19:H20"/>
    <mergeCell ref="I19:I20"/>
    <mergeCell ref="N17:N18"/>
    <mergeCell ref="G17:G18"/>
    <mergeCell ref="H17:H18"/>
    <mergeCell ref="I17:I18"/>
    <mergeCell ref="J17:J18"/>
    <mergeCell ref="B19:B20"/>
    <mergeCell ref="C19:C20"/>
    <mergeCell ref="D19:D20"/>
    <mergeCell ref="E19:E20"/>
    <mergeCell ref="N21:N22"/>
    <mergeCell ref="N19:N20"/>
    <mergeCell ref="B21:B22"/>
    <mergeCell ref="C21:C22"/>
    <mergeCell ref="D21:D22"/>
    <mergeCell ref="K19:K20"/>
    <mergeCell ref="B100:B101"/>
    <mergeCell ref="C100:C101"/>
    <mergeCell ref="D100:D101"/>
    <mergeCell ref="H98:H99"/>
    <mergeCell ref="I98:I99"/>
    <mergeCell ref="G100:G101"/>
    <mergeCell ref="H100:H101"/>
    <mergeCell ref="I100:I101"/>
    <mergeCell ref="J100:J101"/>
    <mergeCell ref="J98:J99"/>
    <mergeCell ref="K100:K101"/>
    <mergeCell ref="L100:L101"/>
    <mergeCell ref="M100:M101"/>
    <mergeCell ref="N100:N101"/>
    <mergeCell ref="N98:N99"/>
    <mergeCell ref="E100:E101"/>
    <mergeCell ref="F100:F101"/>
    <mergeCell ref="M98:M99"/>
    <mergeCell ref="F98:F99"/>
    <mergeCell ref="G98:G99"/>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L98:L99"/>
    <mergeCell ref="K98:K99"/>
    <mergeCell ref="B98:B99"/>
    <mergeCell ref="C98:C99"/>
    <mergeCell ref="D98:D99"/>
    <mergeCell ref="E98:E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N56:N57"/>
    <mergeCell ref="N135:N136"/>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H58:H59"/>
    <mergeCell ref="I58:I59"/>
    <mergeCell ref="M60:M61"/>
    <mergeCell ref="N60:N61"/>
    <mergeCell ref="N58:N59"/>
    <mergeCell ref="H60:H61"/>
    <mergeCell ref="B60:B61"/>
    <mergeCell ref="C60:C61"/>
    <mergeCell ref="D60:D61"/>
    <mergeCell ref="E60:E61"/>
    <mergeCell ref="F60:F61"/>
    <mergeCell ref="G60:G61"/>
    <mergeCell ref="M133:M134"/>
    <mergeCell ref="N133:N134"/>
    <mergeCell ref="N131:N132"/>
    <mergeCell ref="B133:B134"/>
    <mergeCell ref="C133:C134"/>
    <mergeCell ref="D133:D134"/>
    <mergeCell ref="E133:E134"/>
    <mergeCell ref="F133:F134"/>
    <mergeCell ref="G133:G134"/>
    <mergeCell ref="H133:H134"/>
    <mergeCell ref="N129:N130"/>
    <mergeCell ref="N127:N128"/>
    <mergeCell ref="J131:J132"/>
    <mergeCell ref="K131:K132"/>
    <mergeCell ref="L131:L132"/>
    <mergeCell ref="M131:M132"/>
    <mergeCell ref="F131:F132"/>
    <mergeCell ref="G131:G132"/>
    <mergeCell ref="H131:H132"/>
    <mergeCell ref="B135:B136"/>
    <mergeCell ref="C135:C136"/>
    <mergeCell ref="D135:D136"/>
    <mergeCell ref="E135:E136"/>
    <mergeCell ref="K133:K134"/>
    <mergeCell ref="L133:L134"/>
    <mergeCell ref="I133:I134"/>
    <mergeCell ref="J133:J134"/>
    <mergeCell ref="J135:J136"/>
    <mergeCell ref="K135:K136"/>
    <mergeCell ref="L135:L136"/>
    <mergeCell ref="M135:M136"/>
    <mergeCell ref="F135:F136"/>
    <mergeCell ref="G135:G136"/>
    <mergeCell ref="H135:H136"/>
    <mergeCell ref="I135:I136"/>
    <mergeCell ref="M129:M130"/>
    <mergeCell ref="B129:B130"/>
    <mergeCell ref="C129:C130"/>
    <mergeCell ref="D129:D130"/>
    <mergeCell ref="E129:E130"/>
    <mergeCell ref="F129:F130"/>
    <mergeCell ref="G129:G130"/>
    <mergeCell ref="H129:H130"/>
    <mergeCell ref="B131:B132"/>
    <mergeCell ref="C131:C132"/>
    <mergeCell ref="D131:D132"/>
    <mergeCell ref="E131:E132"/>
    <mergeCell ref="K129:K130"/>
    <mergeCell ref="L129:L130"/>
    <mergeCell ref="I129:I130"/>
    <mergeCell ref="J129:J130"/>
    <mergeCell ref="I131:I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J113:J114"/>
    <mergeCell ref="J115:J116"/>
    <mergeCell ref="K115:K116"/>
    <mergeCell ref="L115:L116"/>
    <mergeCell ref="M115:M116"/>
    <mergeCell ref="F115:F116"/>
    <mergeCell ref="G115:G116"/>
    <mergeCell ref="H115:H116"/>
    <mergeCell ref="I115:I116"/>
    <mergeCell ref="M117:M118"/>
    <mergeCell ref="N117:N118"/>
    <mergeCell ref="N115:N116"/>
    <mergeCell ref="B117:B118"/>
    <mergeCell ref="C117:C118"/>
    <mergeCell ref="D117:D118"/>
    <mergeCell ref="E117:E118"/>
    <mergeCell ref="F117:F118"/>
    <mergeCell ref="G117:G118"/>
    <mergeCell ref="H117:H118"/>
    <mergeCell ref="N168:N169"/>
    <mergeCell ref="N166:N167"/>
    <mergeCell ref="B168:B169"/>
    <mergeCell ref="C168:C169"/>
    <mergeCell ref="D168:D169"/>
    <mergeCell ref="E168:E169"/>
    <mergeCell ref="F168:F169"/>
    <mergeCell ref="G168:G169"/>
    <mergeCell ref="H168:H169"/>
    <mergeCell ref="M166:M167"/>
    <mergeCell ref="H162:H163"/>
    <mergeCell ref="I162:I163"/>
    <mergeCell ref="B162:B163"/>
    <mergeCell ref="C162:C163"/>
    <mergeCell ref="D162:D163"/>
    <mergeCell ref="E162:E163"/>
    <mergeCell ref="N156:N157"/>
    <mergeCell ref="N154:N155"/>
    <mergeCell ref="B156:B157"/>
    <mergeCell ref="C156:C157"/>
    <mergeCell ref="D156:D157"/>
    <mergeCell ref="E156:E157"/>
    <mergeCell ref="F156:F157"/>
    <mergeCell ref="B111:B112"/>
    <mergeCell ref="C111:C112"/>
    <mergeCell ref="D111:D112"/>
    <mergeCell ref="E111:E112"/>
    <mergeCell ref="K168:K169"/>
    <mergeCell ref="L168:L169"/>
    <mergeCell ref="I168:I169"/>
    <mergeCell ref="J168:J169"/>
    <mergeCell ref="J166:J167"/>
    <mergeCell ref="K166:K167"/>
    <mergeCell ref="J111:J112"/>
    <mergeCell ref="K111:K112"/>
    <mergeCell ref="L111:L112"/>
    <mergeCell ref="M111:M112"/>
    <mergeCell ref="F111:F112"/>
    <mergeCell ref="G111:G112"/>
    <mergeCell ref="H111:H112"/>
    <mergeCell ref="I111:I112"/>
    <mergeCell ref="M113:M114"/>
    <mergeCell ref="L166:L167"/>
    <mergeCell ref="F166:F167"/>
    <mergeCell ref="G166:G167"/>
    <mergeCell ref="H166:H167"/>
    <mergeCell ref="I166:I167"/>
    <mergeCell ref="B166:B167"/>
    <mergeCell ref="C166:C167"/>
    <mergeCell ref="D166:D167"/>
    <mergeCell ref="E166:E167"/>
    <mergeCell ref="K162:K163"/>
    <mergeCell ref="M162:M163"/>
    <mergeCell ref="F162:F163"/>
    <mergeCell ref="G162:G163"/>
    <mergeCell ref="N113:N114"/>
    <mergeCell ref="N111:N112"/>
    <mergeCell ref="B113:B114"/>
    <mergeCell ref="N164:N165"/>
    <mergeCell ref="N162:N163"/>
    <mergeCell ref="B164:B165"/>
    <mergeCell ref="C164:C165"/>
    <mergeCell ref="D164:D165"/>
    <mergeCell ref="E164:E165"/>
    <mergeCell ref="F164:F165"/>
    <mergeCell ref="G164:G165"/>
    <mergeCell ref="H164:H165"/>
    <mergeCell ref="L162:L163"/>
    <mergeCell ref="K164:K165"/>
    <mergeCell ref="L164:L165"/>
    <mergeCell ref="I164:I165"/>
    <mergeCell ref="J164:J165"/>
    <mergeCell ref="M164:M165"/>
    <mergeCell ref="N160:N161"/>
    <mergeCell ref="N158:N159"/>
    <mergeCell ref="B160:B161"/>
    <mergeCell ref="C160:C161"/>
    <mergeCell ref="D160:D161"/>
    <mergeCell ref="E160:E161"/>
    <mergeCell ref="F160:F161"/>
    <mergeCell ref="G160:G161"/>
    <mergeCell ref="H160:H161"/>
    <mergeCell ref="K160:K161"/>
    <mergeCell ref="L160:L161"/>
    <mergeCell ref="I160:I161"/>
    <mergeCell ref="J160:J161"/>
    <mergeCell ref="J162:J163"/>
    <mergeCell ref="J156:J157"/>
    <mergeCell ref="J158:J159"/>
    <mergeCell ref="K158:K159"/>
    <mergeCell ref="L158:L159"/>
    <mergeCell ref="M158:M159"/>
    <mergeCell ref="F158:F159"/>
    <mergeCell ref="G158:G159"/>
    <mergeCell ref="H158:H159"/>
    <mergeCell ref="I158:I159"/>
    <mergeCell ref="N152:N153"/>
    <mergeCell ref="N150:N151"/>
    <mergeCell ref="B152:B153"/>
    <mergeCell ref="C152:C153"/>
    <mergeCell ref="D152:D153"/>
    <mergeCell ref="E152:E153"/>
    <mergeCell ref="F152:F153"/>
    <mergeCell ref="G152:G153"/>
    <mergeCell ref="H152:H153"/>
    <mergeCell ref="B154:B155"/>
    <mergeCell ref="C154:C155"/>
    <mergeCell ref="D154:D155"/>
    <mergeCell ref="E154:E155"/>
    <mergeCell ref="K152:K153"/>
    <mergeCell ref="L152:L153"/>
    <mergeCell ref="I152:I153"/>
    <mergeCell ref="J152:J153"/>
    <mergeCell ref="J154:J155"/>
    <mergeCell ref="K154:K155"/>
    <mergeCell ref="L154:L155"/>
    <mergeCell ref="M154:M155"/>
    <mergeCell ref="F154:F155"/>
    <mergeCell ref="G154:G155"/>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99:M200"/>
    <mergeCell ref="C199:C200"/>
    <mergeCell ref="D199:D200"/>
    <mergeCell ref="E199:E200"/>
    <mergeCell ref="F199:F200"/>
    <mergeCell ref="G199:G200"/>
    <mergeCell ref="H199:H200"/>
    <mergeCell ref="D146:D147"/>
    <mergeCell ref="E146:E147"/>
    <mergeCell ref="K199:K200"/>
    <mergeCell ref="L199:L200"/>
    <mergeCell ref="I199:I200"/>
    <mergeCell ref="J199:J200"/>
    <mergeCell ref="J197:J198"/>
    <mergeCell ref="K197:K198"/>
    <mergeCell ref="J146:J147"/>
    <mergeCell ref="K146:K147"/>
    <mergeCell ref="L146:L147"/>
    <mergeCell ref="M146:M147"/>
    <mergeCell ref="F146:F147"/>
    <mergeCell ref="G146:G147"/>
    <mergeCell ref="H146:H147"/>
    <mergeCell ref="I146:I147"/>
    <mergeCell ref="M148:M149"/>
    <mergeCell ref="M152:M153"/>
    <mergeCell ref="M156:M157"/>
    <mergeCell ref="M160:M161"/>
    <mergeCell ref="M168:M169"/>
    <mergeCell ref="M195:M196"/>
    <mergeCell ref="M191:M192"/>
    <mergeCell ref="M187:M188"/>
    <mergeCell ref="M183:M18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L197:L198"/>
    <mergeCell ref="M197:M198"/>
    <mergeCell ref="F197:F198"/>
    <mergeCell ref="G197:G198"/>
    <mergeCell ref="H197:H198"/>
    <mergeCell ref="I197:I198"/>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C179:C180"/>
    <mergeCell ref="D179:D180"/>
    <mergeCell ref="E179:E180"/>
    <mergeCell ref="F179:F180"/>
    <mergeCell ref="G179:G180"/>
    <mergeCell ref="H179:H180"/>
    <mergeCell ref="B181:B182"/>
    <mergeCell ref="C181:C182"/>
    <mergeCell ref="K179:K180"/>
    <mergeCell ref="L179:L180"/>
    <mergeCell ref="I179:I180"/>
    <mergeCell ref="J179:J180"/>
    <mergeCell ref="J181:J182"/>
    <mergeCell ref="K181:K182"/>
    <mergeCell ref="L181:L182"/>
    <mergeCell ref="F181:F182"/>
    <mergeCell ref="G181:G182"/>
    <mergeCell ref="H181:H182"/>
    <mergeCell ref="I181:I182"/>
    <mergeCell ref="E181:E182"/>
    <mergeCell ref="B228:B229"/>
    <mergeCell ref="C228:C229"/>
    <mergeCell ref="D228:D229"/>
    <mergeCell ref="E228:E229"/>
    <mergeCell ref="K226:K227"/>
    <mergeCell ref="L226:L227"/>
    <mergeCell ref="I226:I227"/>
    <mergeCell ref="J226:J227"/>
    <mergeCell ref="J228:J229"/>
    <mergeCell ref="K228:K229"/>
    <mergeCell ref="L228:L229"/>
    <mergeCell ref="M228:M229"/>
    <mergeCell ref="F228:F229"/>
    <mergeCell ref="G228:G229"/>
    <mergeCell ref="H228:H229"/>
    <mergeCell ref="I228:I229"/>
    <mergeCell ref="N228:N229"/>
    <mergeCell ref="J224:J225"/>
    <mergeCell ref="K224:K225"/>
    <mergeCell ref="L224:L225"/>
    <mergeCell ref="M224:M225"/>
    <mergeCell ref="F224:F225"/>
    <mergeCell ref="G224:G225"/>
    <mergeCell ref="H224:H225"/>
    <mergeCell ref="I224:I225"/>
    <mergeCell ref="M226:M227"/>
    <mergeCell ref="B220:B221"/>
    <mergeCell ref="C220:C221"/>
    <mergeCell ref="D220:D221"/>
    <mergeCell ref="E220:E221"/>
    <mergeCell ref="N226:N227"/>
    <mergeCell ref="N224:N225"/>
    <mergeCell ref="B226:B227"/>
    <mergeCell ref="C226:C227"/>
    <mergeCell ref="D226:D227"/>
    <mergeCell ref="E226:E227"/>
    <mergeCell ref="F226:F227"/>
    <mergeCell ref="G226:G227"/>
    <mergeCell ref="H226:H227"/>
    <mergeCell ref="B224:B225"/>
    <mergeCell ref="C224:C225"/>
    <mergeCell ref="D224:D225"/>
    <mergeCell ref="E224:E225"/>
    <mergeCell ref="K218:K219"/>
    <mergeCell ref="L218:L219"/>
    <mergeCell ref="I218:I219"/>
    <mergeCell ref="J218:J219"/>
    <mergeCell ref="J220:J221"/>
    <mergeCell ref="K220:K221"/>
    <mergeCell ref="L220:L221"/>
    <mergeCell ref="M220:M221"/>
    <mergeCell ref="F220:F221"/>
    <mergeCell ref="G220:G221"/>
    <mergeCell ref="H220:H221"/>
    <mergeCell ref="I220:I221"/>
    <mergeCell ref="M222:M223"/>
    <mergeCell ref="B222:B223"/>
    <mergeCell ref="C222:C223"/>
    <mergeCell ref="D222:D223"/>
    <mergeCell ref="E222:E223"/>
    <mergeCell ref="F222:F223"/>
    <mergeCell ref="G222:G223"/>
    <mergeCell ref="H222:H223"/>
    <mergeCell ref="K222:K223"/>
    <mergeCell ref="L222:L223"/>
    <mergeCell ref="I222:I223"/>
    <mergeCell ref="J222:J223"/>
    <mergeCell ref="N243:N244"/>
    <mergeCell ref="B210:B211"/>
    <mergeCell ref="C210:C211"/>
    <mergeCell ref="D210:D211"/>
    <mergeCell ref="E210:E211"/>
    <mergeCell ref="F210:F211"/>
    <mergeCell ref="G210:G211"/>
    <mergeCell ref="H210:H211"/>
    <mergeCell ref="B212:B213"/>
    <mergeCell ref="C212:C213"/>
    <mergeCell ref="D212:D213"/>
    <mergeCell ref="E212:E213"/>
    <mergeCell ref="K210:K211"/>
    <mergeCell ref="L210:L211"/>
    <mergeCell ref="I210:I211"/>
    <mergeCell ref="J210:J211"/>
    <mergeCell ref="J212:J213"/>
    <mergeCell ref="K212:K213"/>
    <mergeCell ref="L212:L213"/>
    <mergeCell ref="I212:I213"/>
    <mergeCell ref="M214:M215"/>
    <mergeCell ref="N214:N215"/>
    <mergeCell ref="N212:N213"/>
    <mergeCell ref="B214:B215"/>
    <mergeCell ref="C214:C215"/>
    <mergeCell ref="D214:D215"/>
    <mergeCell ref="E214:E215"/>
    <mergeCell ref="F214:F215"/>
    <mergeCell ref="G214:G215"/>
    <mergeCell ref="H214:H215"/>
    <mergeCell ref="B216:B217"/>
    <mergeCell ref="C216:C217"/>
    <mergeCell ref="B243:B244"/>
    <mergeCell ref="C243:C244"/>
    <mergeCell ref="D243:D244"/>
    <mergeCell ref="E243:E244"/>
    <mergeCell ref="K241:K242"/>
    <mergeCell ref="L241:L242"/>
    <mergeCell ref="I241:I242"/>
    <mergeCell ref="J241:J242"/>
    <mergeCell ref="J243:J244"/>
    <mergeCell ref="K243:K244"/>
    <mergeCell ref="L243:L244"/>
    <mergeCell ref="M243:M244"/>
    <mergeCell ref="F243:F244"/>
    <mergeCell ref="G243:G244"/>
    <mergeCell ref="H243:H244"/>
    <mergeCell ref="I243:I244"/>
    <mergeCell ref="M210:M211"/>
    <mergeCell ref="M212:M213"/>
    <mergeCell ref="F212:F213"/>
    <mergeCell ref="G212:G213"/>
    <mergeCell ref="H212:H213"/>
    <mergeCell ref="D216:D217"/>
    <mergeCell ref="E216:E217"/>
    <mergeCell ref="K214:K215"/>
    <mergeCell ref="F216:F217"/>
    <mergeCell ref="G216:G217"/>
    <mergeCell ref="H216:H217"/>
    <mergeCell ref="I216:I217"/>
    <mergeCell ref="M218:M219"/>
    <mergeCell ref="L214:L215"/>
    <mergeCell ref="I214:I215"/>
    <mergeCell ref="J214:J215"/>
    <mergeCell ref="A210:A211"/>
    <mergeCell ref="A212:A213"/>
    <mergeCell ref="A214:A215"/>
    <mergeCell ref="A216:A217"/>
    <mergeCell ref="A218:A219"/>
    <mergeCell ref="A220:A221"/>
    <mergeCell ref="A235:N235"/>
    <mergeCell ref="B239:B240"/>
    <mergeCell ref="C239:C240"/>
    <mergeCell ref="D239:D240"/>
    <mergeCell ref="E239:E240"/>
    <mergeCell ref="A239:A240"/>
    <mergeCell ref="L239:L240"/>
    <mergeCell ref="M239:M240"/>
    <mergeCell ref="L237:L238"/>
    <mergeCell ref="N239:N240"/>
    <mergeCell ref="A201:A202"/>
    <mergeCell ref="J239:J240"/>
    <mergeCell ref="K239:K240"/>
    <mergeCell ref="F239:F240"/>
    <mergeCell ref="G239:G240"/>
    <mergeCell ref="H239:H240"/>
    <mergeCell ref="I239:I240"/>
    <mergeCell ref="N210:N211"/>
    <mergeCell ref="J216:J217"/>
    <mergeCell ref="K216:K217"/>
    <mergeCell ref="L216:L217"/>
    <mergeCell ref="N218:N219"/>
    <mergeCell ref="N216:N217"/>
    <mergeCell ref="B218:B219"/>
    <mergeCell ref="C218:C219"/>
    <mergeCell ref="D218:D219"/>
    <mergeCell ref="M47:M48"/>
    <mergeCell ref="M56:M57"/>
    <mergeCell ref="M58:M59"/>
    <mergeCell ref="F102:F103"/>
    <mergeCell ref="G102:G103"/>
    <mergeCell ref="H102:H103"/>
    <mergeCell ref="I102:I103"/>
    <mergeCell ref="H54:H55"/>
    <mergeCell ref="J102:J103"/>
    <mergeCell ref="K102:K103"/>
    <mergeCell ref="L102:L103"/>
    <mergeCell ref="M102:M103"/>
    <mergeCell ref="K54:K55"/>
    <mergeCell ref="L54:L55"/>
    <mergeCell ref="A191:A192"/>
    <mergeCell ref="N102:N103"/>
    <mergeCell ref="A102:A103"/>
    <mergeCell ref="M179:M180"/>
    <mergeCell ref="N179:N180"/>
    <mergeCell ref="D181:D182"/>
    <mergeCell ref="B47:B48"/>
    <mergeCell ref="C47:C48"/>
    <mergeCell ref="D47:D48"/>
    <mergeCell ref="E47:E48"/>
    <mergeCell ref="F47:F48"/>
    <mergeCell ref="G47:G48"/>
    <mergeCell ref="H47:H48"/>
    <mergeCell ref="J47:J48"/>
    <mergeCell ref="A170:A171"/>
    <mergeCell ref="A137:A138"/>
    <mergeCell ref="A179:A180"/>
    <mergeCell ref="B179:B180"/>
    <mergeCell ref="B137:B138"/>
    <mergeCell ref="C137:C138"/>
    <mergeCell ref="D137:D138"/>
    <mergeCell ref="E137:E138"/>
    <mergeCell ref="F137:F138"/>
    <mergeCell ref="G137:G138"/>
    <mergeCell ref="H137:H138"/>
    <mergeCell ref="B146:B147"/>
    <mergeCell ref="C146:C147"/>
    <mergeCell ref="B102:B103"/>
    <mergeCell ref="C102:C103"/>
    <mergeCell ref="D102:D103"/>
    <mergeCell ref="E102:E103"/>
    <mergeCell ref="K137:K138"/>
    <mergeCell ref="L137:L138"/>
    <mergeCell ref="I137:I138"/>
    <mergeCell ref="J137:J138"/>
    <mergeCell ref="B109:B110"/>
    <mergeCell ref="C109:C110"/>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A230:A231"/>
    <mergeCell ref="B230:B231"/>
    <mergeCell ref="C230:C231"/>
    <mergeCell ref="D230:D231"/>
    <mergeCell ref="E230:E231"/>
    <mergeCell ref="A237:A238"/>
    <mergeCell ref="M201:M202"/>
    <mergeCell ref="N201:N202"/>
    <mergeCell ref="N230:N231"/>
    <mergeCell ref="B201:B202"/>
    <mergeCell ref="C201:C202"/>
    <mergeCell ref="D201:D202"/>
    <mergeCell ref="E201:E202"/>
    <mergeCell ref="F201:F202"/>
    <mergeCell ref="G201:G202"/>
    <mergeCell ref="H201:H202"/>
    <mergeCell ref="B170:B171"/>
    <mergeCell ref="C170:C171"/>
    <mergeCell ref="D170:D171"/>
    <mergeCell ref="E170:E171"/>
    <mergeCell ref="K201:K202"/>
    <mergeCell ref="L201:L202"/>
    <mergeCell ref="I201:I202"/>
    <mergeCell ref="J201:J202"/>
    <mergeCell ref="F177:F178"/>
    <mergeCell ref="G177:G178"/>
    <mergeCell ref="L170:L171"/>
    <mergeCell ref="M170:M171"/>
    <mergeCell ref="F170:F171"/>
    <mergeCell ref="G170:G171"/>
    <mergeCell ref="H170:H171"/>
    <mergeCell ref="I170:I171"/>
    <mergeCell ref="B237:B238"/>
    <mergeCell ref="C237:C238"/>
    <mergeCell ref="D237:D238"/>
    <mergeCell ref="E237:E238"/>
    <mergeCell ref="L245:L246"/>
    <mergeCell ref="M245:M246"/>
    <mergeCell ref="B241:B242"/>
    <mergeCell ref="C241:C242"/>
    <mergeCell ref="D241:D242"/>
    <mergeCell ref="E241:E242"/>
    <mergeCell ref="N237:N238"/>
    <mergeCell ref="A245:A246"/>
    <mergeCell ref="B245:B246"/>
    <mergeCell ref="C245:C246"/>
    <mergeCell ref="D245:D246"/>
    <mergeCell ref="E245:E246"/>
    <mergeCell ref="F245:F246"/>
    <mergeCell ref="G245:G246"/>
    <mergeCell ref="M241:M242"/>
    <mergeCell ref="N241:N242"/>
    <mergeCell ref="J245:J246"/>
    <mergeCell ref="K245:K246"/>
    <mergeCell ref="H245:H246"/>
    <mergeCell ref="I245:I246"/>
    <mergeCell ref="J237:J238"/>
    <mergeCell ref="K237:K238"/>
    <mergeCell ref="N245:N246"/>
    <mergeCell ref="A241:A242"/>
    <mergeCell ref="A243:A244"/>
    <mergeCell ref="F241:F242"/>
    <mergeCell ref="G241:G242"/>
    <mergeCell ref="H241:H242"/>
    <mergeCell ref="M208:M209"/>
    <mergeCell ref="N208:N209"/>
    <mergeCell ref="G208:G209"/>
    <mergeCell ref="H208:H209"/>
    <mergeCell ref="I208:I209"/>
    <mergeCell ref="J208:J209"/>
    <mergeCell ref="K208:K209"/>
    <mergeCell ref="L208:L209"/>
    <mergeCell ref="C208:C209"/>
    <mergeCell ref="D208:D209"/>
    <mergeCell ref="E208:E209"/>
    <mergeCell ref="F208:F209"/>
    <mergeCell ref="M237:M238"/>
    <mergeCell ref="F237:F238"/>
    <mergeCell ref="G237:G238"/>
    <mergeCell ref="H237:H238"/>
    <mergeCell ref="I237:I238"/>
    <mergeCell ref="F230:F231"/>
    <mergeCell ref="G230:G231"/>
    <mergeCell ref="H230:H231"/>
    <mergeCell ref="I230:I231"/>
    <mergeCell ref="J230:J231"/>
    <mergeCell ref="K230:K231"/>
    <mergeCell ref="L230:L231"/>
    <mergeCell ref="M230:M231"/>
    <mergeCell ref="E218:E219"/>
    <mergeCell ref="F218:F219"/>
    <mergeCell ref="G218:G219"/>
    <mergeCell ref="H218:H219"/>
    <mergeCell ref="M216:M217"/>
    <mergeCell ref="N222:N223"/>
    <mergeCell ref="N220:N221"/>
    <mergeCell ref="F54:F55"/>
    <mergeCell ref="G54:G55"/>
    <mergeCell ref="F58:F59"/>
    <mergeCell ref="G58:G59"/>
    <mergeCell ref="N177:N178"/>
    <mergeCell ref="D144:D145"/>
    <mergeCell ref="E144:E145"/>
    <mergeCell ref="F144:F145"/>
    <mergeCell ref="G144:G145"/>
    <mergeCell ref="M54:M55"/>
    <mergeCell ref="N54:N55"/>
    <mergeCell ref="H109:H110"/>
    <mergeCell ref="I109:I110"/>
    <mergeCell ref="I54:I55"/>
    <mergeCell ref="H177:H178"/>
    <mergeCell ref="I177:I178"/>
    <mergeCell ref="J177:J178"/>
    <mergeCell ref="K177:K178"/>
    <mergeCell ref="L177:L178"/>
    <mergeCell ref="M177:M178"/>
    <mergeCell ref="J170:J171"/>
    <mergeCell ref="K170:K171"/>
    <mergeCell ref="H144:H145"/>
    <mergeCell ref="I144:I145"/>
    <mergeCell ref="J144:J145"/>
    <mergeCell ref="K144:K145"/>
    <mergeCell ref="M137:M138"/>
    <mergeCell ref="N137:N138"/>
    <mergeCell ref="L144:L145"/>
    <mergeCell ref="M144:M145"/>
    <mergeCell ref="N144:N145"/>
    <mergeCell ref="N170:N171"/>
    <mergeCell ref="A15:A16"/>
    <mergeCell ref="A54:A55"/>
    <mergeCell ref="B54:B55"/>
    <mergeCell ref="C54:C55"/>
    <mergeCell ref="D54:D55"/>
    <mergeCell ref="B17:B18"/>
    <mergeCell ref="C17:C18"/>
    <mergeCell ref="D17:D18"/>
    <mergeCell ref="A52:N52"/>
    <mergeCell ref="A2:N2"/>
    <mergeCell ref="A10:E10"/>
    <mergeCell ref="A9:E9"/>
    <mergeCell ref="A8:E8"/>
    <mergeCell ref="A7:E7"/>
    <mergeCell ref="A6:E6"/>
    <mergeCell ref="A5:E5"/>
    <mergeCell ref="A4:E4"/>
    <mergeCell ref="N15:N16"/>
    <mergeCell ref="A13:N13"/>
    <mergeCell ref="B15:B16"/>
    <mergeCell ref="C15:C16"/>
    <mergeCell ref="D15:D16"/>
    <mergeCell ref="E15:E16"/>
    <mergeCell ref="F15:F16"/>
    <mergeCell ref="G15:G16"/>
    <mergeCell ref="H15:H16"/>
    <mergeCell ref="M15:M16"/>
    <mergeCell ref="K15:K16"/>
    <mergeCell ref="L15:L16"/>
    <mergeCell ref="I15:I16"/>
    <mergeCell ref="J15:J16"/>
    <mergeCell ref="L47:L48"/>
    <mergeCell ref="B208:B209"/>
    <mergeCell ref="N109:N110"/>
    <mergeCell ref="B144:B145"/>
    <mergeCell ref="C144:C145"/>
    <mergeCell ref="A175:N175"/>
    <mergeCell ref="A177:A178"/>
    <mergeCell ref="A208:A209"/>
    <mergeCell ref="B177:B178"/>
    <mergeCell ref="C177:C178"/>
    <mergeCell ref="D177:D178"/>
    <mergeCell ref="E177:E178"/>
    <mergeCell ref="N47:N48"/>
    <mergeCell ref="E17:E18"/>
    <mergeCell ref="F17:F18"/>
    <mergeCell ref="A109:A110"/>
    <mergeCell ref="A142:N142"/>
    <mergeCell ref="A144:A145"/>
    <mergeCell ref="J109:J110"/>
    <mergeCell ref="K109:K110"/>
    <mergeCell ref="L109:L110"/>
    <mergeCell ref="M109:M110"/>
    <mergeCell ref="I47:I48"/>
    <mergeCell ref="K47:K48"/>
    <mergeCell ref="K17:K18"/>
    <mergeCell ref="L17:L18"/>
    <mergeCell ref="J19:J20"/>
    <mergeCell ref="J54:J55"/>
    <mergeCell ref="D109:D110"/>
    <mergeCell ref="E109:E110"/>
    <mergeCell ref="F109:F110"/>
    <mergeCell ref="G109:G110"/>
    <mergeCell ref="E54:E55"/>
  </mergeCells>
  <phoneticPr fontId="0" type="noConversion"/>
  <hyperlinks>
    <hyperlink ref="A4" location="'Tn Km 2013'!A34" display="1 - FERROEXPRESO PAMPEANO S.A."/>
    <hyperlink ref="A4:D4" location="'TN 2013'!A44" display="1 - FERROEXPRESO PAMPEANO S.A."/>
    <hyperlink ref="A10:D10" location="'TN 2013'!A273" display="7 - PROVINCIA DE RIO NEGRO (TREN PATAGÓNICO S.A.)"/>
    <hyperlink ref="A9:D9" location="'TN 2013'!A223" display="6 - BELGRANO CARGAS Y LOGÍSTICA S.A. - Línea Belgrano"/>
    <hyperlink ref="A8:D8" location="'TN 2013'!A194" display="5 - BELGRANO CARGAS Y LOGÍSTICA S.A. - Línea Urquiza"/>
    <hyperlink ref="A7:D7" location="'2001'!A1" display="4 - AMERICA LATINA LOGISTICA CENTRAL S.A. (EX-BUENOS AIRES AL PACIFICO - SAN MARTIN S.A.)"/>
    <hyperlink ref="A6:D6" location="'TN 2013'!A128" display="3 - FERROSUR ROCA S.A."/>
    <hyperlink ref="A5:D5" location="'TN 2013'!A86" display="2 - NUEVO CENTRAL ARGENTINO S.A."/>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E4" location="'2007'!A44" display="1 - FERROEXPRESO PAMPEANO S.A."/>
    <hyperlink ref="A5:E5" location="'2007'!A82" display="2 - NUEVO CENTRAL ARGENTINO S.A."/>
    <hyperlink ref="A6:E6" location="'2007'!A138" display="3 - FERROSUR ROCA S.A."/>
    <hyperlink ref="A7:E7" location="'2007'!A272" display="4 - AMERICA LATINA LOGISTICA CENTRAL S.A. (EX-BUENOS AIRES AL PACIFICO - SAN MARTIN S.A.)"/>
    <hyperlink ref="A8:E8" location="'2007'!A203" display="5 - AMERICA LATINA LOGISTICA  MESOPOTAMICA S.A. (EX-FERROCARRIL MESOPOTAMICO - GRAL. URQUIZA S.A.)"/>
    <hyperlink ref="A9:E9" location="'2007'!A232" display="6 - BELGRANO CARGAS S.A."/>
    <hyperlink ref="A10:E10" location="'2007'!A247" display="7 - PROVINCIA DE RIO NEGRO (TREN PATAGÓNICO S.A.)"/>
  </hyperlinks>
  <pageMargins left="0.98425196850393704" right="0.98425196850393704" top="0.98425196850393704" bottom="0.98425196850393704" header="0.51181102362204722" footer="0.51181102362204722"/>
  <pageSetup paperSize="9" scale="56" fitToHeight="0" orientation="landscape" r:id="rId1"/>
  <headerFooter alignWithMargins="0">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4"/>
  <sheetViews>
    <sheetView showGridLines="0" showRowColHeaders="0" showRuler="0" view="pageLayout" topLeftCell="A14" zoomScaleNormal="100" workbookViewId="0">
      <selection activeCell="J25" sqref="J25:J2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198</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9"/>
      <c r="F4" s="55"/>
      <c r="G4" s="25"/>
      <c r="H4" s="15"/>
      <c r="I4" s="15"/>
      <c r="J4" s="15"/>
      <c r="K4" s="15"/>
      <c r="L4" s="15"/>
      <c r="M4" s="15"/>
      <c r="N4" s="16"/>
    </row>
    <row r="5" spans="1:14" s="10" customFormat="1" ht="24.95" customHeight="1" thickTop="1" thickBot="1" x14ac:dyDescent="0.25">
      <c r="A5" s="197" t="s">
        <v>31</v>
      </c>
      <c r="B5" s="198"/>
      <c r="C5" s="198"/>
      <c r="D5" s="198"/>
      <c r="E5" s="199"/>
      <c r="F5" s="55"/>
      <c r="G5" s="25"/>
      <c r="H5" s="15"/>
      <c r="I5" s="15"/>
      <c r="J5" s="15"/>
      <c r="K5" s="15"/>
      <c r="L5" s="15"/>
      <c r="M5" s="15"/>
      <c r="N5" s="16"/>
    </row>
    <row r="6" spans="1:14" s="10" customFormat="1" ht="24.95" customHeight="1" thickTop="1" thickBot="1" x14ac:dyDescent="0.25">
      <c r="A6" s="197" t="s">
        <v>50</v>
      </c>
      <c r="B6" s="198"/>
      <c r="C6" s="198"/>
      <c r="D6" s="198"/>
      <c r="E6" s="199"/>
      <c r="F6" s="55"/>
      <c r="G6" s="25"/>
      <c r="H6" s="15"/>
      <c r="I6" s="15"/>
      <c r="J6" s="15"/>
      <c r="K6" s="15"/>
      <c r="L6" s="15"/>
      <c r="M6" s="15"/>
      <c r="N6" s="16"/>
    </row>
    <row r="7" spans="1:14" s="10" customFormat="1" ht="24.95" customHeight="1" thickTop="1" thickBot="1" x14ac:dyDescent="0.25">
      <c r="A7" s="197" t="s">
        <v>61</v>
      </c>
      <c r="B7" s="198"/>
      <c r="C7" s="198"/>
      <c r="D7" s="198"/>
      <c r="E7" s="199"/>
      <c r="F7" s="55"/>
      <c r="G7" s="25"/>
      <c r="H7" s="15"/>
      <c r="I7" s="15"/>
      <c r="J7" s="15"/>
      <c r="K7" s="15"/>
      <c r="L7" s="15"/>
      <c r="M7" s="15"/>
      <c r="N7" s="16"/>
    </row>
    <row r="8" spans="1:14" s="10" customFormat="1" ht="24.95" customHeight="1" thickTop="1" thickBot="1" x14ac:dyDescent="0.25">
      <c r="A8" s="197" t="s">
        <v>74</v>
      </c>
      <c r="B8" s="198"/>
      <c r="C8" s="198"/>
      <c r="D8" s="198"/>
      <c r="E8" s="199"/>
      <c r="F8" s="55"/>
      <c r="G8" s="25"/>
      <c r="H8" s="15"/>
      <c r="I8" s="15"/>
      <c r="J8" s="15"/>
      <c r="K8" s="15"/>
      <c r="L8" s="15"/>
      <c r="M8" s="15"/>
      <c r="N8" s="16"/>
    </row>
    <row r="9" spans="1:14" s="10" customFormat="1" ht="24.95" customHeight="1" thickTop="1" thickBot="1" x14ac:dyDescent="0.25">
      <c r="A9" s="197" t="s">
        <v>81</v>
      </c>
      <c r="B9" s="198"/>
      <c r="C9" s="198"/>
      <c r="D9" s="198"/>
      <c r="E9" s="199"/>
      <c r="F9" s="55"/>
      <c r="G9" s="25"/>
      <c r="H9" s="15"/>
      <c r="I9" s="15"/>
      <c r="J9" s="15"/>
      <c r="K9" s="15"/>
      <c r="L9" s="15"/>
      <c r="M9" s="15"/>
      <c r="N9" s="16"/>
    </row>
    <row r="10" spans="1:14" s="10" customFormat="1" ht="24.95" customHeight="1" thickTop="1" thickBot="1" x14ac:dyDescent="0.25">
      <c r="A10" s="197" t="s">
        <v>90</v>
      </c>
      <c r="B10" s="198"/>
      <c r="C10" s="198"/>
      <c r="D10" s="198"/>
      <c r="E10" s="199"/>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39"/>
      <c r="B14" s="40"/>
      <c r="C14" s="40"/>
      <c r="D14" s="40"/>
      <c r="E14" s="40"/>
      <c r="F14" s="41"/>
      <c r="G14" s="40"/>
      <c r="H14" s="40"/>
      <c r="I14" s="40"/>
      <c r="J14" s="40"/>
      <c r="K14" s="40"/>
      <c r="L14" s="40"/>
      <c r="M14" s="40"/>
      <c r="N14" s="42"/>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14</v>
      </c>
      <c r="B17" s="205">
        <v>0</v>
      </c>
      <c r="C17" s="205">
        <v>3190</v>
      </c>
      <c r="D17" s="205">
        <v>12460</v>
      </c>
      <c r="E17" s="205">
        <v>1750</v>
      </c>
      <c r="F17" s="205">
        <v>2850</v>
      </c>
      <c r="G17" s="205">
        <v>0</v>
      </c>
      <c r="H17" s="205">
        <v>2540</v>
      </c>
      <c r="I17" s="205">
        <v>7160</v>
      </c>
      <c r="J17" s="205">
        <v>8470</v>
      </c>
      <c r="K17" s="205">
        <v>7270</v>
      </c>
      <c r="L17" s="205">
        <v>5240</v>
      </c>
      <c r="M17" s="205">
        <v>3180</v>
      </c>
      <c r="N17" s="207">
        <v>54110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15</v>
      </c>
      <c r="B19" s="205">
        <v>3800</v>
      </c>
      <c r="C19" s="205">
        <v>28880</v>
      </c>
      <c r="D19" s="205">
        <v>47600</v>
      </c>
      <c r="E19" s="205">
        <v>139900</v>
      </c>
      <c r="F19" s="205">
        <v>89170</v>
      </c>
      <c r="G19" s="205">
        <v>69600</v>
      </c>
      <c r="H19" s="205">
        <v>177180</v>
      </c>
      <c r="I19" s="205">
        <v>62540</v>
      </c>
      <c r="J19" s="205">
        <v>70310</v>
      </c>
      <c r="K19" s="205">
        <v>26280</v>
      </c>
      <c r="L19" s="205">
        <v>22940</v>
      </c>
      <c r="M19" s="205">
        <v>13190</v>
      </c>
      <c r="N19" s="207">
        <v>751390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16</v>
      </c>
      <c r="B21" s="205">
        <v>156400</v>
      </c>
      <c r="C21" s="205">
        <v>158350</v>
      </c>
      <c r="D21" s="205">
        <v>6850</v>
      </c>
      <c r="E21" s="205">
        <v>0</v>
      </c>
      <c r="F21" s="205">
        <v>0</v>
      </c>
      <c r="G21" s="205">
        <v>0</v>
      </c>
      <c r="H21" s="205">
        <v>3220</v>
      </c>
      <c r="I21" s="205">
        <v>28280</v>
      </c>
      <c r="J21" s="205">
        <v>43330</v>
      </c>
      <c r="K21" s="205">
        <v>25360</v>
      </c>
      <c r="L21" s="205">
        <v>22010</v>
      </c>
      <c r="M21" s="205">
        <v>98480</v>
      </c>
      <c r="N21" s="207">
        <v>542280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18</v>
      </c>
      <c r="B23" s="205">
        <v>840</v>
      </c>
      <c r="C23" s="205">
        <v>5490</v>
      </c>
      <c r="D23" s="205">
        <v>38020</v>
      </c>
      <c r="E23" s="205">
        <v>9530</v>
      </c>
      <c r="F23" s="205">
        <v>9630</v>
      </c>
      <c r="G23" s="205">
        <v>4230</v>
      </c>
      <c r="H23" s="205">
        <v>15350</v>
      </c>
      <c r="I23" s="205">
        <v>25330</v>
      </c>
      <c r="J23" s="205">
        <v>22220</v>
      </c>
      <c r="K23" s="205">
        <v>31270</v>
      </c>
      <c r="L23" s="205">
        <v>19130</v>
      </c>
      <c r="M23" s="205">
        <v>20260</v>
      </c>
      <c r="N23" s="207">
        <v>201300</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19</v>
      </c>
      <c r="B25" s="205">
        <v>131750</v>
      </c>
      <c r="C25" s="205">
        <v>85310</v>
      </c>
      <c r="D25" s="205">
        <v>14510</v>
      </c>
      <c r="E25" s="205">
        <v>175410</v>
      </c>
      <c r="F25" s="205">
        <v>88410</v>
      </c>
      <c r="G25" s="205">
        <v>69690</v>
      </c>
      <c r="H25" s="205">
        <v>190600</v>
      </c>
      <c r="I25" s="205">
        <v>230340</v>
      </c>
      <c r="J25" s="205">
        <v>136240</v>
      </c>
      <c r="K25" s="205">
        <v>177640</v>
      </c>
      <c r="L25" s="205">
        <v>163370</v>
      </c>
      <c r="M25" s="205">
        <v>88090</v>
      </c>
      <c r="N25" s="207">
        <v>1551360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20</v>
      </c>
      <c r="B27" s="205">
        <v>850</v>
      </c>
      <c r="C27" s="205">
        <v>370</v>
      </c>
      <c r="D27" s="205">
        <v>15140</v>
      </c>
      <c r="E27" s="205">
        <v>24120</v>
      </c>
      <c r="F27" s="205">
        <v>7950</v>
      </c>
      <c r="G27" s="205">
        <v>11920</v>
      </c>
      <c r="H27" s="205">
        <v>19570</v>
      </c>
      <c r="I27" s="205">
        <v>12950</v>
      </c>
      <c r="J27" s="205">
        <v>5080</v>
      </c>
      <c r="K27" s="205">
        <v>10650</v>
      </c>
      <c r="L27" s="205">
        <v>2270</v>
      </c>
      <c r="M27" s="205">
        <v>4380</v>
      </c>
      <c r="N27" s="207">
        <v>115250</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21</v>
      </c>
      <c r="B29" s="205">
        <v>3540</v>
      </c>
      <c r="C29" s="205">
        <v>4830</v>
      </c>
      <c r="D29" s="205">
        <v>1520</v>
      </c>
      <c r="E29" s="205">
        <v>1430</v>
      </c>
      <c r="F29" s="205">
        <v>4210</v>
      </c>
      <c r="G29" s="205">
        <v>3910</v>
      </c>
      <c r="H29" s="205">
        <v>2800</v>
      </c>
      <c r="I29" s="205">
        <v>5400</v>
      </c>
      <c r="J29" s="205">
        <v>4070</v>
      </c>
      <c r="K29" s="205">
        <v>5490</v>
      </c>
      <c r="L29" s="205">
        <v>1990</v>
      </c>
      <c r="M29" s="205">
        <v>6500</v>
      </c>
      <c r="N29" s="207">
        <v>45690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22</v>
      </c>
      <c r="B31" s="205">
        <v>0</v>
      </c>
      <c r="C31" s="205">
        <v>0</v>
      </c>
      <c r="D31" s="205">
        <v>0</v>
      </c>
      <c r="E31" s="205">
        <v>0</v>
      </c>
      <c r="F31" s="205">
        <v>0</v>
      </c>
      <c r="G31" s="205">
        <v>0</v>
      </c>
      <c r="H31" s="205">
        <v>0</v>
      </c>
      <c r="I31" s="205">
        <v>0</v>
      </c>
      <c r="J31" s="205">
        <v>0</v>
      </c>
      <c r="K31" s="205">
        <v>0</v>
      </c>
      <c r="L31" s="205">
        <v>0</v>
      </c>
      <c r="M31" s="205">
        <v>30</v>
      </c>
      <c r="N31" s="207">
        <v>30</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23</v>
      </c>
      <c r="B33" s="205">
        <v>33390</v>
      </c>
      <c r="C33" s="205">
        <v>29510</v>
      </c>
      <c r="D33" s="205">
        <v>0</v>
      </c>
      <c r="E33" s="205">
        <v>11890</v>
      </c>
      <c r="F33" s="205">
        <v>18870</v>
      </c>
      <c r="G33" s="205">
        <v>17980</v>
      </c>
      <c r="H33" s="205">
        <v>10120</v>
      </c>
      <c r="I33" s="205">
        <v>20530</v>
      </c>
      <c r="J33" s="205">
        <v>33950</v>
      </c>
      <c r="K33" s="205">
        <v>8040</v>
      </c>
      <c r="L33" s="205">
        <v>18200</v>
      </c>
      <c r="M33" s="205">
        <v>25330</v>
      </c>
      <c r="N33" s="207">
        <v>227810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24</v>
      </c>
      <c r="B35" s="205">
        <v>5940</v>
      </c>
      <c r="C35" s="205">
        <v>0</v>
      </c>
      <c r="D35" s="205">
        <v>12520</v>
      </c>
      <c r="E35" s="205">
        <v>12430</v>
      </c>
      <c r="F35" s="205">
        <v>2410</v>
      </c>
      <c r="G35" s="205">
        <v>5680</v>
      </c>
      <c r="H35" s="205">
        <v>14860</v>
      </c>
      <c r="I35" s="205">
        <v>6640</v>
      </c>
      <c r="J35" s="205">
        <v>1470</v>
      </c>
      <c r="K35" s="205">
        <v>4300</v>
      </c>
      <c r="L35" s="205">
        <v>9120</v>
      </c>
      <c r="M35" s="205">
        <v>2810</v>
      </c>
      <c r="N35" s="207">
        <v>78180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25</v>
      </c>
      <c r="B37" s="205">
        <v>14370</v>
      </c>
      <c r="C37" s="205">
        <v>15760</v>
      </c>
      <c r="D37" s="205">
        <v>15170</v>
      </c>
      <c r="E37" s="205">
        <v>12310</v>
      </c>
      <c r="F37" s="205">
        <v>12230</v>
      </c>
      <c r="G37" s="205">
        <v>25980</v>
      </c>
      <c r="H37" s="205">
        <v>20360</v>
      </c>
      <c r="I37" s="205">
        <v>17200</v>
      </c>
      <c r="J37" s="205">
        <v>9270</v>
      </c>
      <c r="K37" s="205">
        <v>15160</v>
      </c>
      <c r="L37" s="205">
        <v>16570</v>
      </c>
      <c r="M37" s="205">
        <v>14840</v>
      </c>
      <c r="N37" s="207">
        <v>189220</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26</v>
      </c>
      <c r="B39" s="205">
        <v>0</v>
      </c>
      <c r="C39" s="205">
        <v>0</v>
      </c>
      <c r="D39" s="205">
        <v>0</v>
      </c>
      <c r="E39" s="205">
        <v>0</v>
      </c>
      <c r="F39" s="205">
        <v>2240</v>
      </c>
      <c r="G39" s="205">
        <v>0</v>
      </c>
      <c r="H39" s="205">
        <v>0</v>
      </c>
      <c r="I39" s="205">
        <v>0</v>
      </c>
      <c r="J39" s="205">
        <v>0</v>
      </c>
      <c r="K39" s="205">
        <v>10550</v>
      </c>
      <c r="L39" s="205">
        <v>0</v>
      </c>
      <c r="M39" s="205">
        <v>4090</v>
      </c>
      <c r="N39" s="207">
        <v>16880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27</v>
      </c>
      <c r="B41" s="205">
        <v>0</v>
      </c>
      <c r="C41" s="205">
        <v>0</v>
      </c>
      <c r="D41" s="205">
        <v>4420</v>
      </c>
      <c r="E41" s="205">
        <v>200</v>
      </c>
      <c r="F41" s="205">
        <v>930</v>
      </c>
      <c r="G41" s="205">
        <v>2540</v>
      </c>
      <c r="H41" s="205">
        <v>1280</v>
      </c>
      <c r="I41" s="205">
        <v>4830</v>
      </c>
      <c r="J41" s="205">
        <v>1530</v>
      </c>
      <c r="K41" s="205">
        <v>6260</v>
      </c>
      <c r="L41" s="205">
        <v>11750</v>
      </c>
      <c r="M41" s="205">
        <v>13230</v>
      </c>
      <c r="N41" s="207">
        <v>46970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28</v>
      </c>
      <c r="B43" s="205">
        <v>0</v>
      </c>
      <c r="C43" s="205">
        <v>0</v>
      </c>
      <c r="D43" s="205">
        <v>0</v>
      </c>
      <c r="E43" s="205">
        <v>0</v>
      </c>
      <c r="F43" s="205">
        <v>0</v>
      </c>
      <c r="G43" s="205">
        <v>0</v>
      </c>
      <c r="H43" s="205">
        <v>0</v>
      </c>
      <c r="I43" s="205">
        <v>0</v>
      </c>
      <c r="J43" s="205">
        <v>0</v>
      </c>
      <c r="K43" s="205">
        <v>0</v>
      </c>
      <c r="L43" s="205">
        <v>0</v>
      </c>
      <c r="M43" s="205">
        <v>0</v>
      </c>
      <c r="N43" s="207">
        <v>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29</v>
      </c>
      <c r="B45" s="205">
        <v>0</v>
      </c>
      <c r="C45" s="205">
        <v>0</v>
      </c>
      <c r="D45" s="205">
        <v>0</v>
      </c>
      <c r="E45" s="205">
        <v>0</v>
      </c>
      <c r="F45" s="205">
        <v>0</v>
      </c>
      <c r="G45" s="205">
        <v>0</v>
      </c>
      <c r="H45" s="205">
        <v>0</v>
      </c>
      <c r="I45" s="205">
        <v>0</v>
      </c>
      <c r="J45" s="205">
        <v>0</v>
      </c>
      <c r="K45" s="205">
        <v>0</v>
      </c>
      <c r="L45" s="205">
        <v>0</v>
      </c>
      <c r="M45" s="205">
        <v>0</v>
      </c>
      <c r="N45" s="207">
        <v>0</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30</v>
      </c>
      <c r="B47" s="205">
        <v>0</v>
      </c>
      <c r="C47" s="205">
        <v>0</v>
      </c>
      <c r="D47" s="205">
        <v>0</v>
      </c>
      <c r="E47" s="205">
        <v>0</v>
      </c>
      <c r="F47" s="205">
        <v>0</v>
      </c>
      <c r="G47" s="205">
        <v>0</v>
      </c>
      <c r="H47" s="205">
        <v>0</v>
      </c>
      <c r="I47" s="205">
        <v>0</v>
      </c>
      <c r="J47" s="205">
        <v>0</v>
      </c>
      <c r="K47" s="205">
        <v>0</v>
      </c>
      <c r="L47" s="205">
        <v>0</v>
      </c>
      <c r="M47" s="205">
        <v>0</v>
      </c>
      <c r="N47" s="207">
        <v>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201" t="s">
        <v>13</v>
      </c>
      <c r="B49" s="190">
        <v>350880</v>
      </c>
      <c r="C49" s="190">
        <v>331690</v>
      </c>
      <c r="D49" s="190">
        <v>168210</v>
      </c>
      <c r="E49" s="190">
        <v>388970</v>
      </c>
      <c r="F49" s="190">
        <v>238900</v>
      </c>
      <c r="G49" s="190">
        <v>211530</v>
      </c>
      <c r="H49" s="190">
        <v>457880</v>
      </c>
      <c r="I49" s="190">
        <v>421200</v>
      </c>
      <c r="J49" s="190">
        <v>335940</v>
      </c>
      <c r="K49" s="190">
        <v>328270</v>
      </c>
      <c r="L49" s="190">
        <v>292590</v>
      </c>
      <c r="M49" s="190">
        <v>294410</v>
      </c>
      <c r="N49" s="190">
        <v>3820470</v>
      </c>
    </row>
    <row r="50" spans="1:14" ht="12.75" customHeight="1" thickBot="1" x14ac:dyDescent="0.25">
      <c r="A50" s="202"/>
      <c r="B50" s="191"/>
      <c r="C50" s="191"/>
      <c r="D50" s="191"/>
      <c r="E50" s="191"/>
      <c r="F50" s="191"/>
      <c r="G50" s="191"/>
      <c r="H50" s="191"/>
      <c r="I50" s="191"/>
      <c r="J50" s="191"/>
      <c r="K50" s="191"/>
      <c r="L50" s="191"/>
      <c r="M50" s="191"/>
      <c r="N50" s="191"/>
    </row>
    <row r="51" spans="1:14" ht="12.75" customHeight="1" x14ac:dyDescent="0.2">
      <c r="A51" s="43"/>
      <c r="B51" s="44"/>
      <c r="C51" s="44"/>
      <c r="D51" s="44"/>
      <c r="E51" s="44"/>
      <c r="F51" s="44"/>
      <c r="G51" s="44"/>
      <c r="H51" s="44"/>
      <c r="I51" s="44"/>
      <c r="J51" s="44"/>
      <c r="K51" s="44"/>
      <c r="L51" s="44"/>
      <c r="M51" s="44"/>
      <c r="N51" s="45"/>
    </row>
    <row r="52" spans="1:14" ht="12.75" customHeight="1" x14ac:dyDescent="0.2">
      <c r="A52" s="43"/>
      <c r="B52" s="44"/>
      <c r="C52" s="44"/>
      <c r="D52" s="44"/>
      <c r="E52" s="44"/>
      <c r="F52" s="44"/>
      <c r="G52" s="44"/>
      <c r="H52" s="44"/>
      <c r="I52" s="44"/>
      <c r="J52" s="44"/>
      <c r="K52" s="44"/>
      <c r="L52" s="44"/>
      <c r="M52" s="44"/>
      <c r="N52" s="45"/>
    </row>
    <row r="53" spans="1:14" ht="12.75" customHeight="1" x14ac:dyDescent="0.2">
      <c r="A53" s="43"/>
      <c r="B53" s="44"/>
      <c r="C53" s="44"/>
      <c r="D53" s="44"/>
      <c r="E53" s="44"/>
      <c r="F53" s="44"/>
      <c r="G53" s="44"/>
      <c r="H53" s="44"/>
      <c r="I53" s="44"/>
      <c r="J53" s="44"/>
      <c r="K53" s="44"/>
      <c r="L53" s="44"/>
      <c r="M53" s="44"/>
      <c r="N53" s="45"/>
    </row>
    <row r="54" spans="1:14" s="10" customFormat="1" ht="24.95" customHeight="1" x14ac:dyDescent="0.2">
      <c r="A54" s="200" t="s">
        <v>189</v>
      </c>
      <c r="B54" s="200"/>
      <c r="C54" s="200"/>
      <c r="D54" s="200"/>
      <c r="E54" s="200"/>
      <c r="F54" s="200"/>
      <c r="G54" s="200"/>
      <c r="H54" s="200"/>
      <c r="I54" s="200"/>
      <c r="J54" s="200"/>
      <c r="K54" s="200"/>
      <c r="L54" s="200"/>
      <c r="M54" s="200"/>
      <c r="N54" s="200"/>
    </row>
    <row r="55" spans="1:14" ht="12.75" customHeight="1" thickBot="1" x14ac:dyDescent="0.25">
      <c r="A55" s="43"/>
      <c r="B55" s="44"/>
      <c r="C55" s="44"/>
      <c r="D55" s="44" t="s">
        <v>92</v>
      </c>
      <c r="E55" s="44"/>
      <c r="F55" s="44"/>
      <c r="G55" s="44"/>
      <c r="H55" s="44"/>
      <c r="I55" s="44"/>
      <c r="J55" s="44"/>
      <c r="K55" s="44"/>
      <c r="L55" s="44"/>
      <c r="M55" s="44"/>
      <c r="N55" s="45"/>
    </row>
    <row r="56" spans="1:14" ht="12.75" customHeight="1" x14ac:dyDescent="0.2">
      <c r="A56" s="194"/>
      <c r="B56" s="194" t="s">
        <v>1</v>
      </c>
      <c r="C56" s="194" t="s">
        <v>2</v>
      </c>
      <c r="D56" s="194" t="s">
        <v>3</v>
      </c>
      <c r="E56" s="194" t="s">
        <v>4</v>
      </c>
      <c r="F56" s="194" t="s">
        <v>5</v>
      </c>
      <c r="G56" s="194" t="s">
        <v>6</v>
      </c>
      <c r="H56" s="194" t="s">
        <v>7</v>
      </c>
      <c r="I56" s="194" t="s">
        <v>8</v>
      </c>
      <c r="J56" s="194" t="s">
        <v>9</v>
      </c>
      <c r="K56" s="194" t="s">
        <v>10</v>
      </c>
      <c r="L56" s="194" t="s">
        <v>11</v>
      </c>
      <c r="M56" s="194" t="s">
        <v>12</v>
      </c>
      <c r="N56" s="192" t="s">
        <v>13</v>
      </c>
    </row>
    <row r="57" spans="1:14" ht="12.75" customHeight="1" thickBot="1" x14ac:dyDescent="0.25">
      <c r="A57" s="195"/>
      <c r="B57" s="195"/>
      <c r="C57" s="195"/>
      <c r="D57" s="195"/>
      <c r="E57" s="195"/>
      <c r="F57" s="195"/>
      <c r="G57" s="195"/>
      <c r="H57" s="195"/>
      <c r="I57" s="195"/>
      <c r="J57" s="195"/>
      <c r="K57" s="195"/>
      <c r="L57" s="195"/>
      <c r="M57" s="195"/>
      <c r="N57" s="193"/>
    </row>
    <row r="58" spans="1:14" ht="12.75" customHeight="1" x14ac:dyDescent="0.2">
      <c r="A58" s="194" t="s">
        <v>32</v>
      </c>
      <c r="B58" s="205">
        <v>43781</v>
      </c>
      <c r="C58" s="205">
        <v>35217</v>
      </c>
      <c r="D58" s="205">
        <v>18167</v>
      </c>
      <c r="E58" s="205">
        <v>48774</v>
      </c>
      <c r="F58" s="205">
        <v>30714</v>
      </c>
      <c r="G58" s="205">
        <v>17492</v>
      </c>
      <c r="H58" s="205">
        <v>45606</v>
      </c>
      <c r="I58" s="205">
        <v>47786</v>
      </c>
      <c r="J58" s="205">
        <v>62079</v>
      </c>
      <c r="K58" s="205">
        <v>50797</v>
      </c>
      <c r="L58" s="205">
        <v>46692</v>
      </c>
      <c r="M58" s="205">
        <v>20054</v>
      </c>
      <c r="N58" s="207">
        <v>467159</v>
      </c>
    </row>
    <row r="59" spans="1:14" ht="12.75" customHeight="1" thickBot="1" x14ac:dyDescent="0.25">
      <c r="A59" s="195"/>
      <c r="B59" s="206"/>
      <c r="C59" s="206"/>
      <c r="D59" s="206"/>
      <c r="E59" s="206"/>
      <c r="F59" s="206"/>
      <c r="G59" s="206"/>
      <c r="H59" s="206"/>
      <c r="I59" s="206"/>
      <c r="J59" s="206"/>
      <c r="K59" s="206"/>
      <c r="L59" s="206"/>
      <c r="M59" s="206"/>
      <c r="N59" s="208"/>
    </row>
    <row r="60" spans="1:14" ht="12.75" customHeight="1" x14ac:dyDescent="0.2">
      <c r="A60" s="194" t="s">
        <v>100</v>
      </c>
      <c r="B60" s="205">
        <v>0</v>
      </c>
      <c r="C60" s="205">
        <v>0</v>
      </c>
      <c r="D60" s="205">
        <v>0</v>
      </c>
      <c r="E60" s="205">
        <v>0</v>
      </c>
      <c r="F60" s="205">
        <v>0</v>
      </c>
      <c r="G60" s="205">
        <v>0</v>
      </c>
      <c r="H60" s="205">
        <v>0</v>
      </c>
      <c r="I60" s="205">
        <v>0</v>
      </c>
      <c r="J60" s="205">
        <v>0</v>
      </c>
      <c r="K60" s="205">
        <v>0</v>
      </c>
      <c r="L60" s="205">
        <v>0</v>
      </c>
      <c r="M60" s="205">
        <v>0</v>
      </c>
      <c r="N60" s="207">
        <v>0</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33</v>
      </c>
      <c r="B62" s="205">
        <v>9868</v>
      </c>
      <c r="C62" s="205">
        <v>14412</v>
      </c>
      <c r="D62" s="205">
        <v>8486</v>
      </c>
      <c r="E62" s="205">
        <v>8501</v>
      </c>
      <c r="F62" s="205">
        <v>8472</v>
      </c>
      <c r="G62" s="205">
        <v>10126</v>
      </c>
      <c r="H62" s="205">
        <v>11650</v>
      </c>
      <c r="I62" s="205">
        <v>12715</v>
      </c>
      <c r="J62" s="205">
        <v>14564</v>
      </c>
      <c r="K62" s="205">
        <v>14917</v>
      </c>
      <c r="L62" s="205">
        <v>12383</v>
      </c>
      <c r="M62" s="205">
        <v>6966</v>
      </c>
      <c r="N62" s="207">
        <v>133060</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34</v>
      </c>
      <c r="B64" s="205">
        <v>19969</v>
      </c>
      <c r="C64" s="205">
        <v>9378</v>
      </c>
      <c r="D64" s="205">
        <v>26399</v>
      </c>
      <c r="E64" s="205">
        <v>17964</v>
      </c>
      <c r="F64" s="205">
        <v>26604</v>
      </c>
      <c r="G64" s="205">
        <v>26259</v>
      </c>
      <c r="H64" s="205">
        <v>24170</v>
      </c>
      <c r="I64" s="205">
        <v>6343</v>
      </c>
      <c r="J64" s="205">
        <v>23307</v>
      </c>
      <c r="K64" s="205">
        <v>26349</v>
      </c>
      <c r="L64" s="205">
        <v>15322</v>
      </c>
      <c r="M64" s="205">
        <v>12328</v>
      </c>
      <c r="N64" s="207">
        <v>234392</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35</v>
      </c>
      <c r="B66" s="205">
        <v>3539</v>
      </c>
      <c r="C66" s="205">
        <v>3646</v>
      </c>
      <c r="D66" s="205">
        <v>4242</v>
      </c>
      <c r="E66" s="205">
        <v>4970</v>
      </c>
      <c r="F66" s="205">
        <v>5550</v>
      </c>
      <c r="G66" s="205">
        <v>4514</v>
      </c>
      <c r="H66" s="205">
        <v>6607</v>
      </c>
      <c r="I66" s="205">
        <v>6193</v>
      </c>
      <c r="J66" s="205">
        <v>5807</v>
      </c>
      <c r="K66" s="205">
        <v>7144</v>
      </c>
      <c r="L66" s="205">
        <v>4873</v>
      </c>
      <c r="M66" s="205">
        <v>5062</v>
      </c>
      <c r="N66" s="207">
        <v>62147</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101</v>
      </c>
      <c r="B68" s="205">
        <v>0</v>
      </c>
      <c r="C68" s="205">
        <v>0</v>
      </c>
      <c r="D68" s="205">
        <v>0</v>
      </c>
      <c r="E68" s="205">
        <v>0</v>
      </c>
      <c r="F68" s="205">
        <v>0</v>
      </c>
      <c r="G68" s="205">
        <v>0</v>
      </c>
      <c r="H68" s="205">
        <v>0</v>
      </c>
      <c r="I68" s="205">
        <v>0</v>
      </c>
      <c r="J68" s="205">
        <v>0</v>
      </c>
      <c r="K68" s="205">
        <v>0</v>
      </c>
      <c r="L68" s="205">
        <v>0</v>
      </c>
      <c r="M68" s="205">
        <v>0</v>
      </c>
      <c r="N68" s="207">
        <v>0</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102</v>
      </c>
      <c r="B70" s="205">
        <v>0</v>
      </c>
      <c r="C70" s="205">
        <v>0</v>
      </c>
      <c r="D70" s="205">
        <v>0</v>
      </c>
      <c r="E70" s="205">
        <v>0</v>
      </c>
      <c r="F70" s="205">
        <v>0</v>
      </c>
      <c r="G70" s="205">
        <v>0</v>
      </c>
      <c r="H70" s="205">
        <v>0</v>
      </c>
      <c r="I70" s="205">
        <v>0</v>
      </c>
      <c r="J70" s="205">
        <v>0</v>
      </c>
      <c r="K70" s="205">
        <v>0</v>
      </c>
      <c r="L70" s="205">
        <v>0</v>
      </c>
      <c r="M70" s="205">
        <v>0</v>
      </c>
      <c r="N70" s="207">
        <v>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36</v>
      </c>
      <c r="B72" s="205">
        <v>4767</v>
      </c>
      <c r="C72" s="205">
        <v>2647</v>
      </c>
      <c r="D72" s="205">
        <v>3510</v>
      </c>
      <c r="E72" s="205">
        <v>5297</v>
      </c>
      <c r="F72" s="205">
        <v>2458</v>
      </c>
      <c r="G72" s="205">
        <v>1281</v>
      </c>
      <c r="H72" s="205">
        <v>3872</v>
      </c>
      <c r="I72" s="205">
        <v>3120</v>
      </c>
      <c r="J72" s="205">
        <v>4474</v>
      </c>
      <c r="K72" s="205">
        <v>3026</v>
      </c>
      <c r="L72" s="205">
        <v>3191</v>
      </c>
      <c r="M72" s="205">
        <v>4185</v>
      </c>
      <c r="N72" s="207">
        <v>41828</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37</v>
      </c>
      <c r="B74" s="205">
        <v>37855</v>
      </c>
      <c r="C74" s="205">
        <v>30812</v>
      </c>
      <c r="D74" s="205">
        <v>20422</v>
      </c>
      <c r="E74" s="205">
        <v>34187</v>
      </c>
      <c r="F74" s="205">
        <v>24624</v>
      </c>
      <c r="G74" s="205">
        <v>21485</v>
      </c>
      <c r="H74" s="205">
        <v>43590</v>
      </c>
      <c r="I74" s="205">
        <v>44274</v>
      </c>
      <c r="J74" s="205">
        <v>39689</v>
      </c>
      <c r="K74" s="205">
        <v>49231</v>
      </c>
      <c r="L74" s="205">
        <v>44579</v>
      </c>
      <c r="M74" s="205">
        <v>33220</v>
      </c>
      <c r="N74" s="207">
        <v>423968</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38</v>
      </c>
      <c r="B76" s="205">
        <v>5810</v>
      </c>
      <c r="C76" s="205">
        <v>5438</v>
      </c>
      <c r="D76" s="205">
        <v>3210</v>
      </c>
      <c r="E76" s="205">
        <v>5700</v>
      </c>
      <c r="F76" s="205">
        <v>4671</v>
      </c>
      <c r="G76" s="205">
        <v>3686</v>
      </c>
      <c r="H76" s="205">
        <v>7020</v>
      </c>
      <c r="I76" s="205">
        <v>7364</v>
      </c>
      <c r="J76" s="205">
        <v>13496</v>
      </c>
      <c r="K76" s="205">
        <v>7932</v>
      </c>
      <c r="L76" s="205">
        <v>7924</v>
      </c>
      <c r="M76" s="205">
        <v>4920</v>
      </c>
      <c r="N76" s="207">
        <v>77171</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39</v>
      </c>
      <c r="B78" s="205">
        <v>28237</v>
      </c>
      <c r="C78" s="205">
        <v>23121</v>
      </c>
      <c r="D78" s="205">
        <v>25313</v>
      </c>
      <c r="E78" s="205">
        <v>28904</v>
      </c>
      <c r="F78" s="205">
        <v>41468</v>
      </c>
      <c r="G78" s="205">
        <v>32280</v>
      </c>
      <c r="H78" s="205">
        <v>52811</v>
      </c>
      <c r="I78" s="205">
        <v>56036</v>
      </c>
      <c r="J78" s="205">
        <v>48722</v>
      </c>
      <c r="K78" s="205">
        <v>56446</v>
      </c>
      <c r="L78" s="205">
        <v>47585</v>
      </c>
      <c r="M78" s="205">
        <v>35973</v>
      </c>
      <c r="N78" s="207">
        <v>476896</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40</v>
      </c>
      <c r="B80" s="205">
        <v>0</v>
      </c>
      <c r="C80" s="205">
        <v>0</v>
      </c>
      <c r="D80" s="205">
        <v>0</v>
      </c>
      <c r="E80" s="205">
        <v>0</v>
      </c>
      <c r="F80" s="205">
        <v>0</v>
      </c>
      <c r="G80" s="205">
        <v>0</v>
      </c>
      <c r="H80" s="205">
        <v>0</v>
      </c>
      <c r="I80" s="205">
        <v>0</v>
      </c>
      <c r="J80" s="205">
        <v>0</v>
      </c>
      <c r="K80" s="205">
        <v>0</v>
      </c>
      <c r="L80" s="205">
        <v>0</v>
      </c>
      <c r="M80" s="205">
        <v>0</v>
      </c>
      <c r="N80" s="207">
        <v>0</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41</v>
      </c>
      <c r="B82" s="205">
        <v>0</v>
      </c>
      <c r="C82" s="205">
        <v>0</v>
      </c>
      <c r="D82" s="205">
        <v>2993</v>
      </c>
      <c r="E82" s="205">
        <v>15413</v>
      </c>
      <c r="F82" s="205">
        <v>19428</v>
      </c>
      <c r="G82" s="205">
        <v>18090</v>
      </c>
      <c r="H82" s="205">
        <v>18298</v>
      </c>
      <c r="I82" s="205">
        <v>10308</v>
      </c>
      <c r="J82" s="205">
        <v>2090</v>
      </c>
      <c r="K82" s="205">
        <v>0</v>
      </c>
      <c r="L82" s="205">
        <v>0</v>
      </c>
      <c r="M82" s="205">
        <v>0</v>
      </c>
      <c r="N82" s="207">
        <v>86620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42</v>
      </c>
      <c r="B84" s="205">
        <v>0</v>
      </c>
      <c r="C84" s="205">
        <v>0</v>
      </c>
      <c r="D84" s="205">
        <v>0</v>
      </c>
      <c r="E84" s="205">
        <v>0</v>
      </c>
      <c r="F84" s="205">
        <v>0</v>
      </c>
      <c r="G84" s="205">
        <v>0</v>
      </c>
      <c r="H84" s="205">
        <v>0</v>
      </c>
      <c r="I84" s="205">
        <v>0</v>
      </c>
      <c r="J84" s="205">
        <v>0</v>
      </c>
      <c r="K84" s="205">
        <v>964</v>
      </c>
      <c r="L84" s="205">
        <v>1159</v>
      </c>
      <c r="M84" s="205">
        <v>0</v>
      </c>
      <c r="N84" s="207">
        <v>2123</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43</v>
      </c>
      <c r="B86" s="205">
        <v>253902</v>
      </c>
      <c r="C86" s="205">
        <v>179255</v>
      </c>
      <c r="D86" s="205">
        <v>170142</v>
      </c>
      <c r="E86" s="205">
        <v>263544</v>
      </c>
      <c r="F86" s="205">
        <v>131107</v>
      </c>
      <c r="G86" s="205">
        <v>101727</v>
      </c>
      <c r="H86" s="205">
        <v>349262</v>
      </c>
      <c r="I86" s="205">
        <v>319722</v>
      </c>
      <c r="J86" s="205">
        <v>351972</v>
      </c>
      <c r="K86" s="205">
        <v>305627</v>
      </c>
      <c r="L86" s="205">
        <v>298276</v>
      </c>
      <c r="M86" s="205">
        <v>205634</v>
      </c>
      <c r="N86" s="207">
        <v>2930170</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44</v>
      </c>
      <c r="B88" s="205">
        <v>73161</v>
      </c>
      <c r="C88" s="205">
        <v>40211</v>
      </c>
      <c r="D88" s="205">
        <v>58892</v>
      </c>
      <c r="E88" s="205">
        <v>45165</v>
      </c>
      <c r="F88" s="205">
        <v>37334</v>
      </c>
      <c r="G88" s="205">
        <v>44659</v>
      </c>
      <c r="H88" s="205">
        <v>37156</v>
      </c>
      <c r="I88" s="205">
        <v>44776</v>
      </c>
      <c r="J88" s="205">
        <v>59384</v>
      </c>
      <c r="K88" s="205">
        <v>80104</v>
      </c>
      <c r="L88" s="205">
        <v>87950</v>
      </c>
      <c r="M88" s="205">
        <v>73899</v>
      </c>
      <c r="N88" s="207">
        <v>682691</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103</v>
      </c>
      <c r="B90" s="205">
        <v>0</v>
      </c>
      <c r="C90" s="205">
        <v>0</v>
      </c>
      <c r="D90" s="205">
        <v>0</v>
      </c>
      <c r="E90" s="205">
        <v>0</v>
      </c>
      <c r="F90" s="205">
        <v>0</v>
      </c>
      <c r="G90" s="205">
        <v>0</v>
      </c>
      <c r="H90" s="205">
        <v>0</v>
      </c>
      <c r="I90" s="205">
        <v>0</v>
      </c>
      <c r="J90" s="205">
        <v>0</v>
      </c>
      <c r="K90" s="205">
        <v>0</v>
      </c>
      <c r="L90" s="205">
        <v>0</v>
      </c>
      <c r="M90" s="205">
        <v>0</v>
      </c>
      <c r="N90" s="207">
        <v>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104</v>
      </c>
      <c r="B92" s="205">
        <v>0</v>
      </c>
      <c r="C92" s="205">
        <v>0</v>
      </c>
      <c r="D92" s="205">
        <v>0</v>
      </c>
      <c r="E92" s="205">
        <v>0</v>
      </c>
      <c r="F92" s="205">
        <v>0</v>
      </c>
      <c r="G92" s="205">
        <v>0</v>
      </c>
      <c r="H92" s="205">
        <v>0</v>
      </c>
      <c r="I92" s="205">
        <v>0</v>
      </c>
      <c r="J92" s="205">
        <v>0</v>
      </c>
      <c r="K92" s="205">
        <v>0</v>
      </c>
      <c r="L92" s="205">
        <v>0</v>
      </c>
      <c r="M92" s="205">
        <v>0</v>
      </c>
      <c r="N92" s="207">
        <v>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45</v>
      </c>
      <c r="B94" s="205">
        <v>221905</v>
      </c>
      <c r="C94" s="205">
        <v>200368</v>
      </c>
      <c r="D94" s="205">
        <v>82560</v>
      </c>
      <c r="E94" s="205">
        <v>186024</v>
      </c>
      <c r="F94" s="205">
        <v>126249</v>
      </c>
      <c r="G94" s="205">
        <v>89591</v>
      </c>
      <c r="H94" s="205">
        <v>262514</v>
      </c>
      <c r="I94" s="205">
        <v>219009</v>
      </c>
      <c r="J94" s="205">
        <v>226528</v>
      </c>
      <c r="K94" s="205">
        <v>239687</v>
      </c>
      <c r="L94" s="205">
        <v>206872</v>
      </c>
      <c r="M94" s="205">
        <v>117603</v>
      </c>
      <c r="N94" s="207">
        <v>2178910</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46</v>
      </c>
      <c r="B96" s="205">
        <v>22903</v>
      </c>
      <c r="C96" s="205">
        <v>37069</v>
      </c>
      <c r="D96" s="205">
        <v>25143</v>
      </c>
      <c r="E96" s="205">
        <v>31476</v>
      </c>
      <c r="F96" s="205">
        <v>28107</v>
      </c>
      <c r="G96" s="205">
        <v>21690</v>
      </c>
      <c r="H96" s="205">
        <v>23936</v>
      </c>
      <c r="I96" s="205">
        <v>32033</v>
      </c>
      <c r="J96" s="205">
        <v>38664</v>
      </c>
      <c r="K96" s="205">
        <v>28566</v>
      </c>
      <c r="L96" s="205">
        <v>24108</v>
      </c>
      <c r="M96" s="205">
        <v>25247</v>
      </c>
      <c r="N96" s="207">
        <v>338942</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47</v>
      </c>
      <c r="B98" s="205">
        <v>0</v>
      </c>
      <c r="C98" s="205">
        <v>0</v>
      </c>
      <c r="D98" s="205">
        <v>0</v>
      </c>
      <c r="E98" s="205">
        <v>0</v>
      </c>
      <c r="F98" s="205">
        <v>0</v>
      </c>
      <c r="G98" s="205">
        <v>0</v>
      </c>
      <c r="H98" s="205">
        <v>0</v>
      </c>
      <c r="I98" s="205">
        <v>0</v>
      </c>
      <c r="J98" s="205">
        <v>0</v>
      </c>
      <c r="K98" s="205">
        <v>0</v>
      </c>
      <c r="L98" s="205">
        <v>0</v>
      </c>
      <c r="M98" s="205">
        <v>0</v>
      </c>
      <c r="N98" s="207">
        <v>0</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48</v>
      </c>
      <c r="B100" s="205">
        <v>10177</v>
      </c>
      <c r="C100" s="205">
        <v>8320</v>
      </c>
      <c r="D100" s="205">
        <v>8581</v>
      </c>
      <c r="E100" s="205">
        <v>14830</v>
      </c>
      <c r="F100" s="205">
        <v>13574</v>
      </c>
      <c r="G100" s="205">
        <v>5031</v>
      </c>
      <c r="H100" s="205">
        <v>15176</v>
      </c>
      <c r="I100" s="205">
        <v>13826</v>
      </c>
      <c r="J100" s="205">
        <v>11909</v>
      </c>
      <c r="K100" s="205">
        <v>10070</v>
      </c>
      <c r="L100" s="205">
        <v>6621</v>
      </c>
      <c r="M100" s="205">
        <v>7710</v>
      </c>
      <c r="N100" s="207">
        <v>125825</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49</v>
      </c>
      <c r="B102" s="205">
        <v>1116</v>
      </c>
      <c r="C102" s="205">
        <v>305</v>
      </c>
      <c r="D102" s="205">
        <v>888</v>
      </c>
      <c r="E102" s="205">
        <v>1307</v>
      </c>
      <c r="F102" s="205">
        <v>459</v>
      </c>
      <c r="G102" s="205">
        <v>404</v>
      </c>
      <c r="H102" s="205">
        <v>1477</v>
      </c>
      <c r="I102" s="205">
        <v>488</v>
      </c>
      <c r="J102" s="205">
        <v>515</v>
      </c>
      <c r="K102" s="205">
        <v>1396</v>
      </c>
      <c r="L102" s="205">
        <v>943</v>
      </c>
      <c r="M102" s="205">
        <v>1831</v>
      </c>
      <c r="N102" s="207">
        <v>11129</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201" t="s">
        <v>13</v>
      </c>
      <c r="B104" s="190">
        <v>736990</v>
      </c>
      <c r="C104" s="190">
        <v>590199</v>
      </c>
      <c r="D104" s="190">
        <v>458948</v>
      </c>
      <c r="E104" s="190">
        <v>712056</v>
      </c>
      <c r="F104" s="190">
        <v>500819</v>
      </c>
      <c r="G104" s="190">
        <v>398315</v>
      </c>
      <c r="H104" s="190">
        <v>903145</v>
      </c>
      <c r="I104" s="190">
        <v>823993</v>
      </c>
      <c r="J104" s="190">
        <v>903200</v>
      </c>
      <c r="K104" s="190">
        <v>882256</v>
      </c>
      <c r="L104" s="190">
        <v>808478</v>
      </c>
      <c r="M104" s="190">
        <v>554632</v>
      </c>
      <c r="N104" s="190">
        <v>8273031</v>
      </c>
    </row>
    <row r="105" spans="1:14" ht="12.75" customHeight="1" thickBot="1" x14ac:dyDescent="0.25">
      <c r="A105" s="202"/>
      <c r="B105" s="191"/>
      <c r="C105" s="191"/>
      <c r="D105" s="191"/>
      <c r="E105" s="191"/>
      <c r="F105" s="191"/>
      <c r="G105" s="191"/>
      <c r="H105" s="191"/>
      <c r="I105" s="191"/>
      <c r="J105" s="191"/>
      <c r="K105" s="191"/>
      <c r="L105" s="191"/>
      <c r="M105" s="191"/>
      <c r="N105" s="191"/>
    </row>
    <row r="106" spans="1:14" ht="12.75" customHeight="1" x14ac:dyDescent="0.2">
      <c r="A106" s="43"/>
      <c r="B106" s="44"/>
      <c r="C106" s="44"/>
      <c r="D106" s="44"/>
      <c r="E106" s="44"/>
      <c r="F106" s="44"/>
      <c r="G106" s="44"/>
      <c r="H106" s="44"/>
      <c r="I106" s="44"/>
      <c r="J106" s="44"/>
      <c r="K106" s="44"/>
      <c r="L106" s="44"/>
      <c r="M106" s="44"/>
      <c r="N106" s="45"/>
    </row>
    <row r="107" spans="1:14" ht="12.75" customHeight="1" x14ac:dyDescent="0.2">
      <c r="A107" s="43"/>
      <c r="B107" s="44"/>
      <c r="C107" s="44"/>
      <c r="D107" s="44"/>
      <c r="E107" s="44"/>
      <c r="F107" s="44"/>
      <c r="G107" s="44"/>
      <c r="H107" s="44"/>
      <c r="I107" s="44"/>
      <c r="J107" s="44"/>
      <c r="K107" s="44"/>
      <c r="L107" s="44"/>
      <c r="M107" s="44"/>
      <c r="N107" s="45"/>
    </row>
    <row r="108" spans="1:14" ht="12.75" customHeight="1" x14ac:dyDescent="0.2">
      <c r="A108" s="43"/>
      <c r="B108" s="44"/>
      <c r="C108" s="44"/>
      <c r="D108" s="44"/>
      <c r="E108" s="44"/>
      <c r="F108" s="44"/>
      <c r="G108" s="44"/>
      <c r="H108" s="44"/>
      <c r="I108" s="44"/>
      <c r="J108" s="44"/>
      <c r="K108" s="44"/>
      <c r="L108" s="44"/>
      <c r="M108" s="44"/>
      <c r="N108" s="45"/>
    </row>
    <row r="109" spans="1:14" s="10" customFormat="1" ht="24.95" customHeight="1" x14ac:dyDescent="0.2">
      <c r="A109" s="200" t="s">
        <v>190</v>
      </c>
      <c r="B109" s="200"/>
      <c r="C109" s="200"/>
      <c r="D109" s="200"/>
      <c r="E109" s="200"/>
      <c r="F109" s="200"/>
      <c r="G109" s="200"/>
      <c r="H109" s="200"/>
      <c r="I109" s="200"/>
      <c r="J109" s="200"/>
      <c r="K109" s="200"/>
      <c r="L109" s="200"/>
      <c r="M109" s="200"/>
      <c r="N109" s="200"/>
    </row>
    <row r="110" spans="1:14" ht="12.75" customHeight="1" thickBot="1" x14ac:dyDescent="0.25">
      <c r="A110" s="43"/>
      <c r="B110" s="44"/>
      <c r="C110" s="44"/>
      <c r="D110" s="44"/>
      <c r="E110" s="44"/>
      <c r="F110" s="44"/>
      <c r="G110" s="44"/>
      <c r="H110" s="44"/>
      <c r="I110" s="44"/>
      <c r="J110" s="44"/>
      <c r="K110" s="44"/>
      <c r="L110" s="44"/>
      <c r="M110" s="44"/>
      <c r="N110" s="45"/>
    </row>
    <row r="111" spans="1:14" ht="12.75" customHeight="1" x14ac:dyDescent="0.2">
      <c r="A111" s="194"/>
      <c r="B111" s="194" t="s">
        <v>1</v>
      </c>
      <c r="C111" s="194" t="s">
        <v>2</v>
      </c>
      <c r="D111" s="194" t="s">
        <v>3</v>
      </c>
      <c r="E111" s="194" t="s">
        <v>4</v>
      </c>
      <c r="F111" s="194" t="s">
        <v>5</v>
      </c>
      <c r="G111" s="194" t="s">
        <v>6</v>
      </c>
      <c r="H111" s="194" t="s">
        <v>7</v>
      </c>
      <c r="I111" s="194" t="s">
        <v>8</v>
      </c>
      <c r="J111" s="194" t="s">
        <v>9</v>
      </c>
      <c r="K111" s="194" t="s">
        <v>10</v>
      </c>
      <c r="L111" s="194" t="s">
        <v>11</v>
      </c>
      <c r="M111" s="194" t="s">
        <v>12</v>
      </c>
      <c r="N111" s="192" t="s">
        <v>13</v>
      </c>
    </row>
    <row r="112" spans="1:14" ht="12.75" customHeight="1" thickBot="1" x14ac:dyDescent="0.25">
      <c r="A112" s="195"/>
      <c r="B112" s="195"/>
      <c r="C112" s="195"/>
      <c r="D112" s="195"/>
      <c r="E112" s="195"/>
      <c r="F112" s="195"/>
      <c r="G112" s="195"/>
      <c r="H112" s="195"/>
      <c r="I112" s="195"/>
      <c r="J112" s="195"/>
      <c r="K112" s="195"/>
      <c r="L112" s="195"/>
      <c r="M112" s="195"/>
      <c r="N112" s="193"/>
    </row>
    <row r="113" spans="1:14" ht="12.75" customHeight="1" x14ac:dyDescent="0.2">
      <c r="A113" s="194" t="s">
        <v>51</v>
      </c>
      <c r="B113" s="205">
        <v>123630</v>
      </c>
      <c r="C113" s="205">
        <v>139500</v>
      </c>
      <c r="D113" s="205">
        <v>100380</v>
      </c>
      <c r="E113" s="205">
        <v>140180</v>
      </c>
      <c r="F113" s="205">
        <v>129360</v>
      </c>
      <c r="G113" s="205">
        <v>128140</v>
      </c>
      <c r="H113" s="205">
        <v>138720</v>
      </c>
      <c r="I113" s="205">
        <v>135850</v>
      </c>
      <c r="J113" s="205">
        <v>127990</v>
      </c>
      <c r="K113" s="205">
        <v>137440</v>
      </c>
      <c r="L113" s="205">
        <v>122450</v>
      </c>
      <c r="M113" s="205">
        <v>119240</v>
      </c>
      <c r="N113" s="207">
        <v>1542880</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194" t="s">
        <v>52</v>
      </c>
      <c r="B115" s="205">
        <v>360</v>
      </c>
      <c r="C115" s="205">
        <v>150</v>
      </c>
      <c r="D115" s="205">
        <v>0</v>
      </c>
      <c r="E115" s="205">
        <v>0</v>
      </c>
      <c r="F115" s="205">
        <v>0</v>
      </c>
      <c r="G115" s="205">
        <v>0</v>
      </c>
      <c r="H115" s="205">
        <v>0</v>
      </c>
      <c r="I115" s="205">
        <v>220</v>
      </c>
      <c r="J115" s="205">
        <v>240</v>
      </c>
      <c r="K115" s="205">
        <v>0</v>
      </c>
      <c r="L115" s="205">
        <v>130</v>
      </c>
      <c r="M115" s="205">
        <v>80</v>
      </c>
      <c r="N115" s="207">
        <v>1180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53</v>
      </c>
      <c r="B117" s="205">
        <v>5690</v>
      </c>
      <c r="C117" s="205">
        <v>8080</v>
      </c>
      <c r="D117" s="205">
        <v>8300</v>
      </c>
      <c r="E117" s="205">
        <v>9380</v>
      </c>
      <c r="F117" s="205">
        <v>7150</v>
      </c>
      <c r="G117" s="205">
        <v>6350</v>
      </c>
      <c r="H117" s="205">
        <v>6310</v>
      </c>
      <c r="I117" s="205">
        <v>3130</v>
      </c>
      <c r="J117" s="205">
        <v>3750</v>
      </c>
      <c r="K117" s="205">
        <v>3430</v>
      </c>
      <c r="L117" s="205">
        <v>5300</v>
      </c>
      <c r="M117" s="205">
        <v>2750</v>
      </c>
      <c r="N117" s="207">
        <v>69620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54</v>
      </c>
      <c r="B119" s="205">
        <v>14630</v>
      </c>
      <c r="C119" s="205">
        <v>14840</v>
      </c>
      <c r="D119" s="205">
        <v>8490</v>
      </c>
      <c r="E119" s="205">
        <v>12240</v>
      </c>
      <c r="F119" s="205">
        <v>14250</v>
      </c>
      <c r="G119" s="205">
        <v>7890</v>
      </c>
      <c r="H119" s="205">
        <v>15960</v>
      </c>
      <c r="I119" s="205">
        <v>13380</v>
      </c>
      <c r="J119" s="205">
        <v>12380</v>
      </c>
      <c r="K119" s="205">
        <v>13250</v>
      </c>
      <c r="L119" s="205">
        <v>12910</v>
      </c>
      <c r="M119" s="205">
        <v>13560</v>
      </c>
      <c r="N119" s="207">
        <v>153780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39</v>
      </c>
      <c r="B121" s="205">
        <v>5520</v>
      </c>
      <c r="C121" s="205">
        <v>4330</v>
      </c>
      <c r="D121" s="205">
        <v>7200</v>
      </c>
      <c r="E121" s="205">
        <v>5420</v>
      </c>
      <c r="F121" s="205">
        <v>4880</v>
      </c>
      <c r="G121" s="205">
        <v>5140</v>
      </c>
      <c r="H121" s="205">
        <v>5300</v>
      </c>
      <c r="I121" s="205">
        <v>5030</v>
      </c>
      <c r="J121" s="205">
        <v>6100</v>
      </c>
      <c r="K121" s="205">
        <v>3790</v>
      </c>
      <c r="L121" s="205">
        <v>2770</v>
      </c>
      <c r="M121" s="205">
        <v>2470</v>
      </c>
      <c r="N121" s="207">
        <v>57950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55</v>
      </c>
      <c r="B123" s="205">
        <v>12960</v>
      </c>
      <c r="C123" s="205">
        <v>14680</v>
      </c>
      <c r="D123" s="205">
        <v>10660</v>
      </c>
      <c r="E123" s="205">
        <v>13500</v>
      </c>
      <c r="F123" s="205">
        <v>15420</v>
      </c>
      <c r="G123" s="205">
        <v>10560</v>
      </c>
      <c r="H123" s="205">
        <v>18250</v>
      </c>
      <c r="I123" s="205">
        <v>18120</v>
      </c>
      <c r="J123" s="205">
        <v>14890</v>
      </c>
      <c r="K123" s="205">
        <v>13640</v>
      </c>
      <c r="L123" s="205">
        <v>9490</v>
      </c>
      <c r="M123" s="205">
        <v>14060</v>
      </c>
      <c r="N123" s="207">
        <v>166230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56</v>
      </c>
      <c r="B125" s="205">
        <v>181050</v>
      </c>
      <c r="C125" s="205">
        <v>178250</v>
      </c>
      <c r="D125" s="205">
        <v>203300</v>
      </c>
      <c r="E125" s="205">
        <v>236260</v>
      </c>
      <c r="F125" s="205">
        <v>259750</v>
      </c>
      <c r="G125" s="205">
        <v>238930</v>
      </c>
      <c r="H125" s="205">
        <v>255480</v>
      </c>
      <c r="I125" s="205">
        <v>252820</v>
      </c>
      <c r="J125" s="205">
        <v>233280</v>
      </c>
      <c r="K125" s="205">
        <v>242470</v>
      </c>
      <c r="L125" s="205">
        <v>212050</v>
      </c>
      <c r="M125" s="205">
        <v>195130</v>
      </c>
      <c r="N125" s="207">
        <v>2688770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105</v>
      </c>
      <c r="B127" s="205">
        <v>46170</v>
      </c>
      <c r="C127" s="205">
        <v>44490</v>
      </c>
      <c r="D127" s="205">
        <v>49360</v>
      </c>
      <c r="E127" s="205">
        <v>51560</v>
      </c>
      <c r="F127" s="205">
        <v>47600</v>
      </c>
      <c r="G127" s="205">
        <v>38940</v>
      </c>
      <c r="H127" s="205">
        <v>25860</v>
      </c>
      <c r="I127" s="205">
        <v>32240</v>
      </c>
      <c r="J127" s="205">
        <v>46580</v>
      </c>
      <c r="K127" s="205">
        <v>39150</v>
      </c>
      <c r="L127" s="205">
        <v>44150</v>
      </c>
      <c r="M127" s="205">
        <v>46670</v>
      </c>
      <c r="N127" s="207">
        <v>512770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58</v>
      </c>
      <c r="B129" s="205">
        <v>11410</v>
      </c>
      <c r="C129" s="205">
        <v>15730</v>
      </c>
      <c r="D129" s="205">
        <v>17240</v>
      </c>
      <c r="E129" s="205">
        <v>15720</v>
      </c>
      <c r="F129" s="205">
        <v>14060</v>
      </c>
      <c r="G129" s="205">
        <v>17550</v>
      </c>
      <c r="H129" s="205">
        <v>21280</v>
      </c>
      <c r="I129" s="205">
        <v>15080</v>
      </c>
      <c r="J129" s="205">
        <v>20000</v>
      </c>
      <c r="K129" s="205">
        <v>12160</v>
      </c>
      <c r="L129" s="205">
        <v>11720</v>
      </c>
      <c r="M129" s="205">
        <v>15930</v>
      </c>
      <c r="N129" s="207">
        <v>187880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106</v>
      </c>
      <c r="B131" s="205">
        <v>0</v>
      </c>
      <c r="C131" s="205">
        <v>0</v>
      </c>
      <c r="D131" s="205">
        <v>0</v>
      </c>
      <c r="E131" s="205">
        <v>0</v>
      </c>
      <c r="F131" s="205">
        <v>0</v>
      </c>
      <c r="G131" s="205">
        <v>0</v>
      </c>
      <c r="H131" s="205">
        <v>0</v>
      </c>
      <c r="I131" s="205">
        <v>0</v>
      </c>
      <c r="J131" s="205">
        <v>0</v>
      </c>
      <c r="K131" s="205">
        <v>0</v>
      </c>
      <c r="L131" s="205">
        <v>0</v>
      </c>
      <c r="M131" s="205">
        <v>0</v>
      </c>
      <c r="N131" s="207">
        <v>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86</v>
      </c>
      <c r="B133" s="205">
        <v>0</v>
      </c>
      <c r="C133" s="205">
        <v>0</v>
      </c>
      <c r="D133" s="205">
        <v>0</v>
      </c>
      <c r="E133" s="205">
        <v>0</v>
      </c>
      <c r="F133" s="205">
        <v>0</v>
      </c>
      <c r="G133" s="205">
        <v>0</v>
      </c>
      <c r="H133" s="205">
        <v>0</v>
      </c>
      <c r="I133" s="205">
        <v>0</v>
      </c>
      <c r="J133" s="205">
        <v>0</v>
      </c>
      <c r="K133" s="205">
        <v>0</v>
      </c>
      <c r="L133" s="205">
        <v>0</v>
      </c>
      <c r="M133" s="205">
        <v>0</v>
      </c>
      <c r="N133" s="207">
        <v>0</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59</v>
      </c>
      <c r="B135" s="205">
        <v>5730</v>
      </c>
      <c r="C135" s="205">
        <v>5310</v>
      </c>
      <c r="D135" s="205">
        <v>6030</v>
      </c>
      <c r="E135" s="205">
        <v>5790</v>
      </c>
      <c r="F135" s="205">
        <v>5160</v>
      </c>
      <c r="G135" s="205">
        <v>4170</v>
      </c>
      <c r="H135" s="205">
        <v>4110</v>
      </c>
      <c r="I135" s="205">
        <v>4140</v>
      </c>
      <c r="J135" s="205">
        <v>5250</v>
      </c>
      <c r="K135" s="205">
        <v>6810</v>
      </c>
      <c r="L135" s="205">
        <v>7770</v>
      </c>
      <c r="M135" s="205">
        <v>7530</v>
      </c>
      <c r="N135" s="207">
        <v>67800</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194" t="s">
        <v>60</v>
      </c>
      <c r="B137" s="205">
        <v>6050</v>
      </c>
      <c r="C137" s="205">
        <v>6050</v>
      </c>
      <c r="D137" s="205">
        <v>5880</v>
      </c>
      <c r="E137" s="205">
        <v>6470</v>
      </c>
      <c r="F137" s="205">
        <v>7080</v>
      </c>
      <c r="G137" s="205">
        <v>6010</v>
      </c>
      <c r="H137" s="205">
        <v>5900</v>
      </c>
      <c r="I137" s="205">
        <v>6120</v>
      </c>
      <c r="J137" s="205">
        <v>5610</v>
      </c>
      <c r="K137" s="205">
        <v>5180</v>
      </c>
      <c r="L137" s="205">
        <v>5310</v>
      </c>
      <c r="M137" s="205">
        <v>4760</v>
      </c>
      <c r="N137" s="207">
        <v>70420</v>
      </c>
    </row>
    <row r="138" spans="1:14" ht="12.75" customHeight="1" thickBot="1" x14ac:dyDescent="0.25">
      <c r="A138" s="195"/>
      <c r="B138" s="206"/>
      <c r="C138" s="206"/>
      <c r="D138" s="206"/>
      <c r="E138" s="206"/>
      <c r="F138" s="206"/>
      <c r="G138" s="206"/>
      <c r="H138" s="206"/>
      <c r="I138" s="206"/>
      <c r="J138" s="206"/>
      <c r="K138" s="206"/>
      <c r="L138" s="206"/>
      <c r="M138" s="206"/>
      <c r="N138" s="208"/>
    </row>
    <row r="139" spans="1:14" ht="12.75" customHeight="1" x14ac:dyDescent="0.2">
      <c r="A139" s="201" t="s">
        <v>13</v>
      </c>
      <c r="B139" s="190">
        <v>413200</v>
      </c>
      <c r="C139" s="190">
        <v>431410</v>
      </c>
      <c r="D139" s="190">
        <v>416840</v>
      </c>
      <c r="E139" s="190">
        <v>496520</v>
      </c>
      <c r="F139" s="190">
        <v>504710</v>
      </c>
      <c r="G139" s="190">
        <v>463680</v>
      </c>
      <c r="H139" s="190">
        <v>497170</v>
      </c>
      <c r="I139" s="190">
        <v>486130</v>
      </c>
      <c r="J139" s="190">
        <v>476070</v>
      </c>
      <c r="K139" s="190">
        <v>477320</v>
      </c>
      <c r="L139" s="190">
        <v>434050</v>
      </c>
      <c r="M139" s="190">
        <v>422180</v>
      </c>
      <c r="N139" s="190">
        <v>5519280</v>
      </c>
    </row>
    <row r="140" spans="1:14" ht="12.75" customHeight="1" thickBot="1" x14ac:dyDescent="0.25">
      <c r="A140" s="202"/>
      <c r="B140" s="191"/>
      <c r="C140" s="191"/>
      <c r="D140" s="191"/>
      <c r="E140" s="191"/>
      <c r="F140" s="191"/>
      <c r="G140" s="191"/>
      <c r="H140" s="191"/>
      <c r="I140" s="191"/>
      <c r="J140" s="191"/>
      <c r="K140" s="191"/>
      <c r="L140" s="191"/>
      <c r="M140" s="191"/>
      <c r="N140" s="191"/>
    </row>
    <row r="141" spans="1:14" ht="12.75" customHeight="1" x14ac:dyDescent="0.2">
      <c r="A141" s="43"/>
      <c r="B141" s="44"/>
      <c r="C141" s="44"/>
      <c r="D141" s="44"/>
      <c r="E141" s="44"/>
      <c r="F141" s="44"/>
      <c r="G141" s="44"/>
      <c r="H141" s="44"/>
      <c r="I141" s="44"/>
      <c r="J141" s="44"/>
      <c r="K141" s="44"/>
      <c r="L141" s="44"/>
      <c r="M141" s="44"/>
      <c r="N141" s="45"/>
    </row>
    <row r="142" spans="1:14" ht="12.75" customHeight="1" x14ac:dyDescent="0.2">
      <c r="A142" s="43"/>
      <c r="B142" s="44"/>
      <c r="C142" s="44"/>
      <c r="D142" s="44"/>
      <c r="E142" s="44"/>
      <c r="F142" s="44"/>
      <c r="G142" s="44"/>
      <c r="H142" s="44"/>
      <c r="I142" s="44"/>
      <c r="J142" s="44"/>
      <c r="K142" s="44"/>
      <c r="L142" s="44"/>
      <c r="M142" s="44"/>
      <c r="N142" s="45"/>
    </row>
    <row r="143" spans="1:14" ht="12.75" customHeight="1" x14ac:dyDescent="0.2">
      <c r="A143" s="43"/>
      <c r="B143" s="44"/>
      <c r="C143" s="44"/>
      <c r="D143" s="44"/>
      <c r="E143" s="44"/>
      <c r="F143" s="44"/>
      <c r="G143" s="44"/>
      <c r="H143" s="44"/>
      <c r="I143" s="44"/>
      <c r="J143" s="44"/>
      <c r="K143" s="44"/>
      <c r="L143" s="44"/>
      <c r="M143" s="44"/>
      <c r="N143" s="45"/>
    </row>
    <row r="144" spans="1:14" s="10" customFormat="1" ht="24.95" customHeight="1" x14ac:dyDescent="0.2">
      <c r="A144" s="200" t="s">
        <v>191</v>
      </c>
      <c r="B144" s="200"/>
      <c r="C144" s="200"/>
      <c r="D144" s="200"/>
      <c r="E144" s="200"/>
      <c r="F144" s="200"/>
      <c r="G144" s="200"/>
      <c r="H144" s="200"/>
      <c r="I144" s="200"/>
      <c r="J144" s="200"/>
      <c r="K144" s="200"/>
      <c r="L144" s="200"/>
      <c r="M144" s="200"/>
      <c r="N144" s="200"/>
    </row>
    <row r="145" spans="1:14" ht="12.75" customHeight="1" thickBot="1" x14ac:dyDescent="0.25">
      <c r="A145" s="43"/>
      <c r="B145" s="44"/>
      <c r="C145" s="44"/>
      <c r="D145" s="44"/>
      <c r="E145" s="44"/>
      <c r="F145" s="44"/>
      <c r="G145" s="44"/>
      <c r="H145" s="44"/>
      <c r="I145" s="44"/>
      <c r="J145" s="44"/>
      <c r="K145" s="44"/>
      <c r="L145" s="44"/>
      <c r="M145" s="44"/>
      <c r="N145" s="45"/>
    </row>
    <row r="146" spans="1:14" ht="12.75" customHeight="1" x14ac:dyDescent="0.2">
      <c r="A146" s="194"/>
      <c r="B146" s="194" t="s">
        <v>1</v>
      </c>
      <c r="C146" s="194" t="s">
        <v>2</v>
      </c>
      <c r="D146" s="194" t="s">
        <v>3</v>
      </c>
      <c r="E146" s="194" t="s">
        <v>4</v>
      </c>
      <c r="F146" s="194" t="s">
        <v>5</v>
      </c>
      <c r="G146" s="194" t="s">
        <v>6</v>
      </c>
      <c r="H146" s="194" t="s">
        <v>7</v>
      </c>
      <c r="I146" s="194" t="s">
        <v>8</v>
      </c>
      <c r="J146" s="194" t="s">
        <v>9</v>
      </c>
      <c r="K146" s="194" t="s">
        <v>10</v>
      </c>
      <c r="L146" s="194" t="s">
        <v>11</v>
      </c>
      <c r="M146" s="194" t="s">
        <v>12</v>
      </c>
      <c r="N146" s="192" t="s">
        <v>13</v>
      </c>
    </row>
    <row r="147" spans="1:14" ht="12.75" customHeight="1" thickBot="1" x14ac:dyDescent="0.25">
      <c r="A147" s="195"/>
      <c r="B147" s="195"/>
      <c r="C147" s="195"/>
      <c r="D147" s="195"/>
      <c r="E147" s="195"/>
      <c r="F147" s="195"/>
      <c r="G147" s="195"/>
      <c r="H147" s="195"/>
      <c r="I147" s="195"/>
      <c r="J147" s="195"/>
      <c r="K147" s="195"/>
      <c r="L147" s="195"/>
      <c r="M147" s="195"/>
      <c r="N147" s="193"/>
    </row>
    <row r="148" spans="1:14" ht="12.75" customHeight="1" x14ac:dyDescent="0.2">
      <c r="A148" s="194" t="s">
        <v>62</v>
      </c>
      <c r="B148" s="205">
        <v>26556</v>
      </c>
      <c r="C148" s="205">
        <v>31114</v>
      </c>
      <c r="D148" s="205">
        <v>23729</v>
      </c>
      <c r="E148" s="205">
        <v>35740</v>
      </c>
      <c r="F148" s="205">
        <v>29780</v>
      </c>
      <c r="G148" s="205">
        <v>20415</v>
      </c>
      <c r="H148" s="205">
        <v>45363</v>
      </c>
      <c r="I148" s="205">
        <v>40959</v>
      </c>
      <c r="J148" s="205">
        <v>35031</v>
      </c>
      <c r="K148" s="205">
        <v>42910</v>
      </c>
      <c r="L148" s="205">
        <v>26047</v>
      </c>
      <c r="M148" s="205">
        <v>26489</v>
      </c>
      <c r="N148" s="207">
        <v>384133</v>
      </c>
    </row>
    <row r="149" spans="1:14" ht="12.75" customHeight="1" thickBot="1" x14ac:dyDescent="0.25">
      <c r="A149" s="195"/>
      <c r="B149" s="206"/>
      <c r="C149" s="206"/>
      <c r="D149" s="206"/>
      <c r="E149" s="206"/>
      <c r="F149" s="206"/>
      <c r="G149" s="206"/>
      <c r="H149" s="206"/>
      <c r="I149" s="206"/>
      <c r="J149" s="206"/>
      <c r="K149" s="206"/>
      <c r="L149" s="206"/>
      <c r="M149" s="206"/>
      <c r="N149" s="208"/>
    </row>
    <row r="150" spans="1:14" ht="12.75" customHeight="1" x14ac:dyDescent="0.2">
      <c r="A150" s="194" t="s">
        <v>63</v>
      </c>
      <c r="B150" s="205">
        <v>28418</v>
      </c>
      <c r="C150" s="205">
        <v>19626</v>
      </c>
      <c r="D150" s="205">
        <v>9345</v>
      </c>
      <c r="E150" s="205">
        <v>14690</v>
      </c>
      <c r="F150" s="205">
        <v>13244</v>
      </c>
      <c r="G150" s="205">
        <v>10342</v>
      </c>
      <c r="H150" s="205">
        <v>17512</v>
      </c>
      <c r="I150" s="205">
        <v>25217</v>
      </c>
      <c r="J150" s="205">
        <v>21925</v>
      </c>
      <c r="K150" s="205">
        <v>11101</v>
      </c>
      <c r="L150" s="205">
        <v>10204</v>
      </c>
      <c r="M150" s="205">
        <v>23671</v>
      </c>
      <c r="N150" s="207">
        <v>205295</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194" t="s">
        <v>64</v>
      </c>
      <c r="B152" s="205">
        <v>154830</v>
      </c>
      <c r="C152" s="205">
        <v>130000</v>
      </c>
      <c r="D152" s="205">
        <v>112596</v>
      </c>
      <c r="E152" s="205">
        <v>160942</v>
      </c>
      <c r="F152" s="205">
        <v>77715</v>
      </c>
      <c r="G152" s="205">
        <v>55691</v>
      </c>
      <c r="H152" s="205">
        <v>192286</v>
      </c>
      <c r="I152" s="205">
        <v>176278</v>
      </c>
      <c r="J152" s="205">
        <v>183826</v>
      </c>
      <c r="K152" s="205">
        <v>133890</v>
      </c>
      <c r="L152" s="205">
        <v>154319</v>
      </c>
      <c r="M152" s="205">
        <v>181891</v>
      </c>
      <c r="N152" s="207">
        <v>1714264</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65</v>
      </c>
      <c r="B154" s="205">
        <v>0</v>
      </c>
      <c r="C154" s="205">
        <v>0</v>
      </c>
      <c r="D154" s="205">
        <v>0</v>
      </c>
      <c r="E154" s="205">
        <v>0</v>
      </c>
      <c r="F154" s="205">
        <v>0</v>
      </c>
      <c r="G154" s="205">
        <v>0</v>
      </c>
      <c r="H154" s="205">
        <v>0</v>
      </c>
      <c r="I154" s="205">
        <v>0</v>
      </c>
      <c r="J154" s="205">
        <v>0</v>
      </c>
      <c r="K154" s="205">
        <v>0</v>
      </c>
      <c r="L154" s="205">
        <v>0</v>
      </c>
      <c r="M154" s="205">
        <v>0</v>
      </c>
      <c r="N154" s="207">
        <v>0</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66</v>
      </c>
      <c r="B156" s="205">
        <v>52995</v>
      </c>
      <c r="C156" s="205">
        <v>55398</v>
      </c>
      <c r="D156" s="205">
        <v>39740</v>
      </c>
      <c r="E156" s="205">
        <v>49926</v>
      </c>
      <c r="F156" s="205">
        <v>45578</v>
      </c>
      <c r="G156" s="205">
        <v>32857</v>
      </c>
      <c r="H156" s="205">
        <v>20215</v>
      </c>
      <c r="I156" s="205">
        <v>25921</v>
      </c>
      <c r="J156" s="205">
        <v>19294</v>
      </c>
      <c r="K156" s="205">
        <v>13058</v>
      </c>
      <c r="L156" s="205">
        <v>14871</v>
      </c>
      <c r="M156" s="205">
        <v>13548</v>
      </c>
      <c r="N156" s="207">
        <v>383401</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53</v>
      </c>
      <c r="B158" s="205">
        <v>5909</v>
      </c>
      <c r="C158" s="205">
        <v>6123</v>
      </c>
      <c r="D158" s="205">
        <v>6334</v>
      </c>
      <c r="E158" s="205">
        <v>7991</v>
      </c>
      <c r="F158" s="205">
        <v>8545</v>
      </c>
      <c r="G158" s="205">
        <v>5870</v>
      </c>
      <c r="H158" s="205">
        <v>6618</v>
      </c>
      <c r="I158" s="205">
        <v>4901</v>
      </c>
      <c r="J158" s="205">
        <v>7066</v>
      </c>
      <c r="K158" s="205">
        <v>5791</v>
      </c>
      <c r="L158" s="205">
        <v>5601</v>
      </c>
      <c r="M158" s="205">
        <v>4146</v>
      </c>
      <c r="N158" s="207">
        <v>74895</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194" t="s">
        <v>67</v>
      </c>
      <c r="B160" s="205">
        <v>16370</v>
      </c>
      <c r="C160" s="205">
        <v>22300</v>
      </c>
      <c r="D160" s="205">
        <v>11464</v>
      </c>
      <c r="E160" s="205">
        <v>16659</v>
      </c>
      <c r="F160" s="205">
        <v>14527</v>
      </c>
      <c r="G160" s="205">
        <v>14567</v>
      </c>
      <c r="H160" s="205">
        <v>17872</v>
      </c>
      <c r="I160" s="205">
        <v>15009</v>
      </c>
      <c r="J160" s="205">
        <v>14252</v>
      </c>
      <c r="K160" s="205">
        <v>15349</v>
      </c>
      <c r="L160" s="205">
        <v>11652</v>
      </c>
      <c r="M160" s="205">
        <v>11793</v>
      </c>
      <c r="N160" s="207">
        <v>181814</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194" t="s">
        <v>68</v>
      </c>
      <c r="B162" s="205">
        <v>64463</v>
      </c>
      <c r="C162" s="205">
        <v>57384</v>
      </c>
      <c r="D162" s="205">
        <v>50486</v>
      </c>
      <c r="E162" s="205">
        <v>75446</v>
      </c>
      <c r="F162" s="205">
        <v>77048</v>
      </c>
      <c r="G162" s="205">
        <v>62082</v>
      </c>
      <c r="H162" s="205">
        <v>74568</v>
      </c>
      <c r="I162" s="205">
        <v>79298</v>
      </c>
      <c r="J162" s="205">
        <v>79654</v>
      </c>
      <c r="K162" s="205">
        <v>78320</v>
      </c>
      <c r="L162" s="205">
        <v>67237</v>
      </c>
      <c r="M162" s="205">
        <v>68464</v>
      </c>
      <c r="N162" s="207">
        <v>834450</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194" t="s">
        <v>69</v>
      </c>
      <c r="B164" s="205">
        <v>221</v>
      </c>
      <c r="C164" s="205">
        <v>108</v>
      </c>
      <c r="D164" s="205">
        <v>459</v>
      </c>
      <c r="E164" s="205">
        <v>0</v>
      </c>
      <c r="F164" s="205">
        <v>0</v>
      </c>
      <c r="G164" s="205">
        <v>0</v>
      </c>
      <c r="H164" s="205">
        <v>0</v>
      </c>
      <c r="I164" s="205">
        <v>0</v>
      </c>
      <c r="J164" s="205">
        <v>0</v>
      </c>
      <c r="K164" s="205">
        <v>0</v>
      </c>
      <c r="L164" s="205">
        <v>600</v>
      </c>
      <c r="M164" s="205">
        <v>0</v>
      </c>
      <c r="N164" s="207">
        <v>1388</v>
      </c>
    </row>
    <row r="165" spans="1:14" ht="12.75" customHeight="1" thickBot="1" x14ac:dyDescent="0.25">
      <c r="A165" s="195"/>
      <c r="B165" s="206"/>
      <c r="C165" s="206"/>
      <c r="D165" s="206"/>
      <c r="E165" s="206"/>
      <c r="F165" s="206"/>
      <c r="G165" s="206"/>
      <c r="H165" s="206"/>
      <c r="I165" s="206"/>
      <c r="J165" s="206"/>
      <c r="K165" s="206"/>
      <c r="L165" s="206"/>
      <c r="M165" s="206"/>
      <c r="N165" s="208"/>
    </row>
    <row r="166" spans="1:14" ht="12.75" customHeight="1" x14ac:dyDescent="0.2">
      <c r="A166" s="194" t="s">
        <v>60</v>
      </c>
      <c r="B166" s="205">
        <v>1744</v>
      </c>
      <c r="C166" s="205">
        <v>2631</v>
      </c>
      <c r="D166" s="205">
        <v>2520</v>
      </c>
      <c r="E166" s="205">
        <v>1035</v>
      </c>
      <c r="F166" s="205">
        <v>2475</v>
      </c>
      <c r="G166" s="205">
        <v>983</v>
      </c>
      <c r="H166" s="205">
        <v>1845</v>
      </c>
      <c r="I166" s="205">
        <v>405</v>
      </c>
      <c r="J166" s="205">
        <v>1395</v>
      </c>
      <c r="K166" s="205">
        <v>1485</v>
      </c>
      <c r="L166" s="205">
        <v>315</v>
      </c>
      <c r="M166" s="205">
        <v>900</v>
      </c>
      <c r="N166" s="207">
        <v>17733</v>
      </c>
    </row>
    <row r="167" spans="1:14" ht="12.75" customHeight="1" thickBot="1" x14ac:dyDescent="0.25">
      <c r="A167" s="195"/>
      <c r="B167" s="206"/>
      <c r="C167" s="206"/>
      <c r="D167" s="206"/>
      <c r="E167" s="206"/>
      <c r="F167" s="206"/>
      <c r="G167" s="206"/>
      <c r="H167" s="206"/>
      <c r="I167" s="206"/>
      <c r="J167" s="206"/>
      <c r="K167" s="206"/>
      <c r="L167" s="206"/>
      <c r="M167" s="206"/>
      <c r="N167" s="208"/>
    </row>
    <row r="168" spans="1:14" ht="12.75" customHeight="1" x14ac:dyDescent="0.2">
      <c r="A168" s="194" t="s">
        <v>71</v>
      </c>
      <c r="B168" s="205">
        <v>1688</v>
      </c>
      <c r="C168" s="205">
        <v>4388</v>
      </c>
      <c r="D168" s="205">
        <v>2988</v>
      </c>
      <c r="E168" s="205">
        <v>4223</v>
      </c>
      <c r="F168" s="205">
        <v>5073</v>
      </c>
      <c r="G168" s="205">
        <v>2628</v>
      </c>
      <c r="H168" s="205">
        <v>5755</v>
      </c>
      <c r="I168" s="205">
        <v>3797</v>
      </c>
      <c r="J168" s="205">
        <v>2638</v>
      </c>
      <c r="K168" s="205">
        <v>2647</v>
      </c>
      <c r="L168" s="205">
        <v>2245</v>
      </c>
      <c r="M168" s="205">
        <v>2003</v>
      </c>
      <c r="N168" s="207">
        <v>40073</v>
      </c>
    </row>
    <row r="169" spans="1:14" ht="12.75" customHeight="1" thickBot="1" x14ac:dyDescent="0.25">
      <c r="A169" s="195"/>
      <c r="B169" s="206"/>
      <c r="C169" s="206"/>
      <c r="D169" s="206"/>
      <c r="E169" s="206"/>
      <c r="F169" s="206"/>
      <c r="G169" s="206"/>
      <c r="H169" s="206"/>
      <c r="I169" s="206"/>
      <c r="J169" s="206"/>
      <c r="K169" s="206"/>
      <c r="L169" s="206"/>
      <c r="M169" s="206"/>
      <c r="N169" s="208"/>
    </row>
    <row r="170" spans="1:14" ht="12.75" customHeight="1" x14ac:dyDescent="0.2">
      <c r="A170" s="194" t="s">
        <v>72</v>
      </c>
      <c r="B170" s="205">
        <v>2672</v>
      </c>
      <c r="C170" s="205">
        <v>4643</v>
      </c>
      <c r="D170" s="205">
        <v>2971</v>
      </c>
      <c r="E170" s="205">
        <v>2764</v>
      </c>
      <c r="F170" s="205">
        <v>4002</v>
      </c>
      <c r="G170" s="205">
        <v>1416</v>
      </c>
      <c r="H170" s="205">
        <v>3457</v>
      </c>
      <c r="I170" s="205">
        <v>1746</v>
      </c>
      <c r="J170" s="205">
        <v>401</v>
      </c>
      <c r="K170" s="205">
        <v>201</v>
      </c>
      <c r="L170" s="205">
        <v>450</v>
      </c>
      <c r="M170" s="205">
        <v>29</v>
      </c>
      <c r="N170" s="207">
        <v>24752</v>
      </c>
    </row>
    <row r="171" spans="1:14" ht="12.75" customHeight="1" thickBot="1" x14ac:dyDescent="0.25">
      <c r="A171" s="195"/>
      <c r="B171" s="206"/>
      <c r="C171" s="206"/>
      <c r="D171" s="206"/>
      <c r="E171" s="206"/>
      <c r="F171" s="206"/>
      <c r="G171" s="206"/>
      <c r="H171" s="206"/>
      <c r="I171" s="206"/>
      <c r="J171" s="206"/>
      <c r="K171" s="206"/>
      <c r="L171" s="206"/>
      <c r="M171" s="206"/>
      <c r="N171" s="208"/>
    </row>
    <row r="172" spans="1:14" ht="12.75" customHeight="1" x14ac:dyDescent="0.2">
      <c r="A172" s="201" t="s">
        <v>13</v>
      </c>
      <c r="B172" s="190">
        <v>355866</v>
      </c>
      <c r="C172" s="190">
        <v>333715</v>
      </c>
      <c r="D172" s="190">
        <v>262632</v>
      </c>
      <c r="E172" s="190">
        <v>369416</v>
      </c>
      <c r="F172" s="190">
        <v>277987</v>
      </c>
      <c r="G172" s="190">
        <v>206851</v>
      </c>
      <c r="H172" s="190">
        <v>385491</v>
      </c>
      <c r="I172" s="190">
        <v>373531</v>
      </c>
      <c r="J172" s="190">
        <v>365482</v>
      </c>
      <c r="K172" s="190">
        <v>304752</v>
      </c>
      <c r="L172" s="190">
        <v>293541</v>
      </c>
      <c r="M172" s="190">
        <v>332934</v>
      </c>
      <c r="N172" s="190">
        <v>3862198</v>
      </c>
    </row>
    <row r="173" spans="1:14" ht="12.75" customHeight="1" thickBot="1" x14ac:dyDescent="0.25">
      <c r="A173" s="202"/>
      <c r="B173" s="191"/>
      <c r="C173" s="191"/>
      <c r="D173" s="191"/>
      <c r="E173" s="191"/>
      <c r="F173" s="191"/>
      <c r="G173" s="191"/>
      <c r="H173" s="191"/>
      <c r="I173" s="191"/>
      <c r="J173" s="191"/>
      <c r="K173" s="191"/>
      <c r="L173" s="191"/>
      <c r="M173" s="191"/>
      <c r="N173" s="191"/>
    </row>
    <row r="174" spans="1:14" ht="12.75" customHeight="1" x14ac:dyDescent="0.2">
      <c r="A174" s="43"/>
      <c r="B174" s="44"/>
      <c r="C174" s="44"/>
      <c r="D174" s="44"/>
      <c r="E174" s="44"/>
      <c r="F174" s="44"/>
      <c r="G174" s="44"/>
      <c r="H174" s="44"/>
      <c r="I174" s="44"/>
      <c r="J174" s="44"/>
      <c r="K174" s="44"/>
      <c r="L174" s="44"/>
      <c r="M174" s="44"/>
      <c r="N174" s="45"/>
    </row>
    <row r="175" spans="1:14" ht="12.75" customHeight="1" x14ac:dyDescent="0.2">
      <c r="A175" s="43"/>
      <c r="B175" s="44"/>
      <c r="C175" s="44"/>
      <c r="D175" s="44"/>
      <c r="E175" s="44"/>
      <c r="F175" s="44"/>
      <c r="G175" s="44"/>
      <c r="H175" s="44"/>
      <c r="I175" s="44"/>
      <c r="J175" s="44"/>
      <c r="K175" s="44"/>
      <c r="L175" s="44"/>
      <c r="M175" s="44"/>
      <c r="N175" s="45"/>
    </row>
    <row r="176" spans="1:14" ht="12.75" customHeight="1" x14ac:dyDescent="0.2">
      <c r="A176" s="43"/>
      <c r="B176" s="44"/>
      <c r="C176" s="44"/>
      <c r="D176" s="44"/>
      <c r="E176" s="44"/>
      <c r="F176" s="44"/>
      <c r="G176" s="44"/>
      <c r="H176" s="44"/>
      <c r="I176" s="44"/>
      <c r="J176" s="44"/>
      <c r="K176" s="44"/>
      <c r="L176" s="44"/>
      <c r="M176" s="44"/>
      <c r="N176" s="45"/>
    </row>
    <row r="177" spans="1:14" s="10" customFormat="1" ht="24.95" customHeight="1" x14ac:dyDescent="0.2">
      <c r="A177" s="200" t="s">
        <v>192</v>
      </c>
      <c r="B177" s="200"/>
      <c r="C177" s="200"/>
      <c r="D177" s="200"/>
      <c r="E177" s="200"/>
      <c r="F177" s="200"/>
      <c r="G177" s="200"/>
      <c r="H177" s="200"/>
      <c r="I177" s="200"/>
      <c r="J177" s="200"/>
      <c r="K177" s="200"/>
      <c r="L177" s="200"/>
      <c r="M177" s="200"/>
      <c r="N177" s="200"/>
    </row>
    <row r="178" spans="1:14" ht="12.75" customHeight="1" thickBot="1" x14ac:dyDescent="0.25">
      <c r="A178" s="43"/>
      <c r="B178" s="44"/>
      <c r="C178" s="44"/>
      <c r="D178" s="44"/>
      <c r="E178" s="44"/>
      <c r="F178" s="44"/>
      <c r="G178" s="44"/>
      <c r="H178" s="44"/>
      <c r="I178" s="44"/>
      <c r="J178" s="44"/>
      <c r="K178" s="44"/>
      <c r="L178" s="44"/>
      <c r="M178" s="44"/>
      <c r="N178" s="45"/>
    </row>
    <row r="179" spans="1:14" ht="12.75" customHeight="1" x14ac:dyDescent="0.2">
      <c r="A179" s="194"/>
      <c r="B179" s="194" t="s">
        <v>1</v>
      </c>
      <c r="C179" s="194" t="s">
        <v>2</v>
      </c>
      <c r="D179" s="194" t="s">
        <v>3</v>
      </c>
      <c r="E179" s="194" t="s">
        <v>4</v>
      </c>
      <c r="F179" s="194" t="s">
        <v>5</v>
      </c>
      <c r="G179" s="194" t="s">
        <v>6</v>
      </c>
      <c r="H179" s="194" t="s">
        <v>7</v>
      </c>
      <c r="I179" s="194" t="s">
        <v>8</v>
      </c>
      <c r="J179" s="194" t="s">
        <v>9</v>
      </c>
      <c r="K179" s="194" t="s">
        <v>10</v>
      </c>
      <c r="L179" s="194" t="s">
        <v>11</v>
      </c>
      <c r="M179" s="194" t="s">
        <v>12</v>
      </c>
      <c r="N179" s="192" t="s">
        <v>13</v>
      </c>
    </row>
    <row r="180" spans="1:14" ht="12.75" customHeight="1" thickBot="1" x14ac:dyDescent="0.25">
      <c r="A180" s="195"/>
      <c r="B180" s="195"/>
      <c r="C180" s="195"/>
      <c r="D180" s="195"/>
      <c r="E180" s="195"/>
      <c r="F180" s="195"/>
      <c r="G180" s="195"/>
      <c r="H180" s="195"/>
      <c r="I180" s="195"/>
      <c r="J180" s="195"/>
      <c r="K180" s="195"/>
      <c r="L180" s="195"/>
      <c r="M180" s="195"/>
      <c r="N180" s="193"/>
    </row>
    <row r="181" spans="1:14" ht="12.75" customHeight="1" x14ac:dyDescent="0.2">
      <c r="A181" s="194" t="s">
        <v>75</v>
      </c>
      <c r="B181" s="205">
        <v>20426</v>
      </c>
      <c r="C181" s="205">
        <v>19618</v>
      </c>
      <c r="D181" s="205">
        <v>15263</v>
      </c>
      <c r="E181" s="205">
        <v>12980</v>
      </c>
      <c r="F181" s="205">
        <v>19578</v>
      </c>
      <c r="G181" s="205">
        <v>17608</v>
      </c>
      <c r="H181" s="205">
        <v>16380</v>
      </c>
      <c r="I181" s="205">
        <v>16806</v>
      </c>
      <c r="J181" s="205">
        <v>10516</v>
      </c>
      <c r="K181" s="205">
        <v>42380</v>
      </c>
      <c r="L181" s="205">
        <v>17080</v>
      </c>
      <c r="M181" s="205">
        <v>1498</v>
      </c>
      <c r="N181" s="207">
        <v>210133</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76</v>
      </c>
      <c r="B183" s="205">
        <v>1811</v>
      </c>
      <c r="C183" s="205">
        <v>1596</v>
      </c>
      <c r="D183" s="205">
        <v>1358</v>
      </c>
      <c r="E183" s="205">
        <v>980</v>
      </c>
      <c r="F183" s="205">
        <v>1916</v>
      </c>
      <c r="G183" s="205">
        <v>608</v>
      </c>
      <c r="H183" s="205">
        <v>1239</v>
      </c>
      <c r="I183" s="205">
        <v>3002</v>
      </c>
      <c r="J183" s="205">
        <v>2104</v>
      </c>
      <c r="K183" s="205">
        <v>8181</v>
      </c>
      <c r="L183" s="205">
        <v>5682</v>
      </c>
      <c r="M183" s="205">
        <v>762</v>
      </c>
      <c r="N183" s="207">
        <v>29239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77</v>
      </c>
      <c r="B185" s="205">
        <v>21057</v>
      </c>
      <c r="C185" s="205">
        <v>11276</v>
      </c>
      <c r="D185" s="205">
        <v>570</v>
      </c>
      <c r="E185" s="205">
        <v>3771</v>
      </c>
      <c r="F185" s="205">
        <v>1046</v>
      </c>
      <c r="G185" s="205">
        <v>4083</v>
      </c>
      <c r="H185" s="205">
        <v>9569</v>
      </c>
      <c r="I185" s="205">
        <v>9283</v>
      </c>
      <c r="J185" s="205">
        <v>7786</v>
      </c>
      <c r="K185" s="205">
        <v>6720</v>
      </c>
      <c r="L185" s="205">
        <v>16461</v>
      </c>
      <c r="M185" s="205">
        <v>21931</v>
      </c>
      <c r="N185" s="207">
        <v>113553</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78</v>
      </c>
      <c r="B187" s="205">
        <v>4137</v>
      </c>
      <c r="C187" s="205">
        <v>4839</v>
      </c>
      <c r="D187" s="205">
        <v>3185</v>
      </c>
      <c r="E187" s="205">
        <v>3679</v>
      </c>
      <c r="F187" s="205">
        <v>4867</v>
      </c>
      <c r="G187" s="205">
        <v>4258</v>
      </c>
      <c r="H187" s="205">
        <v>7785</v>
      </c>
      <c r="I187" s="205">
        <v>6144</v>
      </c>
      <c r="J187" s="205">
        <v>4753</v>
      </c>
      <c r="K187" s="205">
        <v>6149</v>
      </c>
      <c r="L187" s="205">
        <v>3740</v>
      </c>
      <c r="M187" s="205">
        <v>5148</v>
      </c>
      <c r="N187" s="207">
        <v>58684</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96</v>
      </c>
      <c r="B189" s="205">
        <v>0</v>
      </c>
      <c r="C189" s="205">
        <v>0</v>
      </c>
      <c r="D189" s="205">
        <v>0</v>
      </c>
      <c r="E189" s="205">
        <v>0</v>
      </c>
      <c r="F189" s="205">
        <v>0</v>
      </c>
      <c r="G189" s="205">
        <v>0</v>
      </c>
      <c r="H189" s="205">
        <v>0</v>
      </c>
      <c r="I189" s="205">
        <v>0</v>
      </c>
      <c r="J189" s="205">
        <v>0</v>
      </c>
      <c r="K189" s="205">
        <v>14610</v>
      </c>
      <c r="L189" s="205">
        <v>16296</v>
      </c>
      <c r="M189" s="205">
        <v>6649</v>
      </c>
      <c r="N189" s="207">
        <v>37555</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107</v>
      </c>
      <c r="B191" s="205">
        <v>0</v>
      </c>
      <c r="C191" s="205">
        <v>0</v>
      </c>
      <c r="D191" s="205">
        <v>0</v>
      </c>
      <c r="E191" s="205">
        <v>0</v>
      </c>
      <c r="F191" s="205">
        <v>0</v>
      </c>
      <c r="G191" s="205">
        <v>0</v>
      </c>
      <c r="H191" s="205">
        <v>0</v>
      </c>
      <c r="I191" s="205">
        <v>0</v>
      </c>
      <c r="J191" s="205">
        <v>0</v>
      </c>
      <c r="K191" s="205">
        <v>0</v>
      </c>
      <c r="L191" s="205">
        <v>0</v>
      </c>
      <c r="M191" s="205">
        <v>0</v>
      </c>
      <c r="N191" s="207">
        <v>0</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79</v>
      </c>
      <c r="B193" s="205">
        <v>0</v>
      </c>
      <c r="C193" s="205">
        <v>6079</v>
      </c>
      <c r="D193" s="205">
        <v>20528</v>
      </c>
      <c r="E193" s="205">
        <v>25506</v>
      </c>
      <c r="F193" s="205">
        <v>16563</v>
      </c>
      <c r="G193" s="205">
        <v>17170</v>
      </c>
      <c r="H193" s="205">
        <v>16663</v>
      </c>
      <c r="I193" s="205">
        <v>8812</v>
      </c>
      <c r="J193" s="205">
        <v>0</v>
      </c>
      <c r="K193" s="205">
        <v>0</v>
      </c>
      <c r="L193" s="205">
        <v>0</v>
      </c>
      <c r="M193" s="205">
        <v>0</v>
      </c>
      <c r="N193" s="207">
        <v>111321</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53</v>
      </c>
      <c r="B195" s="205">
        <v>21333</v>
      </c>
      <c r="C195" s="205">
        <v>20453</v>
      </c>
      <c r="D195" s="205">
        <v>24441</v>
      </c>
      <c r="E195" s="205">
        <v>22128</v>
      </c>
      <c r="F195" s="205">
        <v>32486</v>
      </c>
      <c r="G195" s="205">
        <v>25843</v>
      </c>
      <c r="H195" s="205">
        <v>31031</v>
      </c>
      <c r="I195" s="205">
        <v>32735</v>
      </c>
      <c r="J195" s="205">
        <v>30056</v>
      </c>
      <c r="K195" s="205">
        <v>17325</v>
      </c>
      <c r="L195" s="205">
        <v>14136</v>
      </c>
      <c r="M195" s="205">
        <v>9966</v>
      </c>
      <c r="N195" s="207">
        <v>281933</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194" t="s">
        <v>60</v>
      </c>
      <c r="B197" s="205">
        <v>3591</v>
      </c>
      <c r="C197" s="205">
        <v>5936</v>
      </c>
      <c r="D197" s="205">
        <v>5706</v>
      </c>
      <c r="E197" s="205">
        <v>4564</v>
      </c>
      <c r="F197" s="205">
        <v>736</v>
      </c>
      <c r="G197" s="205">
        <v>2061</v>
      </c>
      <c r="H197" s="205">
        <v>3013</v>
      </c>
      <c r="I197" s="205">
        <v>4832</v>
      </c>
      <c r="J197" s="205">
        <v>6829</v>
      </c>
      <c r="K197" s="205">
        <v>4424</v>
      </c>
      <c r="L197" s="205">
        <v>4648</v>
      </c>
      <c r="M197" s="205">
        <v>5880</v>
      </c>
      <c r="N197" s="207">
        <v>52220</v>
      </c>
    </row>
    <row r="198" spans="1:14" ht="12.75" customHeight="1" thickBot="1" x14ac:dyDescent="0.25">
      <c r="A198" s="195"/>
      <c r="B198" s="206"/>
      <c r="C198" s="206"/>
      <c r="D198" s="206"/>
      <c r="E198" s="206"/>
      <c r="F198" s="206"/>
      <c r="G198" s="206"/>
      <c r="H198" s="206"/>
      <c r="I198" s="206"/>
      <c r="J198" s="206"/>
      <c r="K198" s="206"/>
      <c r="L198" s="206"/>
      <c r="M198" s="206"/>
      <c r="N198" s="208"/>
    </row>
    <row r="199" spans="1:14" ht="12.75" customHeight="1" x14ac:dyDescent="0.2">
      <c r="A199" s="194" t="s">
        <v>69</v>
      </c>
      <c r="B199" s="205">
        <v>9331</v>
      </c>
      <c r="C199" s="205">
        <v>9138</v>
      </c>
      <c r="D199" s="205">
        <v>7100</v>
      </c>
      <c r="E199" s="205">
        <v>12431</v>
      </c>
      <c r="F199" s="205">
        <v>6506</v>
      </c>
      <c r="G199" s="205">
        <v>9004</v>
      </c>
      <c r="H199" s="205">
        <v>14445</v>
      </c>
      <c r="I199" s="205">
        <v>6041</v>
      </c>
      <c r="J199" s="205">
        <v>9002</v>
      </c>
      <c r="K199" s="205">
        <v>19094</v>
      </c>
      <c r="L199" s="205">
        <v>6542</v>
      </c>
      <c r="M199" s="205">
        <v>13856</v>
      </c>
      <c r="N199" s="207">
        <v>122490</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194" t="s">
        <v>80</v>
      </c>
      <c r="B201" s="205">
        <v>22187</v>
      </c>
      <c r="C201" s="205">
        <v>17709</v>
      </c>
      <c r="D201" s="205">
        <v>14905</v>
      </c>
      <c r="E201" s="205">
        <v>13619</v>
      </c>
      <c r="F201" s="205">
        <v>16038</v>
      </c>
      <c r="G201" s="205">
        <v>13820</v>
      </c>
      <c r="H201" s="205">
        <v>17013</v>
      </c>
      <c r="I201" s="205">
        <v>12673</v>
      </c>
      <c r="J201" s="205">
        <v>15007</v>
      </c>
      <c r="K201" s="205">
        <v>14484</v>
      </c>
      <c r="L201" s="205">
        <v>19483</v>
      </c>
      <c r="M201" s="205">
        <v>14442</v>
      </c>
      <c r="N201" s="207">
        <v>191380</v>
      </c>
    </row>
    <row r="202" spans="1:14" ht="12.75" customHeight="1" thickBot="1" x14ac:dyDescent="0.25">
      <c r="A202" s="195"/>
      <c r="B202" s="206"/>
      <c r="C202" s="206"/>
      <c r="D202" s="206"/>
      <c r="E202" s="206"/>
      <c r="F202" s="206"/>
      <c r="G202" s="206"/>
      <c r="H202" s="206"/>
      <c r="I202" s="206"/>
      <c r="J202" s="206"/>
      <c r="K202" s="206"/>
      <c r="L202" s="206"/>
      <c r="M202" s="206"/>
      <c r="N202" s="208"/>
    </row>
    <row r="203" spans="1:14" ht="12.75" customHeight="1" x14ac:dyDescent="0.2">
      <c r="A203" s="201" t="s">
        <v>13</v>
      </c>
      <c r="B203" s="190">
        <v>103873</v>
      </c>
      <c r="C203" s="190">
        <v>96644</v>
      </c>
      <c r="D203" s="190">
        <v>93056</v>
      </c>
      <c r="E203" s="190">
        <v>99658</v>
      </c>
      <c r="F203" s="190">
        <v>99736</v>
      </c>
      <c r="G203" s="190">
        <v>94455</v>
      </c>
      <c r="H203" s="190">
        <v>117138</v>
      </c>
      <c r="I203" s="190">
        <v>100328</v>
      </c>
      <c r="J203" s="190">
        <v>86053</v>
      </c>
      <c r="K203" s="190">
        <v>133367</v>
      </c>
      <c r="L203" s="190">
        <v>104068</v>
      </c>
      <c r="M203" s="190">
        <v>80132</v>
      </c>
      <c r="N203" s="190">
        <v>1208508</v>
      </c>
    </row>
    <row r="204" spans="1:14" ht="12.75" customHeight="1" thickBot="1" x14ac:dyDescent="0.25">
      <c r="A204" s="202"/>
      <c r="B204" s="191"/>
      <c r="C204" s="191"/>
      <c r="D204" s="191"/>
      <c r="E204" s="191"/>
      <c r="F204" s="191"/>
      <c r="G204" s="191"/>
      <c r="H204" s="191"/>
      <c r="I204" s="191"/>
      <c r="J204" s="191"/>
      <c r="K204" s="191"/>
      <c r="L204" s="191"/>
      <c r="M204" s="191"/>
      <c r="N204" s="191"/>
    </row>
    <row r="205" spans="1:14" ht="12.75" customHeight="1" x14ac:dyDescent="0.2">
      <c r="A205" s="43"/>
      <c r="B205" s="44"/>
      <c r="C205" s="44"/>
      <c r="D205" s="44"/>
      <c r="E205" s="44"/>
      <c r="F205" s="44"/>
      <c r="G205" s="44"/>
      <c r="H205" s="44"/>
      <c r="I205" s="44"/>
      <c r="J205" s="44"/>
      <c r="K205" s="44"/>
      <c r="L205" s="44"/>
      <c r="M205" s="44"/>
      <c r="N205" s="45"/>
    </row>
    <row r="206" spans="1:14" ht="12.75" customHeight="1" x14ac:dyDescent="0.2">
      <c r="A206" s="43"/>
      <c r="B206" s="44"/>
      <c r="C206" s="44"/>
      <c r="D206" s="44"/>
      <c r="E206" s="44"/>
      <c r="F206" s="44"/>
      <c r="G206" s="44"/>
      <c r="H206" s="44"/>
      <c r="I206" s="44"/>
      <c r="J206" s="44"/>
      <c r="K206" s="44"/>
      <c r="L206" s="44"/>
      <c r="M206" s="44"/>
      <c r="N206" s="45"/>
    </row>
    <row r="207" spans="1:14" ht="12.75" customHeight="1" x14ac:dyDescent="0.2">
      <c r="A207" s="43"/>
      <c r="B207" s="44"/>
      <c r="C207" s="44"/>
      <c r="D207" s="44"/>
      <c r="E207" s="44"/>
      <c r="F207" s="44"/>
      <c r="G207" s="44"/>
      <c r="H207" s="44"/>
      <c r="I207" s="44"/>
      <c r="J207" s="44"/>
      <c r="K207" s="44"/>
      <c r="L207" s="44"/>
      <c r="M207" s="44"/>
      <c r="N207" s="45"/>
    </row>
    <row r="208" spans="1:14" s="10" customFormat="1" ht="24.95" customHeight="1" x14ac:dyDescent="0.2">
      <c r="A208" s="200" t="s">
        <v>193</v>
      </c>
      <c r="B208" s="200"/>
      <c r="C208" s="200"/>
      <c r="D208" s="200"/>
      <c r="E208" s="200"/>
      <c r="F208" s="200"/>
      <c r="G208" s="200"/>
      <c r="H208" s="200"/>
      <c r="I208" s="200"/>
      <c r="J208" s="200"/>
      <c r="K208" s="200"/>
      <c r="L208" s="200"/>
      <c r="M208" s="200"/>
      <c r="N208" s="200"/>
    </row>
    <row r="209" spans="1:14" ht="12.75" customHeight="1" thickBot="1" x14ac:dyDescent="0.25">
      <c r="A209" s="43"/>
      <c r="B209" s="44"/>
      <c r="C209" s="44"/>
      <c r="D209" s="44"/>
      <c r="E209" s="44"/>
      <c r="F209" s="44"/>
      <c r="G209" s="44"/>
      <c r="H209" s="44"/>
      <c r="I209" s="44"/>
      <c r="J209" s="44"/>
      <c r="K209" s="44"/>
      <c r="L209" s="44"/>
      <c r="M209" s="44"/>
      <c r="N209" s="45"/>
    </row>
    <row r="210" spans="1:14" ht="12.75" customHeight="1" x14ac:dyDescent="0.2">
      <c r="A210" s="194"/>
      <c r="B210" s="194" t="s">
        <v>1</v>
      </c>
      <c r="C210" s="194" t="s">
        <v>2</v>
      </c>
      <c r="D210" s="194" t="s">
        <v>3</v>
      </c>
      <c r="E210" s="194" t="s">
        <v>4</v>
      </c>
      <c r="F210" s="194" t="s">
        <v>5</v>
      </c>
      <c r="G210" s="194" t="s">
        <v>6</v>
      </c>
      <c r="H210" s="194" t="s">
        <v>7</v>
      </c>
      <c r="I210" s="194" t="s">
        <v>8</v>
      </c>
      <c r="J210" s="194" t="s">
        <v>9</v>
      </c>
      <c r="K210" s="194" t="s">
        <v>10</v>
      </c>
      <c r="L210" s="194" t="s">
        <v>11</v>
      </c>
      <c r="M210" s="194" t="s">
        <v>12</v>
      </c>
      <c r="N210" s="192" t="s">
        <v>13</v>
      </c>
    </row>
    <row r="211" spans="1:14" ht="12.75" customHeight="1" thickBot="1" x14ac:dyDescent="0.25">
      <c r="A211" s="195"/>
      <c r="B211" s="195"/>
      <c r="C211" s="195"/>
      <c r="D211" s="195"/>
      <c r="E211" s="195"/>
      <c r="F211" s="195"/>
      <c r="G211" s="195"/>
      <c r="H211" s="195"/>
      <c r="I211" s="195"/>
      <c r="J211" s="195"/>
      <c r="K211" s="195"/>
      <c r="L211" s="195"/>
      <c r="M211" s="195"/>
      <c r="N211" s="193"/>
    </row>
    <row r="212" spans="1:14" ht="12.75" customHeight="1" x14ac:dyDescent="0.2">
      <c r="A212" s="194" t="s">
        <v>33</v>
      </c>
      <c r="B212" s="205">
        <v>9862</v>
      </c>
      <c r="C212" s="205">
        <v>8491</v>
      </c>
      <c r="D212" s="205">
        <v>8495</v>
      </c>
      <c r="E212" s="205">
        <v>9566</v>
      </c>
      <c r="F212" s="205">
        <v>5789</v>
      </c>
      <c r="G212" s="205">
        <v>10596</v>
      </c>
      <c r="H212" s="205">
        <v>13651</v>
      </c>
      <c r="I212" s="205">
        <v>12142</v>
      </c>
      <c r="J212" s="205">
        <v>11518</v>
      </c>
      <c r="K212" s="205">
        <v>12492</v>
      </c>
      <c r="L212" s="205">
        <v>10457</v>
      </c>
      <c r="M212" s="205">
        <v>10970</v>
      </c>
      <c r="N212" s="207">
        <v>124029</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194" t="s">
        <v>82</v>
      </c>
      <c r="B214" s="205">
        <v>53386</v>
      </c>
      <c r="C214" s="205">
        <v>44535</v>
      </c>
      <c r="D214" s="205">
        <v>25975</v>
      </c>
      <c r="E214" s="205">
        <v>69326</v>
      </c>
      <c r="F214" s="205">
        <v>47437</v>
      </c>
      <c r="G214" s="205">
        <v>25841</v>
      </c>
      <c r="H214" s="205">
        <v>81554</v>
      </c>
      <c r="I214" s="205">
        <v>84949</v>
      </c>
      <c r="J214" s="205">
        <v>84528</v>
      </c>
      <c r="K214" s="205">
        <v>79212</v>
      </c>
      <c r="L214" s="205">
        <v>69247</v>
      </c>
      <c r="M214" s="205">
        <v>87658</v>
      </c>
      <c r="N214" s="207">
        <v>753648</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194" t="s">
        <v>83</v>
      </c>
      <c r="B216" s="205">
        <v>2000</v>
      </c>
      <c r="C216" s="205">
        <v>1040</v>
      </c>
      <c r="D216" s="205">
        <v>520</v>
      </c>
      <c r="E216" s="205">
        <v>2080</v>
      </c>
      <c r="F216" s="205">
        <v>2600</v>
      </c>
      <c r="G216" s="205">
        <v>1560</v>
      </c>
      <c r="H216" s="205">
        <v>2100</v>
      </c>
      <c r="I216" s="205">
        <v>2080</v>
      </c>
      <c r="J216" s="205">
        <v>2060</v>
      </c>
      <c r="K216" s="205">
        <v>2080</v>
      </c>
      <c r="L216" s="205">
        <v>2080</v>
      </c>
      <c r="M216" s="205">
        <v>3120</v>
      </c>
      <c r="N216" s="207">
        <v>23320</v>
      </c>
    </row>
    <row r="217" spans="1:14" ht="12.75" customHeight="1" thickBot="1" x14ac:dyDescent="0.25">
      <c r="A217" s="195"/>
      <c r="B217" s="206"/>
      <c r="C217" s="206"/>
      <c r="D217" s="206"/>
      <c r="E217" s="206"/>
      <c r="F217" s="206"/>
      <c r="G217" s="206"/>
      <c r="H217" s="206"/>
      <c r="I217" s="206"/>
      <c r="J217" s="206"/>
      <c r="K217" s="206"/>
      <c r="L217" s="206"/>
      <c r="M217" s="206"/>
      <c r="N217" s="208"/>
    </row>
    <row r="218" spans="1:14" ht="12.75" customHeight="1" x14ac:dyDescent="0.2">
      <c r="A218" s="194" t="s">
        <v>44</v>
      </c>
      <c r="B218" s="205">
        <v>0</v>
      </c>
      <c r="C218" s="205">
        <v>486</v>
      </c>
      <c r="D218" s="205">
        <v>0</v>
      </c>
      <c r="E218" s="205">
        <v>0</v>
      </c>
      <c r="F218" s="205">
        <v>0</v>
      </c>
      <c r="G218" s="205">
        <v>0</v>
      </c>
      <c r="H218" s="205">
        <v>0</v>
      </c>
      <c r="I218" s="205">
        <v>0</v>
      </c>
      <c r="J218" s="205">
        <v>0</v>
      </c>
      <c r="K218" s="205">
        <v>0</v>
      </c>
      <c r="L218" s="205">
        <v>0</v>
      </c>
      <c r="M218" s="205">
        <v>0</v>
      </c>
      <c r="N218" s="207">
        <v>486</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194" t="s">
        <v>84</v>
      </c>
      <c r="B220" s="205">
        <v>0</v>
      </c>
      <c r="C220" s="205">
        <v>0</v>
      </c>
      <c r="D220" s="205">
        <v>0</v>
      </c>
      <c r="E220" s="205">
        <v>0</v>
      </c>
      <c r="F220" s="205">
        <v>0</v>
      </c>
      <c r="G220" s="205">
        <v>0</v>
      </c>
      <c r="H220" s="205">
        <v>0</v>
      </c>
      <c r="I220" s="205">
        <v>0</v>
      </c>
      <c r="J220" s="205">
        <v>0</v>
      </c>
      <c r="K220" s="205">
        <v>0</v>
      </c>
      <c r="L220" s="205">
        <v>0</v>
      </c>
      <c r="M220" s="205">
        <v>0</v>
      </c>
      <c r="N220" s="207">
        <v>0</v>
      </c>
    </row>
    <row r="221" spans="1:14" ht="12.75" customHeight="1" thickBot="1" x14ac:dyDescent="0.25">
      <c r="A221" s="195"/>
      <c r="B221" s="206"/>
      <c r="C221" s="206"/>
      <c r="D221" s="206"/>
      <c r="E221" s="206"/>
      <c r="F221" s="206"/>
      <c r="G221" s="206"/>
      <c r="H221" s="206"/>
      <c r="I221" s="206"/>
      <c r="J221" s="206"/>
      <c r="K221" s="206"/>
      <c r="L221" s="206"/>
      <c r="M221" s="206"/>
      <c r="N221" s="208"/>
    </row>
    <row r="222" spans="1:14" ht="12.75" customHeight="1" x14ac:dyDescent="0.2">
      <c r="A222" s="194" t="s">
        <v>85</v>
      </c>
      <c r="B222" s="205">
        <v>0</v>
      </c>
      <c r="C222" s="205">
        <v>0</v>
      </c>
      <c r="D222" s="205">
        <v>0</v>
      </c>
      <c r="E222" s="205">
        <v>0</v>
      </c>
      <c r="F222" s="205">
        <v>0</v>
      </c>
      <c r="G222" s="205">
        <v>0</v>
      </c>
      <c r="H222" s="205">
        <v>0</v>
      </c>
      <c r="I222" s="205">
        <v>0</v>
      </c>
      <c r="J222" s="205">
        <v>0</v>
      </c>
      <c r="K222" s="205">
        <v>0</v>
      </c>
      <c r="L222" s="205">
        <v>0</v>
      </c>
      <c r="M222" s="205">
        <v>0</v>
      </c>
      <c r="N222" s="207">
        <v>0</v>
      </c>
    </row>
    <row r="223" spans="1:14" ht="12.75" customHeight="1" thickBot="1" x14ac:dyDescent="0.25">
      <c r="A223" s="195"/>
      <c r="B223" s="206"/>
      <c r="C223" s="206"/>
      <c r="D223" s="206"/>
      <c r="E223" s="206"/>
      <c r="F223" s="206"/>
      <c r="G223" s="206"/>
      <c r="H223" s="206"/>
      <c r="I223" s="206"/>
      <c r="J223" s="206"/>
      <c r="K223" s="206"/>
      <c r="L223" s="206"/>
      <c r="M223" s="206"/>
      <c r="N223" s="208"/>
    </row>
    <row r="224" spans="1:14" ht="12.75" customHeight="1" x14ac:dyDescent="0.2">
      <c r="A224" s="194" t="s">
        <v>86</v>
      </c>
      <c r="B224" s="205">
        <v>0</v>
      </c>
      <c r="C224" s="205">
        <v>0</v>
      </c>
      <c r="D224" s="205">
        <v>0</v>
      </c>
      <c r="E224" s="205">
        <v>0</v>
      </c>
      <c r="F224" s="205">
        <v>0</v>
      </c>
      <c r="G224" s="205">
        <v>0</v>
      </c>
      <c r="H224" s="205">
        <v>0</v>
      </c>
      <c r="I224" s="205">
        <v>0</v>
      </c>
      <c r="J224" s="205">
        <v>0</v>
      </c>
      <c r="K224" s="205">
        <v>0</v>
      </c>
      <c r="L224" s="205">
        <v>0</v>
      </c>
      <c r="M224" s="205">
        <v>0</v>
      </c>
      <c r="N224" s="207">
        <v>0</v>
      </c>
    </row>
    <row r="225" spans="1:14" ht="12.75" customHeight="1" thickBot="1" x14ac:dyDescent="0.25">
      <c r="A225" s="195"/>
      <c r="B225" s="206"/>
      <c r="C225" s="206"/>
      <c r="D225" s="206"/>
      <c r="E225" s="206"/>
      <c r="F225" s="206"/>
      <c r="G225" s="206"/>
      <c r="H225" s="206"/>
      <c r="I225" s="206"/>
      <c r="J225" s="206"/>
      <c r="K225" s="206"/>
      <c r="L225" s="206"/>
      <c r="M225" s="206"/>
      <c r="N225" s="208"/>
    </row>
    <row r="226" spans="1:14" ht="12.75" customHeight="1" x14ac:dyDescent="0.2">
      <c r="A226" s="194" t="s">
        <v>87</v>
      </c>
      <c r="B226" s="205">
        <v>0</v>
      </c>
      <c r="C226" s="205">
        <v>0</v>
      </c>
      <c r="D226" s="205">
        <v>0</v>
      </c>
      <c r="E226" s="205">
        <v>0</v>
      </c>
      <c r="F226" s="205">
        <v>0</v>
      </c>
      <c r="G226" s="205">
        <v>0</v>
      </c>
      <c r="H226" s="205">
        <v>0</v>
      </c>
      <c r="I226" s="205" t="s">
        <v>92</v>
      </c>
      <c r="J226" s="205">
        <v>0</v>
      </c>
      <c r="K226" s="205">
        <v>0</v>
      </c>
      <c r="L226" s="205">
        <v>0</v>
      </c>
      <c r="M226" s="205">
        <v>0</v>
      </c>
      <c r="N226" s="207">
        <v>0</v>
      </c>
    </row>
    <row r="227" spans="1:14" ht="12.75" customHeight="1" thickBot="1" x14ac:dyDescent="0.25">
      <c r="A227" s="195"/>
      <c r="B227" s="206"/>
      <c r="C227" s="206"/>
      <c r="D227" s="206"/>
      <c r="E227" s="206"/>
      <c r="F227" s="206"/>
      <c r="G227" s="206"/>
      <c r="H227" s="206"/>
      <c r="I227" s="206"/>
      <c r="J227" s="206"/>
      <c r="K227" s="206"/>
      <c r="L227" s="206"/>
      <c r="M227" s="206"/>
      <c r="N227" s="208"/>
    </row>
    <row r="228" spans="1:14" ht="12.75" customHeight="1" x14ac:dyDescent="0.2">
      <c r="A228" s="194" t="s">
        <v>88</v>
      </c>
      <c r="B228" s="205">
        <v>3152</v>
      </c>
      <c r="C228" s="205">
        <v>2412</v>
      </c>
      <c r="D228" s="205">
        <v>1827</v>
      </c>
      <c r="E228" s="205">
        <v>1379</v>
      </c>
      <c r="F228" s="205">
        <v>453</v>
      </c>
      <c r="G228" s="205">
        <v>518</v>
      </c>
      <c r="H228" s="205">
        <v>5192</v>
      </c>
      <c r="I228" s="205">
        <v>3547</v>
      </c>
      <c r="J228" s="205">
        <v>3756</v>
      </c>
      <c r="K228" s="205">
        <v>3633</v>
      </c>
      <c r="L228" s="205">
        <v>2857</v>
      </c>
      <c r="M228" s="205">
        <v>1518</v>
      </c>
      <c r="N228" s="207">
        <v>30244</v>
      </c>
    </row>
    <row r="229" spans="1:14" ht="12.75" customHeight="1" thickBot="1" x14ac:dyDescent="0.25">
      <c r="A229" s="195"/>
      <c r="B229" s="206"/>
      <c r="C229" s="206"/>
      <c r="D229" s="206"/>
      <c r="E229" s="206"/>
      <c r="F229" s="206"/>
      <c r="G229" s="206"/>
      <c r="H229" s="206"/>
      <c r="I229" s="206"/>
      <c r="J229" s="206"/>
      <c r="K229" s="206"/>
      <c r="L229" s="206"/>
      <c r="M229" s="206"/>
      <c r="N229" s="208"/>
    </row>
    <row r="230" spans="1:14" ht="12.75" customHeight="1" x14ac:dyDescent="0.2">
      <c r="A230" s="194" t="s">
        <v>89</v>
      </c>
      <c r="B230" s="205">
        <v>1355</v>
      </c>
      <c r="C230" s="205">
        <v>60</v>
      </c>
      <c r="D230" s="205">
        <v>0</v>
      </c>
      <c r="E230" s="205">
        <v>0</v>
      </c>
      <c r="F230" s="205">
        <v>1466</v>
      </c>
      <c r="G230" s="205">
        <v>899</v>
      </c>
      <c r="H230" s="205">
        <v>30</v>
      </c>
      <c r="I230" s="205">
        <v>30</v>
      </c>
      <c r="J230" s="205">
        <v>30</v>
      </c>
      <c r="K230" s="205">
        <v>0</v>
      </c>
      <c r="L230" s="205">
        <v>30</v>
      </c>
      <c r="M230" s="205">
        <v>30</v>
      </c>
      <c r="N230" s="207">
        <v>3930</v>
      </c>
    </row>
    <row r="231" spans="1:14" ht="12.75" customHeight="1" thickBot="1" x14ac:dyDescent="0.25">
      <c r="A231" s="195"/>
      <c r="B231" s="206"/>
      <c r="C231" s="206"/>
      <c r="D231" s="206"/>
      <c r="E231" s="206"/>
      <c r="F231" s="206"/>
      <c r="G231" s="206"/>
      <c r="H231" s="206"/>
      <c r="I231" s="206"/>
      <c r="J231" s="206"/>
      <c r="K231" s="206"/>
      <c r="L231" s="206"/>
      <c r="M231" s="206"/>
      <c r="N231" s="208"/>
    </row>
    <row r="232" spans="1:14" ht="12.75" customHeight="1" x14ac:dyDescent="0.2">
      <c r="A232" s="201" t="s">
        <v>13</v>
      </c>
      <c r="B232" s="190">
        <v>69755</v>
      </c>
      <c r="C232" s="190">
        <v>57024</v>
      </c>
      <c r="D232" s="190">
        <v>36817</v>
      </c>
      <c r="E232" s="190">
        <v>82351</v>
      </c>
      <c r="F232" s="190">
        <v>57745</v>
      </c>
      <c r="G232" s="190">
        <v>39414</v>
      </c>
      <c r="H232" s="190">
        <v>102527</v>
      </c>
      <c r="I232" s="190">
        <v>102748</v>
      </c>
      <c r="J232" s="190">
        <v>101892</v>
      </c>
      <c r="K232" s="190">
        <v>97417</v>
      </c>
      <c r="L232" s="190">
        <v>84671</v>
      </c>
      <c r="M232" s="190">
        <v>103296</v>
      </c>
      <c r="N232" s="190">
        <v>935657</v>
      </c>
    </row>
    <row r="233" spans="1:14" ht="12.75" customHeight="1" thickBot="1" x14ac:dyDescent="0.25">
      <c r="A233" s="202"/>
      <c r="B233" s="191"/>
      <c r="C233" s="191"/>
      <c r="D233" s="191"/>
      <c r="E233" s="191"/>
      <c r="F233" s="191"/>
      <c r="G233" s="191"/>
      <c r="H233" s="191"/>
      <c r="I233" s="191"/>
      <c r="J233" s="191"/>
      <c r="K233" s="191"/>
      <c r="L233" s="191"/>
      <c r="M233" s="191"/>
      <c r="N233" s="191"/>
    </row>
    <row r="234" spans="1:14" ht="12.75" customHeight="1" x14ac:dyDescent="0.2">
      <c r="A234" s="43"/>
      <c r="B234" s="44"/>
      <c r="C234" s="44"/>
      <c r="D234" s="44"/>
      <c r="E234" s="44"/>
      <c r="F234" s="44"/>
      <c r="G234" s="44"/>
      <c r="H234" s="44"/>
      <c r="I234" s="44"/>
      <c r="J234" s="44"/>
      <c r="K234" s="44"/>
      <c r="L234" s="44"/>
      <c r="M234" s="44"/>
      <c r="N234" s="45"/>
    </row>
    <row r="235" spans="1:14" ht="12.75" customHeight="1" x14ac:dyDescent="0.2">
      <c r="A235" s="43"/>
      <c r="B235" s="44"/>
      <c r="C235" s="44"/>
      <c r="D235" s="44"/>
      <c r="E235" s="44"/>
      <c r="F235" s="44"/>
      <c r="G235" s="44"/>
      <c r="H235" s="44"/>
      <c r="I235" s="44"/>
      <c r="J235" s="44"/>
      <c r="K235" s="44"/>
      <c r="L235" s="44"/>
      <c r="M235" s="44"/>
      <c r="N235" s="45"/>
    </row>
    <row r="237" spans="1:14" s="10" customFormat="1" ht="24.95" customHeight="1" x14ac:dyDescent="0.2">
      <c r="A237" s="200" t="s">
        <v>194</v>
      </c>
      <c r="B237" s="200"/>
      <c r="C237" s="200"/>
      <c r="D237" s="200"/>
      <c r="E237" s="200"/>
      <c r="F237" s="200"/>
      <c r="G237" s="200"/>
      <c r="H237" s="200"/>
      <c r="I237" s="200"/>
      <c r="J237" s="200"/>
      <c r="K237" s="200"/>
      <c r="L237" s="200"/>
      <c r="M237" s="200"/>
      <c r="N237" s="200"/>
    </row>
    <row r="238" spans="1:14" ht="12.75" customHeight="1" thickBot="1" x14ac:dyDescent="0.25"/>
    <row r="239" spans="1:14" ht="12.75" customHeight="1" x14ac:dyDescent="0.2">
      <c r="A239" s="194"/>
      <c r="B239" s="194" t="s">
        <v>1</v>
      </c>
      <c r="C239" s="194" t="s">
        <v>2</v>
      </c>
      <c r="D239" s="194" t="s">
        <v>3</v>
      </c>
      <c r="E239" s="194" t="s">
        <v>4</v>
      </c>
      <c r="F239" s="194" t="s">
        <v>5</v>
      </c>
      <c r="G239" s="194" t="s">
        <v>6</v>
      </c>
      <c r="H239" s="194" t="s">
        <v>7</v>
      </c>
      <c r="I239" s="194" t="s">
        <v>8</v>
      </c>
      <c r="J239" s="194" t="s">
        <v>9</v>
      </c>
      <c r="K239" s="194" t="s">
        <v>10</v>
      </c>
      <c r="L239" s="194" t="s">
        <v>11</v>
      </c>
      <c r="M239" s="194" t="s">
        <v>12</v>
      </c>
      <c r="N239" s="192" t="s">
        <v>13</v>
      </c>
    </row>
    <row r="240" spans="1:14" ht="12.75" customHeight="1" thickBot="1" x14ac:dyDescent="0.25">
      <c r="A240" s="195"/>
      <c r="B240" s="195"/>
      <c r="C240" s="195"/>
      <c r="D240" s="195"/>
      <c r="E240" s="195"/>
      <c r="F240" s="195"/>
      <c r="G240" s="195"/>
      <c r="H240" s="195"/>
      <c r="I240" s="195"/>
      <c r="J240" s="195"/>
      <c r="K240" s="195"/>
      <c r="L240" s="195"/>
      <c r="M240" s="195"/>
      <c r="N240" s="193"/>
    </row>
    <row r="241" spans="1:14" ht="12.75" customHeight="1" x14ac:dyDescent="0.2">
      <c r="A241" s="194" t="s">
        <v>91</v>
      </c>
      <c r="B241" s="205">
        <v>18440</v>
      </c>
      <c r="C241" s="205">
        <v>10160</v>
      </c>
      <c r="D241" s="205">
        <v>6560</v>
      </c>
      <c r="E241" s="205">
        <v>8800</v>
      </c>
      <c r="F241" s="205">
        <v>12280</v>
      </c>
      <c r="G241" s="205">
        <v>15040</v>
      </c>
      <c r="H241" s="205">
        <v>12600</v>
      </c>
      <c r="I241" s="205">
        <v>23300</v>
      </c>
      <c r="J241" s="205">
        <v>16520</v>
      </c>
      <c r="K241" s="205">
        <v>24040</v>
      </c>
      <c r="L241" s="205">
        <v>18120</v>
      </c>
      <c r="M241" s="205">
        <v>2880</v>
      </c>
      <c r="N241" s="207">
        <f>SUM(B241:M241)</f>
        <v>168740</v>
      </c>
    </row>
    <row r="242" spans="1:14" ht="12.75" customHeight="1" thickBot="1" x14ac:dyDescent="0.25">
      <c r="A242" s="195"/>
      <c r="B242" s="206"/>
      <c r="C242" s="206"/>
      <c r="D242" s="206"/>
      <c r="E242" s="206"/>
      <c r="F242" s="206"/>
      <c r="G242" s="206"/>
      <c r="H242" s="206"/>
      <c r="I242" s="206"/>
      <c r="J242" s="206"/>
      <c r="K242" s="206"/>
      <c r="L242" s="206"/>
      <c r="M242" s="206"/>
      <c r="N242" s="208"/>
    </row>
    <row r="243" spans="1:14" ht="12.75" customHeight="1" x14ac:dyDescent="0.2">
      <c r="A243" s="201" t="s">
        <v>13</v>
      </c>
      <c r="B243" s="190">
        <f t="shared" ref="B243:M243" si="0">SUM(B241:B241)</f>
        <v>18440</v>
      </c>
      <c r="C243" s="190">
        <f t="shared" si="0"/>
        <v>10160</v>
      </c>
      <c r="D243" s="190">
        <f t="shared" si="0"/>
        <v>6560</v>
      </c>
      <c r="E243" s="190">
        <f t="shared" si="0"/>
        <v>8800</v>
      </c>
      <c r="F243" s="190">
        <f t="shared" si="0"/>
        <v>12280</v>
      </c>
      <c r="G243" s="190">
        <f t="shared" si="0"/>
        <v>15040</v>
      </c>
      <c r="H243" s="190">
        <f t="shared" si="0"/>
        <v>12600</v>
      </c>
      <c r="I243" s="190">
        <f t="shared" si="0"/>
        <v>23300</v>
      </c>
      <c r="J243" s="190">
        <f t="shared" si="0"/>
        <v>16520</v>
      </c>
      <c r="K243" s="190">
        <f t="shared" si="0"/>
        <v>24040</v>
      </c>
      <c r="L243" s="190">
        <f t="shared" si="0"/>
        <v>18120</v>
      </c>
      <c r="M243" s="190">
        <f t="shared" si="0"/>
        <v>2880</v>
      </c>
      <c r="N243" s="190">
        <f>SUM(B243:M243)</f>
        <v>168740</v>
      </c>
    </row>
    <row r="244" spans="1:14" ht="12.75" customHeight="1" thickBot="1" x14ac:dyDescent="0.25">
      <c r="A244" s="202"/>
      <c r="B244" s="191"/>
      <c r="C244" s="191"/>
      <c r="D244" s="191"/>
      <c r="E244" s="191"/>
      <c r="F244" s="191"/>
      <c r="G244" s="191"/>
      <c r="H244" s="191"/>
      <c r="I244" s="191"/>
      <c r="J244" s="191"/>
      <c r="K244" s="191"/>
      <c r="L244" s="191"/>
      <c r="M244" s="191"/>
      <c r="N244" s="191"/>
    </row>
  </sheetData>
  <mergeCells count="1415">
    <mergeCell ref="E49:E50"/>
    <mergeCell ref="F49:F50"/>
    <mergeCell ref="B104:B105"/>
    <mergeCell ref="C104:C105"/>
    <mergeCell ref="D104:D105"/>
    <mergeCell ref="E104:E105"/>
    <mergeCell ref="K139:K140"/>
    <mergeCell ref="L139:L140"/>
    <mergeCell ref="I139:I140"/>
    <mergeCell ref="J139:J140"/>
    <mergeCell ref="J137:J138"/>
    <mergeCell ref="K137:K138"/>
    <mergeCell ref="L104:L105"/>
    <mergeCell ref="M104:M105"/>
    <mergeCell ref="F104:F105"/>
    <mergeCell ref="G104:G105"/>
    <mergeCell ref="H104:H105"/>
    <mergeCell ref="I104:I105"/>
    <mergeCell ref="G49:G50"/>
    <mergeCell ref="H49:H50"/>
    <mergeCell ref="I49:I50"/>
    <mergeCell ref="J49:J50"/>
    <mergeCell ref="J104:J105"/>
    <mergeCell ref="K104:K105"/>
    <mergeCell ref="H98:H99"/>
    <mergeCell ref="I98:I99"/>
    <mergeCell ref="J98:J99"/>
    <mergeCell ref="M49:M50"/>
    <mergeCell ref="M102:M103"/>
    <mergeCell ref="M98:M99"/>
    <mergeCell ref="B96:B97"/>
    <mergeCell ref="C96:C97"/>
    <mergeCell ref="L172:L173"/>
    <mergeCell ref="M172:M173"/>
    <mergeCell ref="M203:M204"/>
    <mergeCell ref="N203:N204"/>
    <mergeCell ref="M201:M202"/>
    <mergeCell ref="N201:N202"/>
    <mergeCell ref="N199:N200"/>
    <mergeCell ref="M199:M200"/>
    <mergeCell ref="M139:M140"/>
    <mergeCell ref="N139:N140"/>
    <mergeCell ref="N172:N173"/>
    <mergeCell ref="B139:B140"/>
    <mergeCell ref="C139:C140"/>
    <mergeCell ref="D139:D140"/>
    <mergeCell ref="E139:E140"/>
    <mergeCell ref="F139:F140"/>
    <mergeCell ref="G139:G140"/>
    <mergeCell ref="H139:H140"/>
    <mergeCell ref="K199:K200"/>
    <mergeCell ref="L199:L200"/>
    <mergeCell ref="J195:J196"/>
    <mergeCell ref="K195:K196"/>
    <mergeCell ref="B172:B173"/>
    <mergeCell ref="C172:C173"/>
    <mergeCell ref="D172:D173"/>
    <mergeCell ref="E172:E173"/>
    <mergeCell ref="F172:F173"/>
    <mergeCell ref="G172:G173"/>
    <mergeCell ref="J172:J173"/>
    <mergeCell ref="K172:K173"/>
    <mergeCell ref="M170:M171"/>
    <mergeCell ref="B168:B169"/>
    <mergeCell ref="N102:N103"/>
    <mergeCell ref="N100:N101"/>
    <mergeCell ref="B102:B103"/>
    <mergeCell ref="C102:C103"/>
    <mergeCell ref="D102:D103"/>
    <mergeCell ref="E102:E103"/>
    <mergeCell ref="F102:F103"/>
    <mergeCell ref="G102:G103"/>
    <mergeCell ref="H102:H103"/>
    <mergeCell ref="N49:N50"/>
    <mergeCell ref="N104:N105"/>
    <mergeCell ref="B49:B50"/>
    <mergeCell ref="D232:D233"/>
    <mergeCell ref="E232:E233"/>
    <mergeCell ref="F232:F233"/>
    <mergeCell ref="G232:G233"/>
    <mergeCell ref="L232:L233"/>
    <mergeCell ref="M232:M233"/>
    <mergeCell ref="N232:N233"/>
    <mergeCell ref="B203:B204"/>
    <mergeCell ref="C203:C204"/>
    <mergeCell ref="D203:D204"/>
    <mergeCell ref="E203:E204"/>
    <mergeCell ref="F203:F204"/>
    <mergeCell ref="G203:G204"/>
    <mergeCell ref="H203:H204"/>
    <mergeCell ref="H172:H173"/>
    <mergeCell ref="I172:I173"/>
    <mergeCell ref="I203:I204"/>
    <mergeCell ref="J203:J204"/>
    <mergeCell ref="K203:K204"/>
    <mergeCell ref="L203:L204"/>
    <mergeCell ref="M47:M48"/>
    <mergeCell ref="N47:N48"/>
    <mergeCell ref="N45:N46"/>
    <mergeCell ref="B47:B48"/>
    <mergeCell ref="C47:C48"/>
    <mergeCell ref="D47:D48"/>
    <mergeCell ref="E47:E48"/>
    <mergeCell ref="F47:F48"/>
    <mergeCell ref="G47:G48"/>
    <mergeCell ref="H47:H48"/>
    <mergeCell ref="C243:C244"/>
    <mergeCell ref="D243:D244"/>
    <mergeCell ref="E243:E244"/>
    <mergeCell ref="F243:F244"/>
    <mergeCell ref="K47:K48"/>
    <mergeCell ref="L47:L48"/>
    <mergeCell ref="I47:I48"/>
    <mergeCell ref="J47:J48"/>
    <mergeCell ref="L100:L101"/>
    <mergeCell ref="K98:K99"/>
    <mergeCell ref="K243:K244"/>
    <mergeCell ref="L243:L244"/>
    <mergeCell ref="M243:M244"/>
    <mergeCell ref="N243:N244"/>
    <mergeCell ref="G243:G244"/>
    <mergeCell ref="H243:H244"/>
    <mergeCell ref="I243:I244"/>
    <mergeCell ref="J243:J244"/>
    <mergeCell ref="H232:H233"/>
    <mergeCell ref="I232:I233"/>
    <mergeCell ref="J232:J233"/>
    <mergeCell ref="K232:K233"/>
    <mergeCell ref="C37:C38"/>
    <mergeCell ref="D37:D38"/>
    <mergeCell ref="E37:E38"/>
    <mergeCell ref="M39:M4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E41:E42"/>
    <mergeCell ref="M35:M36"/>
    <mergeCell ref="N39:N40"/>
    <mergeCell ref="N37:N38"/>
    <mergeCell ref="E39:E40"/>
    <mergeCell ref="F39:F40"/>
    <mergeCell ref="G39:G40"/>
    <mergeCell ref="H39:H40"/>
    <mergeCell ref="N31:N32"/>
    <mergeCell ref="K39:K40"/>
    <mergeCell ref="L39:L40"/>
    <mergeCell ref="I39:I40"/>
    <mergeCell ref="J39:J40"/>
    <mergeCell ref="J41:J42"/>
    <mergeCell ref="K41:K42"/>
    <mergeCell ref="L41:L42"/>
    <mergeCell ref="M41:M42"/>
    <mergeCell ref="F41:F42"/>
    <mergeCell ref="G41:G42"/>
    <mergeCell ref="H41:H42"/>
    <mergeCell ref="I41:I42"/>
    <mergeCell ref="N29:N30"/>
    <mergeCell ref="B31:B32"/>
    <mergeCell ref="C31:C32"/>
    <mergeCell ref="D31:D32"/>
    <mergeCell ref="E31:E32"/>
    <mergeCell ref="F31:F32"/>
    <mergeCell ref="G31:G32"/>
    <mergeCell ref="H31:H32"/>
    <mergeCell ref="K35:K36"/>
    <mergeCell ref="L35:L36"/>
    <mergeCell ref="I35:I36"/>
    <mergeCell ref="J35:J36"/>
    <mergeCell ref="J37:J38"/>
    <mergeCell ref="K37:K38"/>
    <mergeCell ref="L37:L38"/>
    <mergeCell ref="M37:M38"/>
    <mergeCell ref="F37:F38"/>
    <mergeCell ref="G37:G38"/>
    <mergeCell ref="H37:H38"/>
    <mergeCell ref="I37:I38"/>
    <mergeCell ref="E33:E34"/>
    <mergeCell ref="K31:K32"/>
    <mergeCell ref="L31:L32"/>
    <mergeCell ref="I31:I32"/>
    <mergeCell ref="J31:J32"/>
    <mergeCell ref="J33:J34"/>
    <mergeCell ref="K33:K34"/>
    <mergeCell ref="L33:L34"/>
    <mergeCell ref="M33:M34"/>
    <mergeCell ref="F33:F34"/>
    <mergeCell ref="G33:G34"/>
    <mergeCell ref="H33:H34"/>
    <mergeCell ref="M27:M28"/>
    <mergeCell ref="N27:N28"/>
    <mergeCell ref="N25:N26"/>
    <mergeCell ref="B27:B28"/>
    <mergeCell ref="C27:C28"/>
    <mergeCell ref="D27:D28"/>
    <mergeCell ref="E27:E28"/>
    <mergeCell ref="F27:F28"/>
    <mergeCell ref="G27:G28"/>
    <mergeCell ref="H27:H28"/>
    <mergeCell ref="K27:K28"/>
    <mergeCell ref="L27:L28"/>
    <mergeCell ref="I27:I28"/>
    <mergeCell ref="J27:J28"/>
    <mergeCell ref="N35:N36"/>
    <mergeCell ref="N33:N34"/>
    <mergeCell ref="B35:B36"/>
    <mergeCell ref="C35:C36"/>
    <mergeCell ref="D35:D36"/>
    <mergeCell ref="E35:E36"/>
    <mergeCell ref="F35:F36"/>
    <mergeCell ref="G35:G36"/>
    <mergeCell ref="H35:H36"/>
    <mergeCell ref="J29:J30"/>
    <mergeCell ref="K29:K30"/>
    <mergeCell ref="L29:L30"/>
    <mergeCell ref="M29:M30"/>
    <mergeCell ref="F29:F30"/>
    <mergeCell ref="G29:G30"/>
    <mergeCell ref="H29:H30"/>
    <mergeCell ref="I29:I30"/>
    <mergeCell ref="M31:M32"/>
    <mergeCell ref="M21:M22"/>
    <mergeCell ref="M19:M20"/>
    <mergeCell ref="N19:N20"/>
    <mergeCell ref="M23:M24"/>
    <mergeCell ref="N23:N24"/>
    <mergeCell ref="N21:N22"/>
    <mergeCell ref="L23:L24"/>
    <mergeCell ref="D23:D24"/>
    <mergeCell ref="E23:E24"/>
    <mergeCell ref="F23:F24"/>
    <mergeCell ref="G23:G24"/>
    <mergeCell ref="H23:H24"/>
    <mergeCell ref="K21:K22"/>
    <mergeCell ref="K23:K24"/>
    <mergeCell ref="I23:I24"/>
    <mergeCell ref="J23:J24"/>
    <mergeCell ref="J25:J26"/>
    <mergeCell ref="K25:K26"/>
    <mergeCell ref="L25:L26"/>
    <mergeCell ref="M25:M26"/>
    <mergeCell ref="F25:F26"/>
    <mergeCell ref="G25:G26"/>
    <mergeCell ref="H25:H26"/>
    <mergeCell ref="I25:I26"/>
    <mergeCell ref="I17:I18"/>
    <mergeCell ref="J17:J18"/>
    <mergeCell ref="K17:K18"/>
    <mergeCell ref="K102:K103"/>
    <mergeCell ref="L102:L103"/>
    <mergeCell ref="I102:I103"/>
    <mergeCell ref="J102:J103"/>
    <mergeCell ref="J100:J101"/>
    <mergeCell ref="K100:K101"/>
    <mergeCell ref="L17:L18"/>
    <mergeCell ref="F19:F20"/>
    <mergeCell ref="G19:G20"/>
    <mergeCell ref="H19:H20"/>
    <mergeCell ref="H21:H22"/>
    <mergeCell ref="I21:I22"/>
    <mergeCell ref="I19:I20"/>
    <mergeCell ref="J19:J20"/>
    <mergeCell ref="K19:K20"/>
    <mergeCell ref="L19:L20"/>
    <mergeCell ref="J90:J91"/>
    <mergeCell ref="J92:J93"/>
    <mergeCell ref="K92:K93"/>
    <mergeCell ref="L92:L93"/>
    <mergeCell ref="F21:F22"/>
    <mergeCell ref="G21:G22"/>
    <mergeCell ref="J21:J22"/>
    <mergeCell ref="L21:L22"/>
    <mergeCell ref="J96:J97"/>
    <mergeCell ref="K49:K50"/>
    <mergeCell ref="L49:L50"/>
    <mergeCell ref="L98:L99"/>
    <mergeCell ref="I33:I34"/>
    <mergeCell ref="D96:D97"/>
    <mergeCell ref="E96:E97"/>
    <mergeCell ref="N98:N99"/>
    <mergeCell ref="N96:N97"/>
    <mergeCell ref="B98:B99"/>
    <mergeCell ref="C98:C99"/>
    <mergeCell ref="D98:D99"/>
    <mergeCell ref="E98:E99"/>
    <mergeCell ref="F98:F99"/>
    <mergeCell ref="G98:G99"/>
    <mergeCell ref="M96:M97"/>
    <mergeCell ref="F96:F97"/>
    <mergeCell ref="M90:M91"/>
    <mergeCell ref="N90:N91"/>
    <mergeCell ref="B90:B91"/>
    <mergeCell ref="C90:C91"/>
    <mergeCell ref="D90:D91"/>
    <mergeCell ref="E90:E91"/>
    <mergeCell ref="F90:F91"/>
    <mergeCell ref="G90:G91"/>
    <mergeCell ref="H90:H91"/>
    <mergeCell ref="K90:K91"/>
    <mergeCell ref="L90:L91"/>
    <mergeCell ref="I90:I91"/>
    <mergeCell ref="M92:M93"/>
    <mergeCell ref="F92:F93"/>
    <mergeCell ref="G92:G93"/>
    <mergeCell ref="H92:H93"/>
    <mergeCell ref="I92:I93"/>
    <mergeCell ref="M100:M101"/>
    <mergeCell ref="F100:F101"/>
    <mergeCell ref="G100:G101"/>
    <mergeCell ref="H100:H101"/>
    <mergeCell ref="I100:I101"/>
    <mergeCell ref="B100:B101"/>
    <mergeCell ref="C100:C101"/>
    <mergeCell ref="D100:D101"/>
    <mergeCell ref="E100:E101"/>
    <mergeCell ref="M94:M95"/>
    <mergeCell ref="N94:N95"/>
    <mergeCell ref="N92:N93"/>
    <mergeCell ref="B94:B95"/>
    <mergeCell ref="C94:C95"/>
    <mergeCell ref="D94:D95"/>
    <mergeCell ref="E94:E95"/>
    <mergeCell ref="F94:F95"/>
    <mergeCell ref="G94:G95"/>
    <mergeCell ref="H94:H95"/>
    <mergeCell ref="K94:K95"/>
    <mergeCell ref="L94:L95"/>
    <mergeCell ref="I94:I95"/>
    <mergeCell ref="J94:J95"/>
    <mergeCell ref="K96:K97"/>
    <mergeCell ref="L96:L97"/>
    <mergeCell ref="G96:G97"/>
    <mergeCell ref="H96:H97"/>
    <mergeCell ref="I96:I97"/>
    <mergeCell ref="B92:B93"/>
    <mergeCell ref="C92:C93"/>
    <mergeCell ref="D92:D93"/>
    <mergeCell ref="E92:E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N88:N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N66:N67"/>
    <mergeCell ref="N64:N65"/>
    <mergeCell ref="B66:B67"/>
    <mergeCell ref="C66:C67"/>
    <mergeCell ref="D66:D67"/>
    <mergeCell ref="E66:E67"/>
    <mergeCell ref="F66:F67"/>
    <mergeCell ref="G66:G67"/>
    <mergeCell ref="H66:H67"/>
    <mergeCell ref="M64:M65"/>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E62:E63"/>
    <mergeCell ref="F62:F63"/>
    <mergeCell ref="G62:G63"/>
    <mergeCell ref="H62:H63"/>
    <mergeCell ref="B64:B65"/>
    <mergeCell ref="C64:C65"/>
    <mergeCell ref="D64:D65"/>
    <mergeCell ref="E64:E65"/>
    <mergeCell ref="K62:K63"/>
    <mergeCell ref="F64:F65"/>
    <mergeCell ref="G64:G65"/>
    <mergeCell ref="H64:H65"/>
    <mergeCell ref="I64:I65"/>
    <mergeCell ref="M66:M67"/>
    <mergeCell ref="L62:L63"/>
    <mergeCell ref="I62:I63"/>
    <mergeCell ref="J62:J63"/>
    <mergeCell ref="J64:J65"/>
    <mergeCell ref="K64:K65"/>
    <mergeCell ref="L64:L65"/>
    <mergeCell ref="M58:M59"/>
    <mergeCell ref="M60:M61"/>
    <mergeCell ref="F60:F61"/>
    <mergeCell ref="G60:G61"/>
    <mergeCell ref="H60:H61"/>
    <mergeCell ref="N58:N59"/>
    <mergeCell ref="N137:N138"/>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I60:I61"/>
    <mergeCell ref="M62:M63"/>
    <mergeCell ref="N62:N63"/>
    <mergeCell ref="N60:N61"/>
    <mergeCell ref="B62:B63"/>
    <mergeCell ref="C62:C63"/>
    <mergeCell ref="D62:D63"/>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L137:L138"/>
    <mergeCell ref="M137:M138"/>
    <mergeCell ref="F137:F138"/>
    <mergeCell ref="G137:G138"/>
    <mergeCell ref="H137:H138"/>
    <mergeCell ref="I137:I138"/>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B129:B130"/>
    <mergeCell ref="C129:C130"/>
    <mergeCell ref="D129:D130"/>
    <mergeCell ref="E129:E130"/>
    <mergeCell ref="L129:L130"/>
    <mergeCell ref="M129:M130"/>
    <mergeCell ref="F129:F130"/>
    <mergeCell ref="G129:G130"/>
    <mergeCell ref="H129:H130"/>
    <mergeCell ref="I129:I130"/>
    <mergeCell ref="M131:M132"/>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F121:F122"/>
    <mergeCell ref="G121:G122"/>
    <mergeCell ref="H121:H122"/>
    <mergeCell ref="I121:I122"/>
    <mergeCell ref="L119:L120"/>
    <mergeCell ref="I119:I120"/>
    <mergeCell ref="J119:J120"/>
    <mergeCell ref="J121:J122"/>
    <mergeCell ref="K121:K122"/>
    <mergeCell ref="L121:L122"/>
    <mergeCell ref="B117:B118"/>
    <mergeCell ref="C117:C118"/>
    <mergeCell ref="D117:D118"/>
    <mergeCell ref="E117:E118"/>
    <mergeCell ref="K115:K116"/>
    <mergeCell ref="L115:L116"/>
    <mergeCell ref="I115:I116"/>
    <mergeCell ref="B113:B114"/>
    <mergeCell ref="J115:J116"/>
    <mergeCell ref="J117:J118"/>
    <mergeCell ref="K117:K118"/>
    <mergeCell ref="L117:L118"/>
    <mergeCell ref="M117:M118"/>
    <mergeCell ref="F117:F118"/>
    <mergeCell ref="G117:G118"/>
    <mergeCell ref="H117:H118"/>
    <mergeCell ref="I117:I118"/>
    <mergeCell ref="G115:G116"/>
    <mergeCell ref="K170:K171"/>
    <mergeCell ref="N170:N171"/>
    <mergeCell ref="N168:N169"/>
    <mergeCell ref="B170:B171"/>
    <mergeCell ref="C170:C171"/>
    <mergeCell ref="D170:D171"/>
    <mergeCell ref="E170:E171"/>
    <mergeCell ref="F170:F171"/>
    <mergeCell ref="G170:G171"/>
    <mergeCell ref="H170:H171"/>
    <mergeCell ref="M168:M169"/>
    <mergeCell ref="L170:L171"/>
    <mergeCell ref="I170:I171"/>
    <mergeCell ref="J170:J171"/>
    <mergeCell ref="J168:J169"/>
    <mergeCell ref="K168:K169"/>
    <mergeCell ref="M121:M122"/>
    <mergeCell ref="N127:N128"/>
    <mergeCell ref="N125:N126"/>
    <mergeCell ref="B127:B128"/>
    <mergeCell ref="C127:C128"/>
    <mergeCell ref="D127:D128"/>
    <mergeCell ref="E127:E128"/>
    <mergeCell ref="F127:F128"/>
    <mergeCell ref="G127:G128"/>
    <mergeCell ref="H127:H128"/>
    <mergeCell ref="K127:K128"/>
    <mergeCell ref="L127:L128"/>
    <mergeCell ref="I127:I128"/>
    <mergeCell ref="J127:J128"/>
    <mergeCell ref="J129:J130"/>
    <mergeCell ref="K129:K130"/>
    <mergeCell ref="N166:N167"/>
    <mergeCell ref="N164:N165"/>
    <mergeCell ref="B166:B167"/>
    <mergeCell ref="C166:C167"/>
    <mergeCell ref="D166:D167"/>
    <mergeCell ref="E166:E167"/>
    <mergeCell ref="F166:F167"/>
    <mergeCell ref="G166:G167"/>
    <mergeCell ref="H166:H167"/>
    <mergeCell ref="L164:L165"/>
    <mergeCell ref="K166:K167"/>
    <mergeCell ref="L166:L167"/>
    <mergeCell ref="I166:I167"/>
    <mergeCell ref="J166:J167"/>
    <mergeCell ref="D164:D165"/>
    <mergeCell ref="E164:E165"/>
    <mergeCell ref="M158:M159"/>
    <mergeCell ref="N158:N159"/>
    <mergeCell ref="B162:B163"/>
    <mergeCell ref="C162:C163"/>
    <mergeCell ref="D162:D163"/>
    <mergeCell ref="E162:E163"/>
    <mergeCell ref="F162:F163"/>
    <mergeCell ref="G162:G163"/>
    <mergeCell ref="H162:H163"/>
    <mergeCell ref="K162:K163"/>
    <mergeCell ref="L162:L163"/>
    <mergeCell ref="I162:I163"/>
    <mergeCell ref="J162:J163"/>
    <mergeCell ref="J164:J165"/>
    <mergeCell ref="K164:K165"/>
    <mergeCell ref="M164:M165"/>
    <mergeCell ref="F164:F165"/>
    <mergeCell ref="G164:G165"/>
    <mergeCell ref="H164:H165"/>
    <mergeCell ref="I164:I165"/>
    <mergeCell ref="B164:B165"/>
    <mergeCell ref="C164:C165"/>
    <mergeCell ref="M160:M161"/>
    <mergeCell ref="F160:F161"/>
    <mergeCell ref="G160:G161"/>
    <mergeCell ref="H160:H161"/>
    <mergeCell ref="I160:I161"/>
    <mergeCell ref="L168:L169"/>
    <mergeCell ref="M166:M167"/>
    <mergeCell ref="F168:F169"/>
    <mergeCell ref="G168:G169"/>
    <mergeCell ref="H168:H169"/>
    <mergeCell ref="I168:I169"/>
    <mergeCell ref="C168:C169"/>
    <mergeCell ref="D168:D169"/>
    <mergeCell ref="E168:E169"/>
    <mergeCell ref="M162:M163"/>
    <mergeCell ref="N162:N163"/>
    <mergeCell ref="N160:N161"/>
    <mergeCell ref="B158:B159"/>
    <mergeCell ref="C158:C159"/>
    <mergeCell ref="D158:D159"/>
    <mergeCell ref="E158:E159"/>
    <mergeCell ref="F158:F159"/>
    <mergeCell ref="G158:G159"/>
    <mergeCell ref="H158:H159"/>
    <mergeCell ref="B160:B161"/>
    <mergeCell ref="C160:C161"/>
    <mergeCell ref="D160:D161"/>
    <mergeCell ref="E160:E161"/>
    <mergeCell ref="K158:K159"/>
    <mergeCell ref="L158:L159"/>
    <mergeCell ref="I158:I159"/>
    <mergeCell ref="J158:J159"/>
    <mergeCell ref="J160:J161"/>
    <mergeCell ref="K160:K161"/>
    <mergeCell ref="L160:L16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H152:H153"/>
    <mergeCell ref="I152:I153"/>
    <mergeCell ref="N156:N157"/>
    <mergeCell ref="M148:M149"/>
    <mergeCell ref="N148:N149"/>
    <mergeCell ref="B150:B151"/>
    <mergeCell ref="C150:C151"/>
    <mergeCell ref="D150:D151"/>
    <mergeCell ref="E150:E151"/>
    <mergeCell ref="F150:F151"/>
    <mergeCell ref="G150:G151"/>
    <mergeCell ref="B152:B153"/>
    <mergeCell ref="C152:C153"/>
    <mergeCell ref="D152:D153"/>
    <mergeCell ref="E152:E153"/>
    <mergeCell ref="F152:F153"/>
    <mergeCell ref="G152:G153"/>
    <mergeCell ref="J152:J153"/>
    <mergeCell ref="K152:K153"/>
    <mergeCell ref="L152:L153"/>
    <mergeCell ref="M152:M153"/>
    <mergeCell ref="M150:M151"/>
    <mergeCell ref="N150:N151"/>
    <mergeCell ref="K150:K151"/>
    <mergeCell ref="L150:L151"/>
    <mergeCell ref="D199:D200"/>
    <mergeCell ref="E199:E200"/>
    <mergeCell ref="K197:K198"/>
    <mergeCell ref="L197:L198"/>
    <mergeCell ref="I197:I198"/>
    <mergeCell ref="J197:J198"/>
    <mergeCell ref="F201:F202"/>
    <mergeCell ref="G201:G202"/>
    <mergeCell ref="H201:H202"/>
    <mergeCell ref="I201:I202"/>
    <mergeCell ref="J201:J202"/>
    <mergeCell ref="J199:J200"/>
    <mergeCell ref="F199:F200"/>
    <mergeCell ref="G199:G200"/>
    <mergeCell ref="H199:H200"/>
    <mergeCell ref="I199:I200"/>
    <mergeCell ref="B148:B149"/>
    <mergeCell ref="C148:C149"/>
    <mergeCell ref="D148:D149"/>
    <mergeCell ref="E148:E149"/>
    <mergeCell ref="K201:K202"/>
    <mergeCell ref="L201:L202"/>
    <mergeCell ref="B201:B202"/>
    <mergeCell ref="C201:C202"/>
    <mergeCell ref="D201:D202"/>
    <mergeCell ref="E201:E202"/>
    <mergeCell ref="H150:H151"/>
    <mergeCell ref="I150:I151"/>
    <mergeCell ref="F148:F149"/>
    <mergeCell ref="G148:G149"/>
    <mergeCell ref="H148:H149"/>
    <mergeCell ref="I148:I149"/>
    <mergeCell ref="L195:L196"/>
    <mergeCell ref="M193:M194"/>
    <mergeCell ref="F195:F196"/>
    <mergeCell ref="G195:G196"/>
    <mergeCell ref="H195:H196"/>
    <mergeCell ref="I195:I196"/>
    <mergeCell ref="M197:M198"/>
    <mergeCell ref="B195:B196"/>
    <mergeCell ref="C195:C196"/>
    <mergeCell ref="D195:D196"/>
    <mergeCell ref="E195:E196"/>
    <mergeCell ref="N197:N198"/>
    <mergeCell ref="N195:N196"/>
    <mergeCell ref="B197:B198"/>
    <mergeCell ref="C197:C198"/>
    <mergeCell ref="D197:D198"/>
    <mergeCell ref="E197:E198"/>
    <mergeCell ref="F197:F198"/>
    <mergeCell ref="G197:G198"/>
    <mergeCell ref="H197:H198"/>
    <mergeCell ref="M195:M196"/>
    <mergeCell ref="J191:J192"/>
    <mergeCell ref="K191:K192"/>
    <mergeCell ref="M191:M192"/>
    <mergeCell ref="F191:F192"/>
    <mergeCell ref="G191:G192"/>
    <mergeCell ref="H191:H192"/>
    <mergeCell ref="I191:I192"/>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L191:L192"/>
    <mergeCell ref="K193:K194"/>
    <mergeCell ref="L193:L194"/>
    <mergeCell ref="I193:I194"/>
    <mergeCell ref="J193:J194"/>
    <mergeCell ref="D187:D188"/>
    <mergeCell ref="E187:E188"/>
    <mergeCell ref="K185:K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B189:B190"/>
    <mergeCell ref="C189:C190"/>
    <mergeCell ref="D189:D190"/>
    <mergeCell ref="E189:E190"/>
    <mergeCell ref="F189:F190"/>
    <mergeCell ref="G189:G190"/>
    <mergeCell ref="H189:H190"/>
    <mergeCell ref="K189:K190"/>
    <mergeCell ref="L189:L190"/>
    <mergeCell ref="I189:I190"/>
    <mergeCell ref="J189:J190"/>
    <mergeCell ref="I183:I184"/>
    <mergeCell ref="K183:K184"/>
    <mergeCell ref="L183:L184"/>
    <mergeCell ref="M183:M184"/>
    <mergeCell ref="M181:M182"/>
    <mergeCell ref="N181:N182"/>
    <mergeCell ref="M185:M186"/>
    <mergeCell ref="N185:N186"/>
    <mergeCell ref="N183:N184"/>
    <mergeCell ref="L185:L186"/>
    <mergeCell ref="B185:B186"/>
    <mergeCell ref="C185:C186"/>
    <mergeCell ref="D185:D186"/>
    <mergeCell ref="E185:E186"/>
    <mergeCell ref="F185:F186"/>
    <mergeCell ref="G185:G186"/>
    <mergeCell ref="H185:H186"/>
    <mergeCell ref="D228:D229"/>
    <mergeCell ref="E228:E229"/>
    <mergeCell ref="F228:F229"/>
    <mergeCell ref="G228:G229"/>
    <mergeCell ref="H228:H229"/>
    <mergeCell ref="N228:N229"/>
    <mergeCell ref="B230:B231"/>
    <mergeCell ref="C230:C231"/>
    <mergeCell ref="D230:D231"/>
    <mergeCell ref="E230:E231"/>
    <mergeCell ref="F230:F231"/>
    <mergeCell ref="G230:G231"/>
    <mergeCell ref="H230:H231"/>
    <mergeCell ref="I230:I231"/>
    <mergeCell ref="I228:I229"/>
    <mergeCell ref="K230:K231"/>
    <mergeCell ref="L230:L231"/>
    <mergeCell ref="M230:M231"/>
    <mergeCell ref="M228:M229"/>
    <mergeCell ref="J228:J229"/>
    <mergeCell ref="K228:K229"/>
    <mergeCell ref="L228:L229"/>
    <mergeCell ref="N230:N231"/>
    <mergeCell ref="J230:J231"/>
    <mergeCell ref="N224:N225"/>
    <mergeCell ref="N222:N223"/>
    <mergeCell ref="B224:B225"/>
    <mergeCell ref="C224:C225"/>
    <mergeCell ref="D224:D225"/>
    <mergeCell ref="E224:E225"/>
    <mergeCell ref="F224:F225"/>
    <mergeCell ref="H226:H227"/>
    <mergeCell ref="I226:I227"/>
    <mergeCell ref="J226:J227"/>
    <mergeCell ref="K226:K227"/>
    <mergeCell ref="D226:D227"/>
    <mergeCell ref="E226:E227"/>
    <mergeCell ref="F226:F227"/>
    <mergeCell ref="G226:G227"/>
    <mergeCell ref="L226:L227"/>
    <mergeCell ref="M226:M227"/>
    <mergeCell ref="N226:N227"/>
    <mergeCell ref="N220:N221"/>
    <mergeCell ref="N218:N219"/>
    <mergeCell ref="B220:B221"/>
    <mergeCell ref="C220:C221"/>
    <mergeCell ref="D220:D221"/>
    <mergeCell ref="E220:E221"/>
    <mergeCell ref="F220:F221"/>
    <mergeCell ref="G220:G221"/>
    <mergeCell ref="H220:H221"/>
    <mergeCell ref="M218:M219"/>
    <mergeCell ref="B222:B223"/>
    <mergeCell ref="C222:C223"/>
    <mergeCell ref="D222:D223"/>
    <mergeCell ref="E222:E223"/>
    <mergeCell ref="K220:K221"/>
    <mergeCell ref="L220:L221"/>
    <mergeCell ref="I220:I221"/>
    <mergeCell ref="J220:J221"/>
    <mergeCell ref="L222:L223"/>
    <mergeCell ref="K222:K223"/>
    <mergeCell ref="M222:M223"/>
    <mergeCell ref="F222:F223"/>
    <mergeCell ref="G222:G223"/>
    <mergeCell ref="H222:H223"/>
    <mergeCell ref="I222:I223"/>
    <mergeCell ref="J222:J223"/>
    <mergeCell ref="N212:N213"/>
    <mergeCell ref="M216:M217"/>
    <mergeCell ref="N216:N217"/>
    <mergeCell ref="N214:N215"/>
    <mergeCell ref="H214:H215"/>
    <mergeCell ref="L218:L219"/>
    <mergeCell ref="H216:H217"/>
    <mergeCell ref="B218:B219"/>
    <mergeCell ref="C218:C219"/>
    <mergeCell ref="D218:D219"/>
    <mergeCell ref="E218:E219"/>
    <mergeCell ref="K216:K217"/>
    <mergeCell ref="B216:B217"/>
    <mergeCell ref="C216:C217"/>
    <mergeCell ref="D216:D217"/>
    <mergeCell ref="F218:F219"/>
    <mergeCell ref="G218:G219"/>
    <mergeCell ref="H218:H219"/>
    <mergeCell ref="I218:I219"/>
    <mergeCell ref="L216:L217"/>
    <mergeCell ref="I216:I217"/>
    <mergeCell ref="J216:J217"/>
    <mergeCell ref="J218:J219"/>
    <mergeCell ref="K218:K219"/>
    <mergeCell ref="E216:E217"/>
    <mergeCell ref="H241:H242"/>
    <mergeCell ref="I241:I242"/>
    <mergeCell ref="J241:J242"/>
    <mergeCell ref="K241:K242"/>
    <mergeCell ref="D241:D242"/>
    <mergeCell ref="E241:E242"/>
    <mergeCell ref="F241:F242"/>
    <mergeCell ref="G241:G242"/>
    <mergeCell ref="L241:L242"/>
    <mergeCell ref="M241:M242"/>
    <mergeCell ref="N241:N242"/>
    <mergeCell ref="B212:B213"/>
    <mergeCell ref="C212:C213"/>
    <mergeCell ref="D212:D213"/>
    <mergeCell ref="E212:E213"/>
    <mergeCell ref="F212:F213"/>
    <mergeCell ref="G212:G213"/>
    <mergeCell ref="H212:H213"/>
    <mergeCell ref="I214:I215"/>
    <mergeCell ref="I212:I213"/>
    <mergeCell ref="J212:J213"/>
    <mergeCell ref="K212:K213"/>
    <mergeCell ref="L212:L213"/>
    <mergeCell ref="J214:J215"/>
    <mergeCell ref="K214:K215"/>
    <mergeCell ref="L214:L215"/>
    <mergeCell ref="B214:B215"/>
    <mergeCell ref="C214:C215"/>
    <mergeCell ref="D214:D215"/>
    <mergeCell ref="E214:E215"/>
    <mergeCell ref="F214:F215"/>
    <mergeCell ref="G214:G215"/>
    <mergeCell ref="A187:A188"/>
    <mergeCell ref="A189:A190"/>
    <mergeCell ref="A191:A192"/>
    <mergeCell ref="A218:A219"/>
    <mergeCell ref="A220:A221"/>
    <mergeCell ref="A222:A223"/>
    <mergeCell ref="A224:A225"/>
    <mergeCell ref="A201:A202"/>
    <mergeCell ref="A212:A213"/>
    <mergeCell ref="A214:A215"/>
    <mergeCell ref="A216:A217"/>
    <mergeCell ref="A203:A204"/>
    <mergeCell ref="A210:A211"/>
    <mergeCell ref="A226:A227"/>
    <mergeCell ref="A228:A229"/>
    <mergeCell ref="A230:A231"/>
    <mergeCell ref="C241:C242"/>
    <mergeCell ref="B226:B227"/>
    <mergeCell ref="C226:C227"/>
    <mergeCell ref="B232:B233"/>
    <mergeCell ref="C232:C233"/>
    <mergeCell ref="A232:A233"/>
    <mergeCell ref="A239:A240"/>
    <mergeCell ref="B228:B229"/>
    <mergeCell ref="C228:C229"/>
    <mergeCell ref="B187:B188"/>
    <mergeCell ref="C187:C188"/>
    <mergeCell ref="B199:B200"/>
    <mergeCell ref="C199:C200"/>
    <mergeCell ref="A237:N237"/>
    <mergeCell ref="B239:B240"/>
    <mergeCell ref="F239:F240"/>
    <mergeCell ref="A160:A161"/>
    <mergeCell ref="A162:A163"/>
    <mergeCell ref="A164:A165"/>
    <mergeCell ref="A166:A167"/>
    <mergeCell ref="A152:A153"/>
    <mergeCell ref="A154:A155"/>
    <mergeCell ref="A156:A157"/>
    <mergeCell ref="A158:A159"/>
    <mergeCell ref="A168:A169"/>
    <mergeCell ref="A170:A171"/>
    <mergeCell ref="A181:A182"/>
    <mergeCell ref="A183:A184"/>
    <mergeCell ref="A172:A173"/>
    <mergeCell ref="A177:N177"/>
    <mergeCell ref="A179:A180"/>
    <mergeCell ref="F179:F180"/>
    <mergeCell ref="K181:K182"/>
    <mergeCell ref="L181:L182"/>
    <mergeCell ref="B181:B182"/>
    <mergeCell ref="C181:C182"/>
    <mergeCell ref="D181:D182"/>
    <mergeCell ref="E181:E182"/>
    <mergeCell ref="F181:F182"/>
    <mergeCell ref="G181:G182"/>
    <mergeCell ref="H181:H182"/>
    <mergeCell ref="B183:B184"/>
    <mergeCell ref="C183:C184"/>
    <mergeCell ref="D183:D184"/>
    <mergeCell ref="E183:E184"/>
    <mergeCell ref="F183:F184"/>
    <mergeCell ref="G183:G184"/>
    <mergeCell ref="J183:J184"/>
    <mergeCell ref="A127:A128"/>
    <mergeCell ref="A129:A130"/>
    <mergeCell ref="A131:A132"/>
    <mergeCell ref="A133:A134"/>
    <mergeCell ref="A119:A120"/>
    <mergeCell ref="A121:A122"/>
    <mergeCell ref="A123:A124"/>
    <mergeCell ref="A125:A126"/>
    <mergeCell ref="A135:A136"/>
    <mergeCell ref="A137:A138"/>
    <mergeCell ref="A148:A149"/>
    <mergeCell ref="A150:A151"/>
    <mergeCell ref="A139:A140"/>
    <mergeCell ref="A144:N144"/>
    <mergeCell ref="A146:A147"/>
    <mergeCell ref="D146:D147"/>
    <mergeCell ref="E146:E147"/>
    <mergeCell ref="F146:F147"/>
    <mergeCell ref="M119:M120"/>
    <mergeCell ref="N119:N120"/>
    <mergeCell ref="M123:M124"/>
    <mergeCell ref="N123:N124"/>
    <mergeCell ref="B123:B124"/>
    <mergeCell ref="C123:C124"/>
    <mergeCell ref="D123:D124"/>
    <mergeCell ref="E123:E124"/>
    <mergeCell ref="F123:F124"/>
    <mergeCell ref="G123:G124"/>
    <mergeCell ref="H123:H124"/>
    <mergeCell ref="B125:B126"/>
    <mergeCell ref="C125:C126"/>
    <mergeCell ref="D125:D126"/>
    <mergeCell ref="A92:A93"/>
    <mergeCell ref="A94:A95"/>
    <mergeCell ref="A96:A97"/>
    <mergeCell ref="A82:A83"/>
    <mergeCell ref="A84:A85"/>
    <mergeCell ref="A86:A87"/>
    <mergeCell ref="A88:A89"/>
    <mergeCell ref="A115:A116"/>
    <mergeCell ref="A117:A118"/>
    <mergeCell ref="A104:A105"/>
    <mergeCell ref="A111:A112"/>
    <mergeCell ref="A98:A99"/>
    <mergeCell ref="A100:A101"/>
    <mergeCell ref="A102:A103"/>
    <mergeCell ref="A113:A114"/>
    <mergeCell ref="A109:N109"/>
    <mergeCell ref="M115:M116"/>
    <mergeCell ref="F113:F114"/>
    <mergeCell ref="G113:G114"/>
    <mergeCell ref="H113:H114"/>
    <mergeCell ref="I113:I114"/>
    <mergeCell ref="F115:F116"/>
    <mergeCell ref="C113:C114"/>
    <mergeCell ref="D113:D114"/>
    <mergeCell ref="E113:E114"/>
    <mergeCell ref="N115:N116"/>
    <mergeCell ref="N113:N114"/>
    <mergeCell ref="B115:B116"/>
    <mergeCell ref="C115:C116"/>
    <mergeCell ref="D115:D116"/>
    <mergeCell ref="E115:E116"/>
    <mergeCell ref="H115:H116"/>
    <mergeCell ref="A60:A61"/>
    <mergeCell ref="A49:A50"/>
    <mergeCell ref="A62:A63"/>
    <mergeCell ref="A64:A65"/>
    <mergeCell ref="A43:A44"/>
    <mergeCell ref="A45:A46"/>
    <mergeCell ref="A47:A48"/>
    <mergeCell ref="A58:A59"/>
    <mergeCell ref="A74:A75"/>
    <mergeCell ref="A76:A77"/>
    <mergeCell ref="A78:A79"/>
    <mergeCell ref="A80:A81"/>
    <mergeCell ref="A66:A67"/>
    <mergeCell ref="A68:A69"/>
    <mergeCell ref="A70:A71"/>
    <mergeCell ref="A72:A73"/>
    <mergeCell ref="A90:A91"/>
    <mergeCell ref="N146:N147"/>
    <mergeCell ref="N111:N112"/>
    <mergeCell ref="J113:J114"/>
    <mergeCell ref="K113:K114"/>
    <mergeCell ref="L113:L114"/>
    <mergeCell ref="E56:E57"/>
    <mergeCell ref="F56:F57"/>
    <mergeCell ref="G56:G57"/>
    <mergeCell ref="H56:H57"/>
    <mergeCell ref="I56:I57"/>
    <mergeCell ref="J56:J57"/>
    <mergeCell ref="K56:K57"/>
    <mergeCell ref="L56:L57"/>
    <mergeCell ref="M56:M57"/>
    <mergeCell ref="M15:M16"/>
    <mergeCell ref="N15:N16"/>
    <mergeCell ref="N56:N57"/>
    <mergeCell ref="K15:K16"/>
    <mergeCell ref="L15:L16"/>
    <mergeCell ref="M17:M18"/>
    <mergeCell ref="N17:N18"/>
    <mergeCell ref="F15:F16"/>
    <mergeCell ref="G15:G16"/>
    <mergeCell ref="H15:H16"/>
    <mergeCell ref="E17:E18"/>
    <mergeCell ref="F17:F18"/>
    <mergeCell ref="G17:G18"/>
    <mergeCell ref="H17:H18"/>
    <mergeCell ref="I15:I16"/>
    <mergeCell ref="J15:J16"/>
    <mergeCell ref="M113:M114"/>
    <mergeCell ref="N121:N122"/>
    <mergeCell ref="A243:A244"/>
    <mergeCell ref="B243:B244"/>
    <mergeCell ref="A241:A242"/>
    <mergeCell ref="B241:B242"/>
    <mergeCell ref="C239:C240"/>
    <mergeCell ref="E239:E240"/>
    <mergeCell ref="M210:M211"/>
    <mergeCell ref="N210:N211"/>
    <mergeCell ref="N239:N240"/>
    <mergeCell ref="B210:B211"/>
    <mergeCell ref="C210:C211"/>
    <mergeCell ref="D210:D211"/>
    <mergeCell ref="E210:E211"/>
    <mergeCell ref="F210:F211"/>
    <mergeCell ref="G210:G211"/>
    <mergeCell ref="H210:H211"/>
    <mergeCell ref="D179:D180"/>
    <mergeCell ref="E179:E180"/>
    <mergeCell ref="K210:K211"/>
    <mergeCell ref="L210:L211"/>
    <mergeCell ref="I210:I211"/>
    <mergeCell ref="J210:J211"/>
    <mergeCell ref="I179:I180"/>
    <mergeCell ref="I181:I182"/>
    <mergeCell ref="J181:J182"/>
    <mergeCell ref="H183:H184"/>
    <mergeCell ref="J179:J180"/>
    <mergeCell ref="A193:A194"/>
    <mergeCell ref="A195:A196"/>
    <mergeCell ref="A197:A198"/>
    <mergeCell ref="A199:A200"/>
    <mergeCell ref="A185:A186"/>
    <mergeCell ref="A2:N2"/>
    <mergeCell ref="A6:E6"/>
    <mergeCell ref="A5:E5"/>
    <mergeCell ref="A4:E4"/>
    <mergeCell ref="A13:N13"/>
    <mergeCell ref="A54:N54"/>
    <mergeCell ref="B15:B16"/>
    <mergeCell ref="C15:C16"/>
    <mergeCell ref="D15:D16"/>
    <mergeCell ref="E15:E16"/>
    <mergeCell ref="A208:N208"/>
    <mergeCell ref="K179:K180"/>
    <mergeCell ref="L179:L180"/>
    <mergeCell ref="M179:M180"/>
    <mergeCell ref="N179:N180"/>
    <mergeCell ref="B146:B147"/>
    <mergeCell ref="C146:C147"/>
    <mergeCell ref="B179:B180"/>
    <mergeCell ref="C179:C180"/>
    <mergeCell ref="G179:G180"/>
    <mergeCell ref="H111:H112"/>
    <mergeCell ref="I111:I112"/>
    <mergeCell ref="J146:J147"/>
    <mergeCell ref="K146:K147"/>
    <mergeCell ref="L146:L147"/>
    <mergeCell ref="J148:J149"/>
    <mergeCell ref="K148:K149"/>
    <mergeCell ref="L148:L149"/>
    <mergeCell ref="J150:J151"/>
    <mergeCell ref="B111:B112"/>
    <mergeCell ref="C111:C112"/>
    <mergeCell ref="D111:D112"/>
    <mergeCell ref="A10:E10"/>
    <mergeCell ref="A9:E9"/>
    <mergeCell ref="A8:E8"/>
    <mergeCell ref="A7:E7"/>
    <mergeCell ref="B19:B20"/>
    <mergeCell ref="C19:C20"/>
    <mergeCell ref="D19:D20"/>
    <mergeCell ref="E19:E20"/>
    <mergeCell ref="B23:B24"/>
    <mergeCell ref="D17:D18"/>
    <mergeCell ref="E21:E22"/>
    <mergeCell ref="B25:B26"/>
    <mergeCell ref="C25:C26"/>
    <mergeCell ref="D25:D26"/>
    <mergeCell ref="E25:E26"/>
    <mergeCell ref="B29:B30"/>
    <mergeCell ref="C29:C30"/>
    <mergeCell ref="D29:D30"/>
    <mergeCell ref="E29:E30"/>
    <mergeCell ref="B21:B22"/>
    <mergeCell ref="C21:C22"/>
    <mergeCell ref="D21:D22"/>
    <mergeCell ref="C23:C24"/>
    <mergeCell ref="D56:D57"/>
    <mergeCell ref="A23:A24"/>
    <mergeCell ref="A25:A26"/>
    <mergeCell ref="A27:A28"/>
    <mergeCell ref="A31:A32"/>
    <mergeCell ref="A33:A34"/>
    <mergeCell ref="A35:A36"/>
    <mergeCell ref="A37:A38"/>
    <mergeCell ref="A39:A40"/>
    <mergeCell ref="A41:A42"/>
    <mergeCell ref="A15:A16"/>
    <mergeCell ref="A56:A57"/>
    <mergeCell ref="B56:B57"/>
    <mergeCell ref="C56:C57"/>
    <mergeCell ref="A17:A18"/>
    <mergeCell ref="A19:A20"/>
    <mergeCell ref="A21:A22"/>
    <mergeCell ref="B17:B18"/>
    <mergeCell ref="C17:C18"/>
    <mergeCell ref="A29:A30"/>
    <mergeCell ref="B33:B34"/>
    <mergeCell ref="C33:C34"/>
    <mergeCell ref="D33:D34"/>
    <mergeCell ref="B39:B40"/>
    <mergeCell ref="C39:C40"/>
    <mergeCell ref="D39:D40"/>
    <mergeCell ref="B41:B42"/>
    <mergeCell ref="C41:C42"/>
    <mergeCell ref="D41:D42"/>
    <mergeCell ref="C49:C50"/>
    <mergeCell ref="D49:D50"/>
    <mergeCell ref="B37:B38"/>
    <mergeCell ref="J239:J240"/>
    <mergeCell ref="K239:K240"/>
    <mergeCell ref="L239:L240"/>
    <mergeCell ref="M239:M240"/>
    <mergeCell ref="E111:E112"/>
    <mergeCell ref="F111:F112"/>
    <mergeCell ref="G111:G112"/>
    <mergeCell ref="J111:J112"/>
    <mergeCell ref="K111:K112"/>
    <mergeCell ref="L111:L112"/>
    <mergeCell ref="M111:M112"/>
    <mergeCell ref="G239:G240"/>
    <mergeCell ref="D239:D240"/>
    <mergeCell ref="G146:G147"/>
    <mergeCell ref="H146:H147"/>
    <mergeCell ref="I146:I147"/>
    <mergeCell ref="H239:H240"/>
    <mergeCell ref="I239:I240"/>
    <mergeCell ref="H179:H180"/>
    <mergeCell ref="M146:M147"/>
    <mergeCell ref="F216:F217"/>
    <mergeCell ref="G216:G217"/>
    <mergeCell ref="M214:M215"/>
    <mergeCell ref="M212:M213"/>
    <mergeCell ref="M220:M221"/>
    <mergeCell ref="G224:G225"/>
    <mergeCell ref="H224:H225"/>
    <mergeCell ref="I224:I225"/>
    <mergeCell ref="J224:J225"/>
    <mergeCell ref="K224:K225"/>
    <mergeCell ref="L224:L225"/>
    <mergeCell ref="M224:M225"/>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8'!A44" display="1 - FERROEXPRESO PAMPEANO S.A."/>
    <hyperlink ref="A5:E5" location="'2008'!A84" display="2 - NUEVO CENTRAL ARGENTINO S.A."/>
    <hyperlink ref="A6:E6" location="'2008'!A140" display="3 - FERROSUR ROCA S.A."/>
    <hyperlink ref="A7:E7" location="'2008'!A174" display="4 - AMERICA LATINA LOGISTICA CENTRAL S.A. (EX-BUENOS AIRES AL PACIFICO - SAN MARTIN S.A.)"/>
    <hyperlink ref="A8:E8" location="'2008'!A205" display="5 - AMERICA LATINA LOGISTICA  MESOPOTAMICA S.A. (EX-FERROCARRIL MESOPOTAMICO - GRAL. URQUIZA S.A.)"/>
    <hyperlink ref="A9:E9" location="'2008'!A234" display="6 - BELGRANO CARGAS S.A."/>
    <hyperlink ref="A10:E10" location="'2008'!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25"/>
  <sheetViews>
    <sheetView showGridLines="0" showRowColHeaders="0" view="pageLayout" topLeftCell="F20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196</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8"/>
      <c r="F4" s="55"/>
      <c r="G4" s="25"/>
      <c r="H4" s="15"/>
      <c r="I4" s="15"/>
      <c r="J4" s="15"/>
      <c r="K4" s="15"/>
      <c r="L4" s="15"/>
      <c r="M4" s="15"/>
      <c r="N4" s="16"/>
    </row>
    <row r="5" spans="1:14" s="10" customFormat="1" ht="24.95" customHeight="1" thickTop="1" thickBot="1" x14ac:dyDescent="0.25">
      <c r="A5" s="197" t="s">
        <v>31</v>
      </c>
      <c r="B5" s="198"/>
      <c r="C5" s="198"/>
      <c r="D5" s="198"/>
      <c r="E5" s="198"/>
      <c r="F5" s="55"/>
      <c r="G5" s="25"/>
      <c r="H5" s="15"/>
      <c r="I5" s="15"/>
      <c r="J5" s="15"/>
      <c r="K5" s="15"/>
      <c r="L5" s="15"/>
      <c r="M5" s="15"/>
      <c r="N5" s="16"/>
    </row>
    <row r="6" spans="1:14" s="10" customFormat="1" ht="24.95" customHeight="1" thickTop="1" thickBot="1" x14ac:dyDescent="0.25">
      <c r="A6" s="197" t="s">
        <v>50</v>
      </c>
      <c r="B6" s="198"/>
      <c r="C6" s="198"/>
      <c r="D6" s="198"/>
      <c r="E6" s="198"/>
      <c r="F6" s="55"/>
      <c r="G6" s="25"/>
      <c r="H6" s="15"/>
      <c r="I6" s="15"/>
      <c r="J6" s="15"/>
      <c r="K6" s="15"/>
      <c r="L6" s="15"/>
      <c r="M6" s="15"/>
      <c r="N6" s="16"/>
    </row>
    <row r="7" spans="1:14" s="10" customFormat="1" ht="24.95" customHeight="1" thickTop="1" thickBot="1" x14ac:dyDescent="0.25">
      <c r="A7" s="197" t="s">
        <v>61</v>
      </c>
      <c r="B7" s="198"/>
      <c r="C7" s="198"/>
      <c r="D7" s="198"/>
      <c r="E7" s="198"/>
      <c r="F7" s="55"/>
      <c r="G7" s="25"/>
      <c r="H7" s="15"/>
      <c r="I7" s="15"/>
      <c r="J7" s="15"/>
      <c r="K7" s="15"/>
      <c r="L7" s="15"/>
      <c r="M7" s="15"/>
      <c r="N7" s="16"/>
    </row>
    <row r="8" spans="1:14" s="10" customFormat="1" ht="24.95" customHeight="1" thickTop="1" thickBot="1" x14ac:dyDescent="0.25">
      <c r="A8" s="197" t="s">
        <v>74</v>
      </c>
      <c r="B8" s="198"/>
      <c r="C8" s="198"/>
      <c r="D8" s="198"/>
      <c r="E8" s="198"/>
      <c r="F8" s="55"/>
      <c r="G8" s="25"/>
      <c r="H8" s="15"/>
      <c r="I8" s="15"/>
      <c r="J8" s="15"/>
      <c r="K8" s="15"/>
      <c r="L8" s="15"/>
      <c r="M8" s="15"/>
      <c r="N8" s="16"/>
    </row>
    <row r="9" spans="1:14" s="10" customFormat="1" ht="24.95" customHeight="1" thickTop="1" thickBot="1" x14ac:dyDescent="0.25">
      <c r="A9" s="197" t="s">
        <v>81</v>
      </c>
      <c r="B9" s="198"/>
      <c r="C9" s="198"/>
      <c r="D9" s="198"/>
      <c r="E9" s="198"/>
      <c r="F9" s="55"/>
      <c r="G9" s="25"/>
      <c r="H9" s="15"/>
      <c r="I9" s="15"/>
      <c r="J9" s="15"/>
      <c r="K9" s="15"/>
      <c r="L9" s="15"/>
      <c r="M9" s="15"/>
      <c r="N9" s="16"/>
    </row>
    <row r="10" spans="1:14" s="10" customFormat="1" ht="24.95" customHeight="1" thickTop="1" thickBot="1" x14ac:dyDescent="0.25">
      <c r="A10" s="197" t="s">
        <v>90</v>
      </c>
      <c r="B10" s="198"/>
      <c r="C10" s="198"/>
      <c r="D10" s="198"/>
      <c r="E10" s="198"/>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3"/>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14</v>
      </c>
      <c r="B17" s="205">
        <v>5960</v>
      </c>
      <c r="C17" s="205">
        <v>9820</v>
      </c>
      <c r="D17" s="205">
        <v>3410</v>
      </c>
      <c r="E17" s="205">
        <v>2810</v>
      </c>
      <c r="F17" s="205">
        <v>1890</v>
      </c>
      <c r="G17" s="205">
        <v>700</v>
      </c>
      <c r="H17" s="205">
        <v>5920</v>
      </c>
      <c r="I17" s="205">
        <v>11370</v>
      </c>
      <c r="J17" s="205">
        <v>16710</v>
      </c>
      <c r="K17" s="205">
        <v>12350</v>
      </c>
      <c r="L17" s="205">
        <v>7330</v>
      </c>
      <c r="M17" s="205">
        <v>5010</v>
      </c>
      <c r="N17" s="207">
        <f t="shared" ref="N17:N49" si="0">SUM(B17:M17)</f>
        <v>83280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15</v>
      </c>
      <c r="B19" s="205">
        <v>15460</v>
      </c>
      <c r="C19" s="205">
        <v>54280</v>
      </c>
      <c r="D19" s="205">
        <v>143040</v>
      </c>
      <c r="E19" s="205">
        <v>107870</v>
      </c>
      <c r="F19" s="205">
        <v>138360</v>
      </c>
      <c r="G19" s="205">
        <v>81160</v>
      </c>
      <c r="H19" s="205">
        <v>16550</v>
      </c>
      <c r="I19" s="205">
        <v>2330</v>
      </c>
      <c r="J19" s="205">
        <v>2660</v>
      </c>
      <c r="K19" s="205">
        <v>15500</v>
      </c>
      <c r="L19" s="205">
        <v>10990</v>
      </c>
      <c r="M19" s="205">
        <v>41110</v>
      </c>
      <c r="N19" s="207">
        <f t="shared" si="0"/>
        <v>629310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16</v>
      </c>
      <c r="B21" s="205">
        <v>128720</v>
      </c>
      <c r="C21" s="205">
        <v>65130</v>
      </c>
      <c r="D21" s="205">
        <v>45180</v>
      </c>
      <c r="E21" s="205">
        <v>3420</v>
      </c>
      <c r="F21" s="205">
        <v>30610</v>
      </c>
      <c r="G21" s="205">
        <v>4590</v>
      </c>
      <c r="H21" s="205">
        <v>2010</v>
      </c>
      <c r="I21" s="205">
        <v>0</v>
      </c>
      <c r="J21" s="205">
        <v>4210</v>
      </c>
      <c r="K21" s="205">
        <v>24420</v>
      </c>
      <c r="L21" s="205">
        <v>36130</v>
      </c>
      <c r="M21" s="205">
        <v>39110</v>
      </c>
      <c r="N21" s="207">
        <f t="shared" si="0"/>
        <v>383530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17</v>
      </c>
      <c r="B23" s="205">
        <v>0</v>
      </c>
      <c r="C23" s="205">
        <v>1440</v>
      </c>
      <c r="D23" s="205">
        <v>1340</v>
      </c>
      <c r="E23" s="205">
        <v>0</v>
      </c>
      <c r="F23" s="205">
        <v>0</v>
      </c>
      <c r="G23" s="205">
        <v>1470</v>
      </c>
      <c r="H23" s="205">
        <v>0</v>
      </c>
      <c r="I23" s="205">
        <v>0</v>
      </c>
      <c r="J23" s="205">
        <v>0</v>
      </c>
      <c r="K23" s="205">
        <v>0</v>
      </c>
      <c r="L23" s="205">
        <v>0</v>
      </c>
      <c r="M23" s="205">
        <v>0</v>
      </c>
      <c r="N23" s="207">
        <f t="shared" si="0"/>
        <v>4250</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18</v>
      </c>
      <c r="B25" s="205">
        <v>4360</v>
      </c>
      <c r="C25" s="205">
        <v>39790</v>
      </c>
      <c r="D25" s="205">
        <v>19330</v>
      </c>
      <c r="E25" s="205">
        <v>14210</v>
      </c>
      <c r="F25" s="205">
        <v>43820</v>
      </c>
      <c r="G25" s="205">
        <v>26720</v>
      </c>
      <c r="H25" s="205">
        <v>21310</v>
      </c>
      <c r="I25" s="205">
        <v>38520</v>
      </c>
      <c r="J25" s="205">
        <v>33760</v>
      </c>
      <c r="K25" s="205">
        <v>20110</v>
      </c>
      <c r="L25" s="205">
        <v>32850</v>
      </c>
      <c r="M25" s="205">
        <v>32990</v>
      </c>
      <c r="N25" s="207">
        <f t="shared" si="0"/>
        <v>327770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19</v>
      </c>
      <c r="B27" s="205">
        <v>79630</v>
      </c>
      <c r="C27" s="205">
        <v>27130</v>
      </c>
      <c r="D27" s="205">
        <v>15050</v>
      </c>
      <c r="E27" s="205">
        <v>143000</v>
      </c>
      <c r="F27" s="205">
        <v>73560</v>
      </c>
      <c r="G27" s="205">
        <v>23210</v>
      </c>
      <c r="H27" s="205">
        <v>112740</v>
      </c>
      <c r="I27" s="205">
        <v>148890</v>
      </c>
      <c r="J27" s="205">
        <v>53360</v>
      </c>
      <c r="K27" s="205">
        <v>75230</v>
      </c>
      <c r="L27" s="205">
        <v>73280</v>
      </c>
      <c r="M27" s="205">
        <v>23910</v>
      </c>
      <c r="N27" s="207">
        <f t="shared" si="0"/>
        <v>848990</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20</v>
      </c>
      <c r="B29" s="205">
        <v>0</v>
      </c>
      <c r="C29" s="205">
        <v>7600</v>
      </c>
      <c r="D29" s="205">
        <v>13310</v>
      </c>
      <c r="E29" s="205">
        <v>11730</v>
      </c>
      <c r="F29" s="205">
        <v>14400</v>
      </c>
      <c r="G29" s="205">
        <v>2970</v>
      </c>
      <c r="H29" s="205">
        <v>4860</v>
      </c>
      <c r="I29" s="205">
        <v>5760</v>
      </c>
      <c r="J29" s="205">
        <v>5540</v>
      </c>
      <c r="K29" s="205">
        <v>5150</v>
      </c>
      <c r="L29" s="205">
        <v>6380</v>
      </c>
      <c r="M29" s="205">
        <v>9420</v>
      </c>
      <c r="N29" s="207">
        <f t="shared" si="0"/>
        <v>87120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21</v>
      </c>
      <c r="B31" s="205">
        <v>0</v>
      </c>
      <c r="C31" s="205">
        <v>1390</v>
      </c>
      <c r="D31" s="205">
        <v>1260</v>
      </c>
      <c r="E31" s="205">
        <v>0</v>
      </c>
      <c r="F31" s="205">
        <v>2750</v>
      </c>
      <c r="G31" s="205">
        <v>5130</v>
      </c>
      <c r="H31" s="205">
        <v>4650</v>
      </c>
      <c r="I31" s="205">
        <v>2290</v>
      </c>
      <c r="J31" s="205">
        <v>4950</v>
      </c>
      <c r="K31" s="205">
        <v>6680</v>
      </c>
      <c r="L31" s="205">
        <v>9390</v>
      </c>
      <c r="M31" s="205">
        <v>1450</v>
      </c>
      <c r="N31" s="207">
        <f t="shared" si="0"/>
        <v>39940</v>
      </c>
    </row>
    <row r="32" spans="1:14" ht="12.75" customHeight="1" thickBot="1" x14ac:dyDescent="0.25">
      <c r="A32" s="195"/>
      <c r="B32" s="206"/>
      <c r="C32" s="206"/>
      <c r="D32" s="206"/>
      <c r="E32" s="206"/>
      <c r="F32" s="206"/>
      <c r="G32" s="206"/>
      <c r="H32" s="206"/>
      <c r="I32" s="206"/>
      <c r="J32" s="206"/>
      <c r="K32" s="206"/>
      <c r="L32" s="206"/>
      <c r="M32" s="206"/>
      <c r="N32" s="208"/>
    </row>
    <row r="33" spans="1:16" ht="12.75" customHeight="1" x14ac:dyDescent="0.2">
      <c r="A33" s="194" t="s">
        <v>22</v>
      </c>
      <c r="B33" s="205">
        <v>0</v>
      </c>
      <c r="C33" s="205">
        <v>0</v>
      </c>
      <c r="D33" s="205">
        <v>0</v>
      </c>
      <c r="E33" s="205">
        <v>0</v>
      </c>
      <c r="F33" s="205">
        <v>0</v>
      </c>
      <c r="G33" s="205">
        <v>0</v>
      </c>
      <c r="H33" s="205">
        <v>0</v>
      </c>
      <c r="I33" s="205">
        <v>0</v>
      </c>
      <c r="J33" s="205">
        <v>0</v>
      </c>
      <c r="K33" s="205">
        <v>0</v>
      </c>
      <c r="L33" s="205">
        <v>0</v>
      </c>
      <c r="M33" s="205">
        <v>0</v>
      </c>
      <c r="N33" s="207">
        <f t="shared" si="0"/>
        <v>0</v>
      </c>
    </row>
    <row r="34" spans="1:16" ht="12.75" customHeight="1" thickBot="1" x14ac:dyDescent="0.25">
      <c r="A34" s="195"/>
      <c r="B34" s="206"/>
      <c r="C34" s="206"/>
      <c r="D34" s="206"/>
      <c r="E34" s="206"/>
      <c r="F34" s="206"/>
      <c r="G34" s="206"/>
      <c r="H34" s="206"/>
      <c r="I34" s="206"/>
      <c r="J34" s="206"/>
      <c r="K34" s="206"/>
      <c r="L34" s="206"/>
      <c r="M34" s="206"/>
      <c r="N34" s="208"/>
    </row>
    <row r="35" spans="1:16" ht="12.75" customHeight="1" x14ac:dyDescent="0.2">
      <c r="A35" s="194" t="s">
        <v>23</v>
      </c>
      <c r="B35" s="205">
        <v>1430</v>
      </c>
      <c r="C35" s="205">
        <v>9520</v>
      </c>
      <c r="D35" s="205">
        <v>1350</v>
      </c>
      <c r="E35" s="205">
        <v>7950</v>
      </c>
      <c r="F35" s="205">
        <v>21980</v>
      </c>
      <c r="G35" s="205">
        <v>21350</v>
      </c>
      <c r="H35" s="205">
        <v>32450</v>
      </c>
      <c r="I35" s="205">
        <v>5870</v>
      </c>
      <c r="J35" s="205">
        <v>17970</v>
      </c>
      <c r="K35" s="205">
        <v>18980</v>
      </c>
      <c r="L35" s="205">
        <v>19460</v>
      </c>
      <c r="M35" s="205">
        <v>16810</v>
      </c>
      <c r="N35" s="207">
        <f t="shared" si="0"/>
        <v>175120</v>
      </c>
    </row>
    <row r="36" spans="1:16" ht="12.75" customHeight="1" thickBot="1" x14ac:dyDescent="0.25">
      <c r="A36" s="195"/>
      <c r="B36" s="206"/>
      <c r="C36" s="206"/>
      <c r="D36" s="206"/>
      <c r="E36" s="206"/>
      <c r="F36" s="206"/>
      <c r="G36" s="206"/>
      <c r="H36" s="206"/>
      <c r="I36" s="206"/>
      <c r="J36" s="206"/>
      <c r="K36" s="206"/>
      <c r="L36" s="206"/>
      <c r="M36" s="206"/>
      <c r="N36" s="208"/>
    </row>
    <row r="37" spans="1:16" ht="12.75" customHeight="1" x14ac:dyDescent="0.2">
      <c r="A37" s="194" t="s">
        <v>24</v>
      </c>
      <c r="B37" s="205">
        <v>0</v>
      </c>
      <c r="C37" s="205">
        <v>6520</v>
      </c>
      <c r="D37" s="205">
        <v>9970</v>
      </c>
      <c r="E37" s="205">
        <v>7900</v>
      </c>
      <c r="F37" s="205">
        <v>9840</v>
      </c>
      <c r="G37" s="205">
        <v>7370</v>
      </c>
      <c r="H37" s="205">
        <v>6730</v>
      </c>
      <c r="I37" s="205">
        <v>3120</v>
      </c>
      <c r="J37" s="205">
        <v>1730</v>
      </c>
      <c r="K37" s="205">
        <v>1000</v>
      </c>
      <c r="L37" s="205">
        <v>1470</v>
      </c>
      <c r="M37" s="205">
        <v>0</v>
      </c>
      <c r="N37" s="207">
        <f t="shared" si="0"/>
        <v>55650</v>
      </c>
    </row>
    <row r="38" spans="1:16" ht="12.75" customHeight="1" thickBot="1" x14ac:dyDescent="0.25">
      <c r="A38" s="195"/>
      <c r="B38" s="206"/>
      <c r="C38" s="206"/>
      <c r="D38" s="206"/>
      <c r="E38" s="206"/>
      <c r="F38" s="206"/>
      <c r="G38" s="206"/>
      <c r="H38" s="206"/>
      <c r="I38" s="206"/>
      <c r="J38" s="206"/>
      <c r="K38" s="206"/>
      <c r="L38" s="206"/>
      <c r="M38" s="206"/>
      <c r="N38" s="208"/>
    </row>
    <row r="39" spans="1:16" ht="12.75" customHeight="1" x14ac:dyDescent="0.2">
      <c r="A39" s="194" t="s">
        <v>25</v>
      </c>
      <c r="B39" s="205">
        <v>19060</v>
      </c>
      <c r="C39" s="205">
        <v>15130</v>
      </c>
      <c r="D39" s="205">
        <v>24230</v>
      </c>
      <c r="E39" s="205">
        <v>15570</v>
      </c>
      <c r="F39" s="205">
        <v>11020</v>
      </c>
      <c r="G39" s="205">
        <v>16690</v>
      </c>
      <c r="H39" s="205">
        <v>13200</v>
      </c>
      <c r="I39" s="205">
        <v>12120</v>
      </c>
      <c r="J39" s="205">
        <v>15270</v>
      </c>
      <c r="K39" s="205">
        <v>8250</v>
      </c>
      <c r="L39" s="205">
        <v>13390</v>
      </c>
      <c r="M39" s="205">
        <v>8130</v>
      </c>
      <c r="N39" s="207">
        <f t="shared" si="0"/>
        <v>172060</v>
      </c>
      <c r="P39" s="5"/>
    </row>
    <row r="40" spans="1:16" ht="12.75" customHeight="1" thickBot="1" x14ac:dyDescent="0.25">
      <c r="A40" s="195"/>
      <c r="B40" s="206"/>
      <c r="C40" s="206"/>
      <c r="D40" s="206"/>
      <c r="E40" s="206"/>
      <c r="F40" s="206"/>
      <c r="G40" s="206"/>
      <c r="H40" s="206"/>
      <c r="I40" s="206"/>
      <c r="J40" s="206"/>
      <c r="K40" s="206"/>
      <c r="L40" s="206"/>
      <c r="M40" s="206"/>
      <c r="N40" s="208"/>
    </row>
    <row r="41" spans="1:16" ht="12.75" customHeight="1" x14ac:dyDescent="0.2">
      <c r="A41" s="194" t="s">
        <v>26</v>
      </c>
      <c r="B41" s="205">
        <v>0</v>
      </c>
      <c r="C41" s="205">
        <v>0</v>
      </c>
      <c r="D41" s="205">
        <v>0</v>
      </c>
      <c r="E41" s="205">
        <v>0</v>
      </c>
      <c r="F41" s="205">
        <v>2370</v>
      </c>
      <c r="G41" s="205">
        <v>4850</v>
      </c>
      <c r="H41" s="205">
        <v>0</v>
      </c>
      <c r="I41" s="205">
        <v>7630</v>
      </c>
      <c r="J41" s="205">
        <v>0</v>
      </c>
      <c r="K41" s="205">
        <v>15280</v>
      </c>
      <c r="L41" s="205">
        <v>18600</v>
      </c>
      <c r="M41" s="205">
        <v>0</v>
      </c>
      <c r="N41" s="207">
        <f t="shared" si="0"/>
        <v>48730</v>
      </c>
    </row>
    <row r="42" spans="1:16" ht="12.75" customHeight="1" thickBot="1" x14ac:dyDescent="0.25">
      <c r="A42" s="195"/>
      <c r="B42" s="206"/>
      <c r="C42" s="206"/>
      <c r="D42" s="206"/>
      <c r="E42" s="206"/>
      <c r="F42" s="206"/>
      <c r="G42" s="206"/>
      <c r="H42" s="206"/>
      <c r="I42" s="206"/>
      <c r="J42" s="206"/>
      <c r="K42" s="206"/>
      <c r="L42" s="206"/>
      <c r="M42" s="206"/>
      <c r="N42" s="208"/>
    </row>
    <row r="43" spans="1:16" ht="12.75" customHeight="1" x14ac:dyDescent="0.2">
      <c r="A43" s="194" t="s">
        <v>27</v>
      </c>
      <c r="B43" s="205">
        <v>0</v>
      </c>
      <c r="C43" s="205">
        <v>1470</v>
      </c>
      <c r="D43" s="205">
        <v>11180</v>
      </c>
      <c r="E43" s="205">
        <v>4390</v>
      </c>
      <c r="F43" s="205">
        <v>11740</v>
      </c>
      <c r="G43" s="205">
        <v>1470</v>
      </c>
      <c r="H43" s="205">
        <v>0</v>
      </c>
      <c r="I43" s="205">
        <v>1880</v>
      </c>
      <c r="J43" s="205">
        <v>24250</v>
      </c>
      <c r="K43" s="205">
        <v>22580</v>
      </c>
      <c r="L43" s="205">
        <v>4530</v>
      </c>
      <c r="M43" s="205">
        <v>8720</v>
      </c>
      <c r="N43" s="207">
        <f t="shared" si="0"/>
        <v>92210</v>
      </c>
    </row>
    <row r="44" spans="1:16" ht="12.75" customHeight="1" thickBot="1" x14ac:dyDescent="0.25">
      <c r="A44" s="195"/>
      <c r="B44" s="206"/>
      <c r="C44" s="206"/>
      <c r="D44" s="206"/>
      <c r="E44" s="206"/>
      <c r="F44" s="206"/>
      <c r="G44" s="206"/>
      <c r="H44" s="206"/>
      <c r="I44" s="206"/>
      <c r="J44" s="206"/>
      <c r="K44" s="206"/>
      <c r="L44" s="206"/>
      <c r="M44" s="206"/>
      <c r="N44" s="208"/>
    </row>
    <row r="45" spans="1:16" ht="12.75" customHeight="1" x14ac:dyDescent="0.2">
      <c r="A45" s="194" t="s">
        <v>28</v>
      </c>
      <c r="B45" s="205">
        <v>0</v>
      </c>
      <c r="C45" s="205">
        <v>510</v>
      </c>
      <c r="D45" s="205">
        <v>0</v>
      </c>
      <c r="E45" s="205">
        <v>0</v>
      </c>
      <c r="F45" s="205">
        <v>0</v>
      </c>
      <c r="G45" s="205">
        <v>0</v>
      </c>
      <c r="H45" s="205">
        <v>0</v>
      </c>
      <c r="I45" s="205">
        <v>270</v>
      </c>
      <c r="J45" s="205">
        <v>0</v>
      </c>
      <c r="K45" s="205">
        <v>0</v>
      </c>
      <c r="L45" s="205">
        <v>0</v>
      </c>
      <c r="M45" s="205">
        <v>0</v>
      </c>
      <c r="N45" s="207">
        <f t="shared" si="0"/>
        <v>780</v>
      </c>
    </row>
    <row r="46" spans="1:16" ht="12.75" customHeight="1" thickBot="1" x14ac:dyDescent="0.25">
      <c r="A46" s="195"/>
      <c r="B46" s="206"/>
      <c r="C46" s="206"/>
      <c r="D46" s="206"/>
      <c r="E46" s="206"/>
      <c r="F46" s="206"/>
      <c r="G46" s="206"/>
      <c r="H46" s="206"/>
      <c r="I46" s="206"/>
      <c r="J46" s="206"/>
      <c r="K46" s="206"/>
      <c r="L46" s="206"/>
      <c r="M46" s="206"/>
      <c r="N46" s="208"/>
    </row>
    <row r="47" spans="1:16" ht="12.75" customHeight="1" x14ac:dyDescent="0.2">
      <c r="A47" s="194" t="s">
        <v>29</v>
      </c>
      <c r="B47" s="205">
        <v>0</v>
      </c>
      <c r="C47" s="205">
        <v>0</v>
      </c>
      <c r="D47" s="205">
        <v>0</v>
      </c>
      <c r="E47" s="205">
        <v>0</v>
      </c>
      <c r="F47" s="205">
        <v>0</v>
      </c>
      <c r="G47" s="205">
        <v>0</v>
      </c>
      <c r="H47" s="205">
        <v>0</v>
      </c>
      <c r="I47" s="205">
        <v>0</v>
      </c>
      <c r="J47" s="205">
        <v>0</v>
      </c>
      <c r="K47" s="205">
        <v>0</v>
      </c>
      <c r="L47" s="205">
        <v>0</v>
      </c>
      <c r="M47" s="205">
        <v>0</v>
      </c>
      <c r="N47" s="207">
        <f t="shared" si="0"/>
        <v>0</v>
      </c>
    </row>
    <row r="48" spans="1:16"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30</v>
      </c>
      <c r="B49" s="205">
        <v>0</v>
      </c>
      <c r="C49" s="205">
        <v>0</v>
      </c>
      <c r="D49" s="205">
        <v>0</v>
      </c>
      <c r="E49" s="205">
        <v>0</v>
      </c>
      <c r="F49" s="205">
        <v>0</v>
      </c>
      <c r="G49" s="205">
        <v>0</v>
      </c>
      <c r="H49" s="205">
        <v>0</v>
      </c>
      <c r="I49" s="205">
        <v>0</v>
      </c>
      <c r="J49" s="205">
        <v>0</v>
      </c>
      <c r="K49" s="205">
        <v>0</v>
      </c>
      <c r="L49" s="205">
        <v>0</v>
      </c>
      <c r="M49" s="205">
        <v>0</v>
      </c>
      <c r="N49" s="207">
        <f t="shared" si="0"/>
        <v>0</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f>SUM(B17:B47)</f>
        <v>254620</v>
      </c>
      <c r="C51" s="190">
        <f t="shared" ref="C51:M51" si="1">SUM(C17:C47)</f>
        <v>239730</v>
      </c>
      <c r="D51" s="190">
        <f t="shared" si="1"/>
        <v>288650</v>
      </c>
      <c r="E51" s="190">
        <f t="shared" si="1"/>
        <v>318850</v>
      </c>
      <c r="F51" s="190">
        <f t="shared" si="1"/>
        <v>362340</v>
      </c>
      <c r="G51" s="190">
        <f t="shared" si="1"/>
        <v>197680</v>
      </c>
      <c r="H51" s="190">
        <f t="shared" si="1"/>
        <v>220420</v>
      </c>
      <c r="I51" s="190">
        <f t="shared" si="1"/>
        <v>240050</v>
      </c>
      <c r="J51" s="190">
        <f t="shared" si="1"/>
        <v>180410</v>
      </c>
      <c r="K51" s="190">
        <f t="shared" si="1"/>
        <v>225530</v>
      </c>
      <c r="L51" s="190">
        <f t="shared" si="1"/>
        <v>233800</v>
      </c>
      <c r="M51" s="190">
        <f t="shared" si="1"/>
        <v>186660</v>
      </c>
      <c r="N51" s="190">
        <f>SUM(N17:N49)</f>
        <v>2948740</v>
      </c>
    </row>
    <row r="52" spans="1:14" ht="12.75" customHeight="1" thickBot="1" x14ac:dyDescent="0.25">
      <c r="A52" s="202"/>
      <c r="B52" s="191"/>
      <c r="C52" s="191"/>
      <c r="D52" s="191"/>
      <c r="E52" s="191"/>
      <c r="F52" s="191"/>
      <c r="G52" s="191"/>
      <c r="H52" s="191"/>
      <c r="I52" s="191"/>
      <c r="J52" s="191"/>
      <c r="K52" s="191"/>
      <c r="L52" s="191"/>
      <c r="M52" s="191"/>
      <c r="N52" s="191"/>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194" t="s">
        <v>32</v>
      </c>
      <c r="B60" s="205">
        <v>33126</v>
      </c>
      <c r="C60" s="205">
        <v>35274</v>
      </c>
      <c r="D60" s="205">
        <v>47979</v>
      </c>
      <c r="E60" s="205">
        <v>53055</v>
      </c>
      <c r="F60" s="205">
        <v>49315</v>
      </c>
      <c r="G60" s="205">
        <v>26797</v>
      </c>
      <c r="H60" s="205">
        <v>27694</v>
      </c>
      <c r="I60" s="205">
        <v>27672</v>
      </c>
      <c r="J60" s="205">
        <v>40931</v>
      </c>
      <c r="K60" s="205">
        <v>38424</v>
      </c>
      <c r="L60" s="205">
        <v>15574</v>
      </c>
      <c r="M60" s="205">
        <v>33794</v>
      </c>
      <c r="N60" s="207">
        <f>SUM(B60:M60)</f>
        <v>429635</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33</v>
      </c>
      <c r="B62" s="205">
        <v>8911</v>
      </c>
      <c r="C62" s="205">
        <v>11425</v>
      </c>
      <c r="D62" s="205">
        <v>11817</v>
      </c>
      <c r="E62" s="205">
        <v>12707</v>
      </c>
      <c r="F62" s="205">
        <v>10785</v>
      </c>
      <c r="G62" s="205">
        <v>18758</v>
      </c>
      <c r="H62" s="205">
        <v>21195</v>
      </c>
      <c r="I62" s="205">
        <v>24125</v>
      </c>
      <c r="J62" s="205">
        <v>19363</v>
      </c>
      <c r="K62" s="205">
        <v>18882</v>
      </c>
      <c r="L62" s="205">
        <v>13885</v>
      </c>
      <c r="M62" s="205">
        <v>8749</v>
      </c>
      <c r="N62" s="207">
        <f>SUM(B62:M62)</f>
        <v>180602</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34</v>
      </c>
      <c r="B64" s="205">
        <v>12856</v>
      </c>
      <c r="C64" s="205">
        <v>15523</v>
      </c>
      <c r="D64" s="205">
        <v>11936</v>
      </c>
      <c r="E64" s="205">
        <v>13113</v>
      </c>
      <c r="F64" s="205">
        <v>12637</v>
      </c>
      <c r="G64" s="205">
        <v>13229</v>
      </c>
      <c r="H64" s="205">
        <v>14409</v>
      </c>
      <c r="I64" s="205">
        <v>21272</v>
      </c>
      <c r="J64" s="205">
        <v>20861</v>
      </c>
      <c r="K64" s="205">
        <v>21513</v>
      </c>
      <c r="L64" s="205">
        <v>16911</v>
      </c>
      <c r="M64" s="205">
        <v>17238</v>
      </c>
      <c r="N64" s="207">
        <f>SUM(B64:M64)</f>
        <v>191498</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35</v>
      </c>
      <c r="B66" s="205">
        <v>5000</v>
      </c>
      <c r="C66" s="205">
        <v>4389</v>
      </c>
      <c r="D66" s="205">
        <v>3626</v>
      </c>
      <c r="E66" s="205">
        <v>1152</v>
      </c>
      <c r="F66" s="205">
        <v>1089</v>
      </c>
      <c r="G66" s="205">
        <v>1367</v>
      </c>
      <c r="H66" s="205">
        <v>1697</v>
      </c>
      <c r="I66" s="205">
        <v>1327</v>
      </c>
      <c r="J66" s="205">
        <v>1242</v>
      </c>
      <c r="K66" s="205">
        <v>1708</v>
      </c>
      <c r="L66" s="205">
        <v>1610</v>
      </c>
      <c r="M66" s="205">
        <v>771</v>
      </c>
      <c r="N66" s="207">
        <f>SUM(B66:M66)</f>
        <v>24978</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36</v>
      </c>
      <c r="B68" s="205">
        <v>2130</v>
      </c>
      <c r="C68" s="205">
        <v>1875</v>
      </c>
      <c r="D68" s="205">
        <v>1698</v>
      </c>
      <c r="E68" s="205">
        <v>629</v>
      </c>
      <c r="F68" s="205">
        <v>1412</v>
      </c>
      <c r="G68" s="205">
        <v>2191</v>
      </c>
      <c r="H68" s="205">
        <v>2630</v>
      </c>
      <c r="I68" s="205">
        <v>2588</v>
      </c>
      <c r="J68" s="205">
        <v>3339</v>
      </c>
      <c r="K68" s="205">
        <v>2719</v>
      </c>
      <c r="L68" s="205">
        <v>3167</v>
      </c>
      <c r="M68" s="205">
        <v>2229</v>
      </c>
      <c r="N68" s="207">
        <f>SUM(B68:M68)</f>
        <v>26607</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93</v>
      </c>
      <c r="B70" s="205">
        <v>21584</v>
      </c>
      <c r="C70" s="205">
        <v>23744</v>
      </c>
      <c r="D70" s="205">
        <v>24933</v>
      </c>
      <c r="E70" s="205">
        <v>31253</v>
      </c>
      <c r="F70" s="205">
        <v>44920</v>
      </c>
      <c r="G70" s="205">
        <v>46625</v>
      </c>
      <c r="H70" s="205">
        <v>31481</v>
      </c>
      <c r="I70" s="205">
        <v>45431</v>
      </c>
      <c r="J70" s="205">
        <v>46925</v>
      </c>
      <c r="K70" s="205">
        <v>41801</v>
      </c>
      <c r="L70" s="205">
        <v>44231</v>
      </c>
      <c r="M70" s="205">
        <v>41091</v>
      </c>
      <c r="N70" s="207">
        <f>SUM(B70:M70)</f>
        <v>444019</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94</v>
      </c>
      <c r="B72" s="205">
        <v>3769</v>
      </c>
      <c r="C72" s="205">
        <v>3219</v>
      </c>
      <c r="D72" s="205">
        <v>3757</v>
      </c>
      <c r="E72" s="205">
        <v>5014</v>
      </c>
      <c r="F72" s="205">
        <v>6518</v>
      </c>
      <c r="G72" s="205">
        <v>6560</v>
      </c>
      <c r="H72" s="205">
        <v>25293</v>
      </c>
      <c r="I72" s="205">
        <v>6573</v>
      </c>
      <c r="J72" s="205">
        <v>6313</v>
      </c>
      <c r="K72" s="205">
        <v>6384</v>
      </c>
      <c r="L72" s="205">
        <v>7044</v>
      </c>
      <c r="M72" s="205">
        <v>5326</v>
      </c>
      <c r="N72" s="207">
        <f>SUM(B72:M72)</f>
        <v>85770</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39</v>
      </c>
      <c r="B74" s="205">
        <v>38541</v>
      </c>
      <c r="C74" s="205">
        <v>33695</v>
      </c>
      <c r="D74" s="205">
        <v>37493</v>
      </c>
      <c r="E74" s="205">
        <v>41749</v>
      </c>
      <c r="F74" s="205">
        <v>48482</v>
      </c>
      <c r="G74" s="205">
        <v>54478</v>
      </c>
      <c r="H74" s="205">
        <v>44811</v>
      </c>
      <c r="I74" s="205">
        <v>48256</v>
      </c>
      <c r="J74" s="205">
        <v>42112</v>
      </c>
      <c r="K74" s="205">
        <v>48013</v>
      </c>
      <c r="L74" s="205">
        <v>36325</v>
      </c>
      <c r="M74" s="205">
        <v>33327</v>
      </c>
      <c r="N74" s="207">
        <f>SUM(B74:M74)</f>
        <v>507282</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40</v>
      </c>
      <c r="B76" s="205">
        <v>0</v>
      </c>
      <c r="C76" s="205">
        <v>0</v>
      </c>
      <c r="D76" s="205">
        <v>0</v>
      </c>
      <c r="E76" s="205">
        <v>0</v>
      </c>
      <c r="F76" s="205">
        <v>0</v>
      </c>
      <c r="G76" s="205">
        <v>1500</v>
      </c>
      <c r="H76" s="205">
        <v>0</v>
      </c>
      <c r="I76" s="205">
        <v>1791</v>
      </c>
      <c r="J76" s="205">
        <v>1475</v>
      </c>
      <c r="K76" s="205">
        <v>1402</v>
      </c>
      <c r="L76" s="205">
        <v>2614</v>
      </c>
      <c r="M76" s="205">
        <v>980</v>
      </c>
      <c r="N76" s="207">
        <f>SUM(B76:M76)</f>
        <v>9762</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41</v>
      </c>
      <c r="B78" s="205">
        <v>0</v>
      </c>
      <c r="C78" s="205">
        <v>0</v>
      </c>
      <c r="D78" s="205">
        <v>0</v>
      </c>
      <c r="E78" s="205">
        <v>2008</v>
      </c>
      <c r="F78" s="205">
        <v>4283</v>
      </c>
      <c r="G78" s="205">
        <v>8660</v>
      </c>
      <c r="H78" s="205">
        <v>9763</v>
      </c>
      <c r="I78" s="205">
        <v>5770</v>
      </c>
      <c r="J78" s="205">
        <v>0</v>
      </c>
      <c r="K78" s="205">
        <v>0</v>
      </c>
      <c r="L78" s="205">
        <v>0</v>
      </c>
      <c r="M78" s="205">
        <v>0</v>
      </c>
      <c r="N78" s="207">
        <f>SUM(B78:M78)</f>
        <v>30484</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42</v>
      </c>
      <c r="B80" s="205">
        <v>0</v>
      </c>
      <c r="C80" s="205">
        <v>0</v>
      </c>
      <c r="D80" s="205">
        <v>0</v>
      </c>
      <c r="E80" s="205">
        <v>0</v>
      </c>
      <c r="F80" s="205">
        <v>0</v>
      </c>
      <c r="G80" s="205">
        <v>0</v>
      </c>
      <c r="H80" s="205">
        <v>0</v>
      </c>
      <c r="I80" s="205">
        <v>0</v>
      </c>
      <c r="J80" s="205">
        <v>0</v>
      </c>
      <c r="K80" s="205">
        <v>0</v>
      </c>
      <c r="L80" s="205">
        <v>0</v>
      </c>
      <c r="M80" s="205">
        <v>0</v>
      </c>
      <c r="N80" s="207">
        <f>SUM(B80:M80)</f>
        <v>0</v>
      </c>
    </row>
    <row r="81" spans="1:16" ht="12.75" customHeight="1" thickBot="1" x14ac:dyDescent="0.25">
      <c r="A81" s="195"/>
      <c r="B81" s="206"/>
      <c r="C81" s="206"/>
      <c r="D81" s="206"/>
      <c r="E81" s="206"/>
      <c r="F81" s="206"/>
      <c r="G81" s="206"/>
      <c r="H81" s="206"/>
      <c r="I81" s="206"/>
      <c r="J81" s="206"/>
      <c r="K81" s="206"/>
      <c r="L81" s="206"/>
      <c r="M81" s="206"/>
      <c r="N81" s="208"/>
    </row>
    <row r="82" spans="1:16" ht="12.75" customHeight="1" x14ac:dyDescent="0.2">
      <c r="A82" s="194" t="s">
        <v>43</v>
      </c>
      <c r="B82" s="205">
        <v>188423</v>
      </c>
      <c r="C82" s="205">
        <v>123688</v>
      </c>
      <c r="D82" s="205">
        <v>192441</v>
      </c>
      <c r="E82" s="205">
        <v>271179</v>
      </c>
      <c r="F82" s="205">
        <v>366607</v>
      </c>
      <c r="G82" s="205">
        <v>193494</v>
      </c>
      <c r="H82" s="205">
        <v>217508</v>
      </c>
      <c r="I82" s="205">
        <v>202808</v>
      </c>
      <c r="J82" s="205">
        <v>152766</v>
      </c>
      <c r="K82" s="205">
        <v>138947</v>
      </c>
      <c r="L82" s="205">
        <v>191284</v>
      </c>
      <c r="M82" s="205">
        <v>195962</v>
      </c>
      <c r="N82" s="207">
        <f>SUM(B82:M82)</f>
        <v>2435107</v>
      </c>
    </row>
    <row r="83" spans="1:16" ht="12.75" customHeight="1" thickBot="1" x14ac:dyDescent="0.25">
      <c r="A83" s="195"/>
      <c r="B83" s="206"/>
      <c r="C83" s="206"/>
      <c r="D83" s="206"/>
      <c r="E83" s="206"/>
      <c r="F83" s="206"/>
      <c r="G83" s="206"/>
      <c r="H83" s="206"/>
      <c r="I83" s="206"/>
      <c r="J83" s="206"/>
      <c r="K83" s="206"/>
      <c r="L83" s="206"/>
      <c r="M83" s="206"/>
      <c r="N83" s="208"/>
    </row>
    <row r="84" spans="1:16" ht="12.75" customHeight="1" x14ac:dyDescent="0.2">
      <c r="A84" s="194" t="s">
        <v>44</v>
      </c>
      <c r="B84" s="205">
        <v>50857</v>
      </c>
      <c r="C84" s="205">
        <v>47697</v>
      </c>
      <c r="D84" s="205">
        <v>41414</v>
      </c>
      <c r="E84" s="205">
        <v>58696</v>
      </c>
      <c r="F84" s="205">
        <v>58297</v>
      </c>
      <c r="G84" s="205">
        <v>63578</v>
      </c>
      <c r="H84" s="205">
        <v>36365</v>
      </c>
      <c r="I84" s="205">
        <v>45194</v>
      </c>
      <c r="J84" s="205">
        <v>38630</v>
      </c>
      <c r="K84" s="205">
        <v>45482</v>
      </c>
      <c r="L84" s="205">
        <v>42442</v>
      </c>
      <c r="M84" s="205">
        <v>63034</v>
      </c>
      <c r="N84" s="207">
        <f>SUM(B84:M84)</f>
        <v>591686</v>
      </c>
      <c r="P84" s="5"/>
    </row>
    <row r="85" spans="1:16" ht="12.75" customHeight="1" thickBot="1" x14ac:dyDescent="0.25">
      <c r="A85" s="195"/>
      <c r="B85" s="206"/>
      <c r="C85" s="206"/>
      <c r="D85" s="206"/>
      <c r="E85" s="206"/>
      <c r="F85" s="206"/>
      <c r="G85" s="206"/>
      <c r="H85" s="206"/>
      <c r="I85" s="206"/>
      <c r="J85" s="206"/>
      <c r="K85" s="206"/>
      <c r="L85" s="206"/>
      <c r="M85" s="206"/>
      <c r="N85" s="208"/>
    </row>
    <row r="86" spans="1:16" ht="12.75" customHeight="1" x14ac:dyDescent="0.2">
      <c r="A86" s="194" t="s">
        <v>45</v>
      </c>
      <c r="B86" s="205">
        <v>107972</v>
      </c>
      <c r="C86" s="205">
        <v>165180</v>
      </c>
      <c r="D86" s="205">
        <v>218850</v>
      </c>
      <c r="E86" s="205">
        <v>210833</v>
      </c>
      <c r="F86" s="205">
        <v>216122</v>
      </c>
      <c r="G86" s="205">
        <v>174803</v>
      </c>
      <c r="H86" s="205">
        <v>117973</v>
      </c>
      <c r="I86" s="205">
        <v>141389</v>
      </c>
      <c r="J86" s="205">
        <v>184734</v>
      </c>
      <c r="K86" s="205">
        <v>163628</v>
      </c>
      <c r="L86" s="205">
        <v>95212</v>
      </c>
      <c r="M86" s="205">
        <v>97874</v>
      </c>
      <c r="N86" s="207">
        <f>SUM(B86:M86)</f>
        <v>1894570</v>
      </c>
    </row>
    <row r="87" spans="1:16" ht="12.75" customHeight="1" thickBot="1" x14ac:dyDescent="0.25">
      <c r="A87" s="195"/>
      <c r="B87" s="206"/>
      <c r="C87" s="206"/>
      <c r="D87" s="206"/>
      <c r="E87" s="206"/>
      <c r="F87" s="206"/>
      <c r="G87" s="206"/>
      <c r="H87" s="206"/>
      <c r="I87" s="206"/>
      <c r="J87" s="206"/>
      <c r="K87" s="206"/>
      <c r="L87" s="206"/>
      <c r="M87" s="206"/>
      <c r="N87" s="208"/>
    </row>
    <row r="88" spans="1:16" ht="12.75" customHeight="1" x14ac:dyDescent="0.2">
      <c r="A88" s="194" t="s">
        <v>46</v>
      </c>
      <c r="B88" s="205">
        <v>27076</v>
      </c>
      <c r="C88" s="205">
        <v>28331</v>
      </c>
      <c r="D88" s="205">
        <v>25769</v>
      </c>
      <c r="E88" s="205">
        <v>20982</v>
      </c>
      <c r="F88" s="205">
        <v>26215</v>
      </c>
      <c r="G88" s="205">
        <v>20272</v>
      </c>
      <c r="H88" s="205">
        <v>24029</v>
      </c>
      <c r="I88" s="205">
        <v>13566</v>
      </c>
      <c r="J88" s="205">
        <v>15187</v>
      </c>
      <c r="K88" s="205">
        <v>28682</v>
      </c>
      <c r="L88" s="205">
        <v>26470</v>
      </c>
      <c r="M88" s="205">
        <v>23995</v>
      </c>
      <c r="N88" s="207">
        <f>SUM(B88:M88)</f>
        <v>280574</v>
      </c>
    </row>
    <row r="89" spans="1:16" ht="12.75" customHeight="1" thickBot="1" x14ac:dyDescent="0.25">
      <c r="A89" s="195"/>
      <c r="B89" s="206"/>
      <c r="C89" s="206"/>
      <c r="D89" s="206"/>
      <c r="E89" s="206"/>
      <c r="F89" s="206"/>
      <c r="G89" s="206"/>
      <c r="H89" s="206"/>
      <c r="I89" s="206"/>
      <c r="J89" s="206"/>
      <c r="K89" s="206"/>
      <c r="L89" s="206"/>
      <c r="M89" s="206"/>
      <c r="N89" s="208"/>
    </row>
    <row r="90" spans="1:16" ht="12.75" customHeight="1" x14ac:dyDescent="0.2">
      <c r="A90" s="194" t="s">
        <v>47</v>
      </c>
      <c r="B90" s="205"/>
      <c r="C90" s="205"/>
      <c r="D90" s="205"/>
      <c r="E90" s="205"/>
      <c r="F90" s="205"/>
      <c r="G90" s="205"/>
      <c r="H90" s="205"/>
      <c r="I90" s="205"/>
      <c r="J90" s="205"/>
      <c r="K90" s="205"/>
      <c r="L90" s="205"/>
      <c r="M90" s="205"/>
      <c r="N90" s="207">
        <f>SUM(B90:M90)</f>
        <v>0</v>
      </c>
    </row>
    <row r="91" spans="1:16" ht="12.75" customHeight="1" thickBot="1" x14ac:dyDescent="0.25">
      <c r="A91" s="195"/>
      <c r="B91" s="206"/>
      <c r="C91" s="206"/>
      <c r="D91" s="206"/>
      <c r="E91" s="206"/>
      <c r="F91" s="206"/>
      <c r="G91" s="206"/>
      <c r="H91" s="206"/>
      <c r="I91" s="206"/>
      <c r="J91" s="206"/>
      <c r="K91" s="206"/>
      <c r="L91" s="206"/>
      <c r="M91" s="206"/>
      <c r="N91" s="208"/>
    </row>
    <row r="92" spans="1:16" ht="12.75" customHeight="1" x14ac:dyDescent="0.2">
      <c r="A92" s="194" t="s">
        <v>48</v>
      </c>
      <c r="B92" s="205">
        <v>7729</v>
      </c>
      <c r="C92" s="205">
        <v>7755</v>
      </c>
      <c r="D92" s="205">
        <v>9976</v>
      </c>
      <c r="E92" s="205">
        <v>7886</v>
      </c>
      <c r="F92" s="205">
        <v>6777</v>
      </c>
      <c r="G92" s="205">
        <v>9537</v>
      </c>
      <c r="H92" s="205">
        <v>9380</v>
      </c>
      <c r="I92" s="205">
        <v>11118</v>
      </c>
      <c r="J92" s="205">
        <v>12482</v>
      </c>
      <c r="K92" s="205">
        <v>9710</v>
      </c>
      <c r="L92" s="205">
        <v>9959</v>
      </c>
      <c r="M92" s="205">
        <v>9702</v>
      </c>
      <c r="N92" s="207">
        <f>SUM(B92:M92)</f>
        <v>112011</v>
      </c>
    </row>
    <row r="93" spans="1:16" ht="12.75" customHeight="1" thickBot="1" x14ac:dyDescent="0.25">
      <c r="A93" s="195"/>
      <c r="B93" s="206"/>
      <c r="C93" s="206"/>
      <c r="D93" s="206"/>
      <c r="E93" s="206"/>
      <c r="F93" s="206"/>
      <c r="G93" s="206"/>
      <c r="H93" s="206"/>
      <c r="I93" s="206"/>
      <c r="J93" s="206"/>
      <c r="K93" s="206"/>
      <c r="L93" s="206"/>
      <c r="M93" s="206"/>
      <c r="N93" s="208"/>
    </row>
    <row r="94" spans="1:16" ht="12.75" customHeight="1" x14ac:dyDescent="0.2">
      <c r="A94" s="194" t="s">
        <v>49</v>
      </c>
      <c r="B94" s="205">
        <v>500</v>
      </c>
      <c r="C94" s="205">
        <v>1090</v>
      </c>
      <c r="D94" s="205">
        <v>541</v>
      </c>
      <c r="E94" s="205">
        <v>417</v>
      </c>
      <c r="F94" s="205">
        <v>434</v>
      </c>
      <c r="G94" s="205">
        <v>479</v>
      </c>
      <c r="H94" s="205">
        <v>627</v>
      </c>
      <c r="I94" s="205">
        <v>497</v>
      </c>
      <c r="J94" s="205">
        <v>415</v>
      </c>
      <c r="K94" s="205">
        <v>504</v>
      </c>
      <c r="L94" s="205">
        <v>333</v>
      </c>
      <c r="M94" s="205">
        <v>217</v>
      </c>
      <c r="N94" s="207">
        <f>SUM(B94:M94)</f>
        <v>6054</v>
      </c>
    </row>
    <row r="95" spans="1:16" ht="12.75" customHeight="1" thickBot="1" x14ac:dyDescent="0.25">
      <c r="A95" s="195"/>
      <c r="B95" s="206"/>
      <c r="C95" s="206"/>
      <c r="D95" s="206"/>
      <c r="E95" s="206"/>
      <c r="F95" s="206"/>
      <c r="G95" s="206"/>
      <c r="H95" s="206"/>
      <c r="I95" s="206"/>
      <c r="J95" s="206"/>
      <c r="K95" s="206"/>
      <c r="L95" s="206"/>
      <c r="M95" s="206"/>
      <c r="N95" s="208"/>
    </row>
    <row r="96" spans="1:16" ht="12.75" customHeight="1" x14ac:dyDescent="0.2">
      <c r="A96" s="201" t="s">
        <v>13</v>
      </c>
      <c r="B96" s="190">
        <f t="shared" ref="B96:N96" si="2">SUM(B60:B94)</f>
        <v>508474</v>
      </c>
      <c r="C96" s="190">
        <f t="shared" si="2"/>
        <v>502885</v>
      </c>
      <c r="D96" s="190">
        <f t="shared" si="2"/>
        <v>632230</v>
      </c>
      <c r="E96" s="190">
        <f t="shared" si="2"/>
        <v>730673</v>
      </c>
      <c r="F96" s="190">
        <f t="shared" si="2"/>
        <v>853893</v>
      </c>
      <c r="G96" s="190">
        <f t="shared" si="2"/>
        <v>642328</v>
      </c>
      <c r="H96" s="190">
        <f t="shared" si="2"/>
        <v>584855</v>
      </c>
      <c r="I96" s="190">
        <f t="shared" si="2"/>
        <v>599377</v>
      </c>
      <c r="J96" s="190">
        <f t="shared" si="2"/>
        <v>586775</v>
      </c>
      <c r="K96" s="190">
        <f t="shared" si="2"/>
        <v>567799</v>
      </c>
      <c r="L96" s="190">
        <f t="shared" si="2"/>
        <v>507061</v>
      </c>
      <c r="M96" s="190">
        <f t="shared" si="2"/>
        <v>534289</v>
      </c>
      <c r="N96" s="190">
        <f t="shared" si="2"/>
        <v>7250639</v>
      </c>
    </row>
    <row r="97" spans="1:14" ht="12.75" customHeight="1" thickBot="1" x14ac:dyDescent="0.25">
      <c r="A97" s="202"/>
      <c r="B97" s="191"/>
      <c r="C97" s="191"/>
      <c r="D97" s="191"/>
      <c r="E97" s="191"/>
      <c r="F97" s="191"/>
      <c r="G97" s="191"/>
      <c r="H97" s="191"/>
      <c r="I97" s="191"/>
      <c r="J97" s="191"/>
      <c r="K97" s="191"/>
      <c r="L97" s="191"/>
      <c r="M97" s="191"/>
      <c r="N97" s="191"/>
    </row>
    <row r="101" spans="1:14" s="10" customFormat="1" ht="24.95" customHeight="1" x14ac:dyDescent="0.2">
      <c r="A101" s="200" t="s">
        <v>190</v>
      </c>
      <c r="B101" s="200"/>
      <c r="C101" s="200"/>
      <c r="D101" s="200"/>
      <c r="E101" s="200"/>
      <c r="F101" s="200"/>
      <c r="G101" s="200"/>
      <c r="H101" s="200"/>
      <c r="I101" s="200"/>
      <c r="J101" s="200"/>
      <c r="K101" s="200"/>
      <c r="L101" s="200"/>
      <c r="M101" s="200"/>
      <c r="N101" s="200"/>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192" t="s">
        <v>13</v>
      </c>
    </row>
    <row r="104" spans="1:14" ht="12.75" customHeight="1" thickBot="1" x14ac:dyDescent="0.25">
      <c r="A104" s="195"/>
      <c r="B104" s="195"/>
      <c r="C104" s="195"/>
      <c r="D104" s="195"/>
      <c r="E104" s="195"/>
      <c r="F104" s="195"/>
      <c r="G104" s="195"/>
      <c r="H104" s="195"/>
      <c r="I104" s="195"/>
      <c r="J104" s="195"/>
      <c r="K104" s="195"/>
      <c r="L104" s="195"/>
      <c r="M104" s="195"/>
      <c r="N104" s="193"/>
    </row>
    <row r="105" spans="1:14" ht="12.75" customHeight="1" x14ac:dyDescent="0.2">
      <c r="A105" s="194" t="s">
        <v>51</v>
      </c>
      <c r="B105" s="205">
        <v>119890</v>
      </c>
      <c r="C105" s="205">
        <v>113140</v>
      </c>
      <c r="D105" s="205">
        <v>108440</v>
      </c>
      <c r="E105" s="205">
        <v>112300</v>
      </c>
      <c r="F105" s="205">
        <v>117750</v>
      </c>
      <c r="G105" s="205">
        <v>117040</v>
      </c>
      <c r="H105" s="205">
        <v>118030</v>
      </c>
      <c r="I105" s="205">
        <v>127940</v>
      </c>
      <c r="J105" s="205">
        <v>114740</v>
      </c>
      <c r="K105" s="205">
        <v>120630</v>
      </c>
      <c r="L105" s="205">
        <v>114860</v>
      </c>
      <c r="M105" s="205">
        <v>104000</v>
      </c>
      <c r="N105" s="207">
        <f>SUM(B105:M105)</f>
        <v>1388760</v>
      </c>
    </row>
    <row r="106" spans="1:14" ht="12.75" customHeight="1" thickBot="1" x14ac:dyDescent="0.25">
      <c r="A106" s="195"/>
      <c r="B106" s="206"/>
      <c r="C106" s="206"/>
      <c r="D106" s="206"/>
      <c r="E106" s="206"/>
      <c r="F106" s="206"/>
      <c r="G106" s="206"/>
      <c r="H106" s="206"/>
      <c r="I106" s="206"/>
      <c r="J106" s="206"/>
      <c r="K106" s="206"/>
      <c r="L106" s="206"/>
      <c r="M106" s="206"/>
      <c r="N106" s="208"/>
    </row>
    <row r="107" spans="1:14" ht="12.75" customHeight="1" x14ac:dyDescent="0.2">
      <c r="A107" s="194" t="s">
        <v>52</v>
      </c>
      <c r="B107" s="205">
        <v>220</v>
      </c>
      <c r="C107" s="205"/>
      <c r="D107" s="205"/>
      <c r="E107" s="205"/>
      <c r="F107" s="205">
        <v>70</v>
      </c>
      <c r="G107" s="205">
        <v>0</v>
      </c>
      <c r="H107" s="205"/>
      <c r="I107" s="205"/>
      <c r="J107" s="205"/>
      <c r="K107" s="205"/>
      <c r="L107" s="205"/>
      <c r="M107" s="205"/>
      <c r="N107" s="207">
        <f t="shared" ref="N107:N125" si="3">SUM(B107:M107)</f>
        <v>290</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194" t="s">
        <v>53</v>
      </c>
      <c r="B109" s="205">
        <v>1060</v>
      </c>
      <c r="C109" s="205">
        <v>7130</v>
      </c>
      <c r="D109" s="205">
        <v>7380</v>
      </c>
      <c r="E109" s="205">
        <v>2900</v>
      </c>
      <c r="F109" s="205">
        <v>4330</v>
      </c>
      <c r="G109" s="205">
        <v>2020</v>
      </c>
      <c r="H109" s="205">
        <v>2180</v>
      </c>
      <c r="I109" s="205">
        <v>3180</v>
      </c>
      <c r="J109" s="205">
        <v>3270</v>
      </c>
      <c r="K109" s="205">
        <v>2360</v>
      </c>
      <c r="L109" s="205">
        <v>1670</v>
      </c>
      <c r="M109" s="205">
        <v>1000</v>
      </c>
      <c r="N109" s="207">
        <f t="shared" si="3"/>
        <v>38480</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194" t="s">
        <v>54</v>
      </c>
      <c r="B111" s="205">
        <v>16770</v>
      </c>
      <c r="C111" s="205">
        <v>11510</v>
      </c>
      <c r="D111" s="205">
        <v>12690</v>
      </c>
      <c r="E111" s="205">
        <v>10410</v>
      </c>
      <c r="F111" s="205">
        <v>5440</v>
      </c>
      <c r="G111" s="205">
        <v>5850</v>
      </c>
      <c r="H111" s="205">
        <v>5420</v>
      </c>
      <c r="I111" s="205">
        <v>4320</v>
      </c>
      <c r="J111" s="205">
        <v>7100</v>
      </c>
      <c r="K111" s="205">
        <v>8810</v>
      </c>
      <c r="L111" s="205">
        <v>8450</v>
      </c>
      <c r="M111" s="205">
        <v>8270</v>
      </c>
      <c r="N111" s="207">
        <f t="shared" si="3"/>
        <v>105040</v>
      </c>
    </row>
    <row r="112" spans="1:14" ht="12.75" customHeight="1" thickBot="1" x14ac:dyDescent="0.25">
      <c r="A112" s="195"/>
      <c r="B112" s="206"/>
      <c r="C112" s="206"/>
      <c r="D112" s="206"/>
      <c r="E112" s="206"/>
      <c r="F112" s="206"/>
      <c r="G112" s="206"/>
      <c r="H112" s="206"/>
      <c r="I112" s="206"/>
      <c r="J112" s="206"/>
      <c r="K112" s="206"/>
      <c r="L112" s="206"/>
      <c r="M112" s="206"/>
      <c r="N112" s="208"/>
    </row>
    <row r="113" spans="1:16" ht="12.75" customHeight="1" x14ac:dyDescent="0.2">
      <c r="A113" s="194" t="s">
        <v>39</v>
      </c>
      <c r="B113" s="205">
        <v>3180</v>
      </c>
      <c r="C113" s="205">
        <v>4990</v>
      </c>
      <c r="D113" s="205">
        <v>2330</v>
      </c>
      <c r="E113" s="205">
        <v>2340</v>
      </c>
      <c r="F113" s="205">
        <v>4190</v>
      </c>
      <c r="G113" s="205">
        <v>3660</v>
      </c>
      <c r="H113" s="205">
        <v>2270</v>
      </c>
      <c r="I113" s="205">
        <v>5890</v>
      </c>
      <c r="J113" s="205">
        <v>6360</v>
      </c>
      <c r="K113" s="205">
        <v>6910</v>
      </c>
      <c r="L113" s="205">
        <v>5500</v>
      </c>
      <c r="M113" s="205">
        <v>2000</v>
      </c>
      <c r="N113" s="207">
        <f t="shared" si="3"/>
        <v>49620</v>
      </c>
    </row>
    <row r="114" spans="1:16" ht="12.75" customHeight="1" thickBot="1" x14ac:dyDescent="0.25">
      <c r="A114" s="195"/>
      <c r="B114" s="206"/>
      <c r="C114" s="206"/>
      <c r="D114" s="206"/>
      <c r="E114" s="206"/>
      <c r="F114" s="206"/>
      <c r="G114" s="206"/>
      <c r="H114" s="206"/>
      <c r="I114" s="206"/>
      <c r="J114" s="206"/>
      <c r="K114" s="206"/>
      <c r="L114" s="206"/>
      <c r="M114" s="206"/>
      <c r="N114" s="208"/>
    </row>
    <row r="115" spans="1:16" ht="12.75" customHeight="1" x14ac:dyDescent="0.2">
      <c r="A115" s="194" t="s">
        <v>55</v>
      </c>
      <c r="B115" s="205">
        <v>19900</v>
      </c>
      <c r="C115" s="205">
        <v>21250</v>
      </c>
      <c r="D115" s="205">
        <v>14560</v>
      </c>
      <c r="E115" s="205">
        <v>14280</v>
      </c>
      <c r="F115" s="205">
        <v>17870</v>
      </c>
      <c r="G115" s="205">
        <v>14220</v>
      </c>
      <c r="H115" s="205">
        <v>16230</v>
      </c>
      <c r="I115" s="205">
        <v>16670</v>
      </c>
      <c r="J115" s="205">
        <v>15720</v>
      </c>
      <c r="K115" s="205">
        <v>13290</v>
      </c>
      <c r="L115" s="205">
        <v>19320</v>
      </c>
      <c r="M115" s="205">
        <v>19000</v>
      </c>
      <c r="N115" s="207">
        <f t="shared" si="3"/>
        <v>202310</v>
      </c>
      <c r="P115" s="5"/>
    </row>
    <row r="116" spans="1:16" ht="12.75" customHeight="1" thickBot="1" x14ac:dyDescent="0.25">
      <c r="A116" s="195"/>
      <c r="B116" s="206"/>
      <c r="C116" s="206"/>
      <c r="D116" s="206"/>
      <c r="E116" s="206"/>
      <c r="F116" s="206"/>
      <c r="G116" s="206"/>
      <c r="H116" s="206"/>
      <c r="I116" s="206"/>
      <c r="J116" s="206"/>
      <c r="K116" s="206"/>
      <c r="L116" s="206"/>
      <c r="M116" s="206"/>
      <c r="N116" s="208"/>
    </row>
    <row r="117" spans="1:16" ht="12.75" customHeight="1" x14ac:dyDescent="0.2">
      <c r="A117" s="194" t="s">
        <v>56</v>
      </c>
      <c r="B117" s="205">
        <v>198520</v>
      </c>
      <c r="C117" s="205">
        <v>207790</v>
      </c>
      <c r="D117" s="205">
        <v>208580</v>
      </c>
      <c r="E117" s="205">
        <v>209500</v>
      </c>
      <c r="F117" s="205">
        <v>235610</v>
      </c>
      <c r="G117" s="205">
        <v>230160</v>
      </c>
      <c r="H117" s="205">
        <v>209170</v>
      </c>
      <c r="I117" s="205">
        <v>203600</v>
      </c>
      <c r="J117" s="205">
        <v>248020</v>
      </c>
      <c r="K117" s="205">
        <v>229620</v>
      </c>
      <c r="L117" s="205">
        <v>243350</v>
      </c>
      <c r="M117" s="205">
        <v>200000</v>
      </c>
      <c r="N117" s="207">
        <f t="shared" si="3"/>
        <v>2623920</v>
      </c>
    </row>
    <row r="118" spans="1:16" ht="12.75" customHeight="1" thickBot="1" x14ac:dyDescent="0.25">
      <c r="A118" s="195"/>
      <c r="B118" s="206"/>
      <c r="C118" s="206"/>
      <c r="D118" s="206"/>
      <c r="E118" s="206"/>
      <c r="F118" s="206"/>
      <c r="G118" s="206"/>
      <c r="H118" s="206"/>
      <c r="I118" s="206"/>
      <c r="J118" s="206"/>
      <c r="K118" s="206"/>
      <c r="L118" s="206"/>
      <c r="M118" s="206"/>
      <c r="N118" s="208"/>
    </row>
    <row r="119" spans="1:16" ht="12.75" customHeight="1" x14ac:dyDescent="0.2">
      <c r="A119" s="194" t="s">
        <v>57</v>
      </c>
      <c r="B119" s="205">
        <v>32790</v>
      </c>
      <c r="C119" s="205">
        <v>33370</v>
      </c>
      <c r="D119" s="205">
        <v>39980</v>
      </c>
      <c r="E119" s="205">
        <v>44340</v>
      </c>
      <c r="F119" s="205">
        <v>44210</v>
      </c>
      <c r="G119" s="205">
        <v>42220</v>
      </c>
      <c r="H119" s="205">
        <v>38980</v>
      </c>
      <c r="I119" s="205">
        <v>35000</v>
      </c>
      <c r="J119" s="205">
        <v>40050</v>
      </c>
      <c r="K119" s="205">
        <v>30390</v>
      </c>
      <c r="L119" s="205">
        <v>32850</v>
      </c>
      <c r="M119" s="205">
        <v>40000</v>
      </c>
      <c r="N119" s="207">
        <f t="shared" si="3"/>
        <v>454180</v>
      </c>
    </row>
    <row r="120" spans="1:16" ht="12.75" customHeight="1" thickBot="1" x14ac:dyDescent="0.25">
      <c r="A120" s="195"/>
      <c r="B120" s="206"/>
      <c r="C120" s="206"/>
      <c r="D120" s="206"/>
      <c r="E120" s="206"/>
      <c r="F120" s="206"/>
      <c r="G120" s="206"/>
      <c r="H120" s="206"/>
      <c r="I120" s="206"/>
      <c r="J120" s="206"/>
      <c r="K120" s="206"/>
      <c r="L120" s="206"/>
      <c r="M120" s="206"/>
      <c r="N120" s="208"/>
    </row>
    <row r="121" spans="1:16" ht="12.75" customHeight="1" x14ac:dyDescent="0.2">
      <c r="A121" s="194" t="s">
        <v>58</v>
      </c>
      <c r="B121" s="205">
        <v>10460</v>
      </c>
      <c r="C121" s="205">
        <v>14280</v>
      </c>
      <c r="D121" s="205">
        <v>9460</v>
      </c>
      <c r="E121" s="205">
        <v>14160</v>
      </c>
      <c r="F121" s="205">
        <v>10900</v>
      </c>
      <c r="G121" s="205">
        <v>13670</v>
      </c>
      <c r="H121" s="205">
        <v>13780</v>
      </c>
      <c r="I121" s="205">
        <v>15850</v>
      </c>
      <c r="J121" s="205">
        <v>14950</v>
      </c>
      <c r="K121" s="205">
        <v>12880</v>
      </c>
      <c r="L121" s="205">
        <v>13070</v>
      </c>
      <c r="M121" s="205">
        <v>16000</v>
      </c>
      <c r="N121" s="207">
        <f t="shared" si="3"/>
        <v>159460</v>
      </c>
    </row>
    <row r="122" spans="1:16" ht="12.75" customHeight="1" thickBot="1" x14ac:dyDescent="0.25">
      <c r="A122" s="195"/>
      <c r="B122" s="206"/>
      <c r="C122" s="206"/>
      <c r="D122" s="206"/>
      <c r="E122" s="206"/>
      <c r="F122" s="206"/>
      <c r="G122" s="206"/>
      <c r="H122" s="206"/>
      <c r="I122" s="206"/>
      <c r="J122" s="206"/>
      <c r="K122" s="206"/>
      <c r="L122" s="206"/>
      <c r="M122" s="206"/>
      <c r="N122" s="208"/>
    </row>
    <row r="123" spans="1:16" ht="12.75" customHeight="1" x14ac:dyDescent="0.2">
      <c r="A123" s="194" t="s">
        <v>59</v>
      </c>
      <c r="B123" s="205">
        <v>7110</v>
      </c>
      <c r="C123" s="205">
        <v>7380</v>
      </c>
      <c r="D123" s="205">
        <v>7530</v>
      </c>
      <c r="E123" s="205">
        <v>5490</v>
      </c>
      <c r="F123" s="205">
        <v>4650</v>
      </c>
      <c r="G123" s="205">
        <v>3030</v>
      </c>
      <c r="H123" s="205">
        <v>3180</v>
      </c>
      <c r="I123" s="205">
        <v>4980</v>
      </c>
      <c r="J123" s="205">
        <v>3300</v>
      </c>
      <c r="K123" s="205">
        <v>4530</v>
      </c>
      <c r="L123" s="205">
        <v>5670</v>
      </c>
      <c r="M123" s="205">
        <v>5460</v>
      </c>
      <c r="N123" s="207">
        <f t="shared" si="3"/>
        <v>62310</v>
      </c>
    </row>
    <row r="124" spans="1:16" ht="12.75" customHeight="1" thickBot="1" x14ac:dyDescent="0.25">
      <c r="A124" s="195"/>
      <c r="B124" s="206"/>
      <c r="C124" s="206"/>
      <c r="D124" s="206"/>
      <c r="E124" s="206"/>
      <c r="F124" s="206"/>
      <c r="G124" s="206"/>
      <c r="H124" s="206"/>
      <c r="I124" s="206"/>
      <c r="J124" s="206"/>
      <c r="K124" s="206"/>
      <c r="L124" s="206"/>
      <c r="M124" s="206"/>
      <c r="N124" s="208"/>
    </row>
    <row r="125" spans="1:16" ht="12.75" customHeight="1" x14ac:dyDescent="0.2">
      <c r="A125" s="194" t="s">
        <v>60</v>
      </c>
      <c r="B125" s="205">
        <v>3570</v>
      </c>
      <c r="C125" s="205">
        <v>4530</v>
      </c>
      <c r="D125" s="205">
        <v>4410</v>
      </c>
      <c r="E125" s="205">
        <v>4000</v>
      </c>
      <c r="F125" s="205">
        <v>4550</v>
      </c>
      <c r="G125" s="205">
        <v>4330</v>
      </c>
      <c r="H125" s="205">
        <v>4590</v>
      </c>
      <c r="I125" s="205">
        <v>4880</v>
      </c>
      <c r="J125" s="205">
        <v>4270</v>
      </c>
      <c r="K125" s="205">
        <v>4870</v>
      </c>
      <c r="L125" s="205">
        <v>5140</v>
      </c>
      <c r="M125" s="205">
        <v>4470</v>
      </c>
      <c r="N125" s="207">
        <f t="shared" si="3"/>
        <v>53610</v>
      </c>
    </row>
    <row r="126" spans="1:16" ht="12.75" customHeight="1" thickBot="1" x14ac:dyDescent="0.25">
      <c r="A126" s="195"/>
      <c r="B126" s="206"/>
      <c r="C126" s="206"/>
      <c r="D126" s="206"/>
      <c r="E126" s="206"/>
      <c r="F126" s="206"/>
      <c r="G126" s="206"/>
      <c r="H126" s="206"/>
      <c r="I126" s="206"/>
      <c r="J126" s="206"/>
      <c r="K126" s="206"/>
      <c r="L126" s="206"/>
      <c r="M126" s="206"/>
      <c r="N126" s="208"/>
    </row>
    <row r="127" spans="1:16" ht="12.75" customHeight="1" x14ac:dyDescent="0.2">
      <c r="A127" s="201" t="s">
        <v>13</v>
      </c>
      <c r="B127" s="190">
        <f t="shared" ref="B127:M127" si="4">SUM(B105:B125)</f>
        <v>413470</v>
      </c>
      <c r="C127" s="190">
        <f t="shared" si="4"/>
        <v>425370</v>
      </c>
      <c r="D127" s="190">
        <f t="shared" si="4"/>
        <v>415360</v>
      </c>
      <c r="E127" s="190">
        <f t="shared" si="4"/>
        <v>419720</v>
      </c>
      <c r="F127" s="190">
        <f t="shared" si="4"/>
        <v>449570</v>
      </c>
      <c r="G127" s="190">
        <f t="shared" si="4"/>
        <v>436200</v>
      </c>
      <c r="H127" s="190">
        <f t="shared" si="4"/>
        <v>413830</v>
      </c>
      <c r="I127" s="190">
        <f t="shared" si="4"/>
        <v>422310</v>
      </c>
      <c r="J127" s="190">
        <f t="shared" si="4"/>
        <v>457780</v>
      </c>
      <c r="K127" s="190">
        <f t="shared" si="4"/>
        <v>434290</v>
      </c>
      <c r="L127" s="190">
        <f t="shared" si="4"/>
        <v>449880</v>
      </c>
      <c r="M127" s="190">
        <f t="shared" si="4"/>
        <v>400200</v>
      </c>
      <c r="N127" s="190">
        <f>SUM(N105:N125)</f>
        <v>5137980</v>
      </c>
    </row>
    <row r="128" spans="1:16" ht="12.75" customHeight="1" thickBot="1" x14ac:dyDescent="0.25">
      <c r="A128" s="202"/>
      <c r="B128" s="191"/>
      <c r="C128" s="191"/>
      <c r="D128" s="191"/>
      <c r="E128" s="191"/>
      <c r="F128" s="191"/>
      <c r="G128" s="191"/>
      <c r="H128" s="191"/>
      <c r="I128" s="191"/>
      <c r="J128" s="191"/>
      <c r="K128" s="191"/>
      <c r="L128" s="191"/>
      <c r="M128" s="191"/>
      <c r="N128" s="191"/>
    </row>
    <row r="132" spans="1:14" s="10" customFormat="1" ht="24.95" customHeight="1" x14ac:dyDescent="0.2">
      <c r="A132" s="200" t="s">
        <v>191</v>
      </c>
      <c r="B132" s="200"/>
      <c r="C132" s="200"/>
      <c r="D132" s="200"/>
      <c r="E132" s="200"/>
      <c r="F132" s="200"/>
      <c r="G132" s="200"/>
      <c r="H132" s="200"/>
      <c r="I132" s="200"/>
      <c r="J132" s="200"/>
      <c r="K132" s="200"/>
      <c r="L132" s="200"/>
      <c r="M132" s="200"/>
      <c r="N132" s="200"/>
    </row>
    <row r="133" spans="1:14" ht="12.75" customHeight="1" thickBot="1" x14ac:dyDescent="0.25">
      <c r="A133" s="3"/>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192" t="s">
        <v>13</v>
      </c>
    </row>
    <row r="135" spans="1:14" ht="12.75" customHeight="1" thickBot="1" x14ac:dyDescent="0.25">
      <c r="A135" s="195"/>
      <c r="B135" s="195"/>
      <c r="C135" s="195"/>
      <c r="D135" s="195"/>
      <c r="E135" s="195"/>
      <c r="F135" s="195"/>
      <c r="G135" s="195"/>
      <c r="H135" s="195"/>
      <c r="I135" s="195"/>
      <c r="J135" s="195"/>
      <c r="K135" s="195"/>
      <c r="L135" s="195"/>
      <c r="M135" s="195"/>
      <c r="N135" s="193"/>
    </row>
    <row r="136" spans="1:14" ht="12.75" customHeight="1" x14ac:dyDescent="0.2">
      <c r="A136" s="194" t="s">
        <v>62</v>
      </c>
      <c r="B136" s="205">
        <v>25946</v>
      </c>
      <c r="C136" s="205">
        <v>21378</v>
      </c>
      <c r="D136" s="205">
        <v>24023</v>
      </c>
      <c r="E136" s="205">
        <v>29628</v>
      </c>
      <c r="F136" s="205">
        <v>24819</v>
      </c>
      <c r="G136" s="205">
        <v>20232</v>
      </c>
      <c r="H136" s="205">
        <v>19804</v>
      </c>
      <c r="I136" s="205">
        <v>20633</v>
      </c>
      <c r="J136" s="205">
        <v>26759</v>
      </c>
      <c r="K136" s="205">
        <v>28019</v>
      </c>
      <c r="L136" s="205">
        <v>25700</v>
      </c>
      <c r="M136" s="205">
        <v>17968</v>
      </c>
      <c r="N136" s="207">
        <f t="shared" ref="N136:N160" si="5">SUM(B136:M136)</f>
        <v>284909</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194" t="s">
        <v>95</v>
      </c>
      <c r="B138" s="205">
        <v>19060</v>
      </c>
      <c r="C138" s="205">
        <v>22557</v>
      </c>
      <c r="D138" s="205">
        <v>20366</v>
      </c>
      <c r="E138" s="205">
        <v>16651</v>
      </c>
      <c r="F138" s="205">
        <v>16180</v>
      </c>
      <c r="G138" s="205">
        <v>19013</v>
      </c>
      <c r="H138" s="205">
        <v>21262</v>
      </c>
      <c r="I138" s="205">
        <v>22116</v>
      </c>
      <c r="J138" s="205">
        <v>22331</v>
      </c>
      <c r="K138" s="205">
        <v>17947</v>
      </c>
      <c r="L138" s="205">
        <v>14831</v>
      </c>
      <c r="M138" s="205">
        <v>16187</v>
      </c>
      <c r="N138" s="207">
        <f t="shared" si="5"/>
        <v>228501</v>
      </c>
    </row>
    <row r="139" spans="1:14" ht="12.75" customHeight="1" thickBot="1" x14ac:dyDescent="0.25">
      <c r="A139" s="195"/>
      <c r="B139" s="206"/>
      <c r="C139" s="206"/>
      <c r="D139" s="206"/>
      <c r="E139" s="206"/>
      <c r="F139" s="206"/>
      <c r="G139" s="206"/>
      <c r="H139" s="206"/>
      <c r="I139" s="206"/>
      <c r="J139" s="206"/>
      <c r="K139" s="206"/>
      <c r="L139" s="206"/>
      <c r="M139" s="206"/>
      <c r="N139" s="208"/>
    </row>
    <row r="140" spans="1:14" ht="12.75" customHeight="1" x14ac:dyDescent="0.2">
      <c r="A140" s="194" t="s">
        <v>64</v>
      </c>
      <c r="B140" s="205">
        <v>127096</v>
      </c>
      <c r="C140" s="205">
        <v>122018</v>
      </c>
      <c r="D140" s="205">
        <v>126189</v>
      </c>
      <c r="E140" s="205">
        <v>176715</v>
      </c>
      <c r="F140" s="205">
        <v>169091</v>
      </c>
      <c r="G140" s="205">
        <v>128969</v>
      </c>
      <c r="H140" s="205">
        <v>166600</v>
      </c>
      <c r="I140" s="205">
        <v>136497</v>
      </c>
      <c r="J140" s="205">
        <v>143889</v>
      </c>
      <c r="K140" s="205">
        <v>142279</v>
      </c>
      <c r="L140" s="205">
        <v>130700</v>
      </c>
      <c r="M140" s="205">
        <v>106120</v>
      </c>
      <c r="N140" s="207">
        <f t="shared" si="5"/>
        <v>1676163</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194" t="s">
        <v>65</v>
      </c>
      <c r="B142" s="205"/>
      <c r="C142" s="205"/>
      <c r="D142" s="205"/>
      <c r="E142" s="205"/>
      <c r="F142" s="205"/>
      <c r="G142" s="205"/>
      <c r="H142" s="205"/>
      <c r="I142" s="205"/>
      <c r="J142" s="205"/>
      <c r="K142" s="205"/>
      <c r="L142" s="205"/>
      <c r="M142" s="205"/>
      <c r="N142" s="207">
        <f t="shared" si="5"/>
        <v>0</v>
      </c>
    </row>
    <row r="143" spans="1:14" ht="12.75" customHeight="1" thickBot="1" x14ac:dyDescent="0.25">
      <c r="A143" s="195"/>
      <c r="B143" s="206"/>
      <c r="C143" s="206"/>
      <c r="D143" s="206"/>
      <c r="E143" s="206"/>
      <c r="F143" s="206"/>
      <c r="G143" s="206"/>
      <c r="H143" s="206"/>
      <c r="I143" s="206"/>
      <c r="J143" s="206"/>
      <c r="K143" s="206"/>
      <c r="L143" s="206"/>
      <c r="M143" s="206"/>
      <c r="N143" s="208"/>
    </row>
    <row r="144" spans="1:14" ht="12.75" customHeight="1" x14ac:dyDescent="0.2">
      <c r="A144" s="194" t="s">
        <v>66</v>
      </c>
      <c r="B144" s="205">
        <v>31634</v>
      </c>
      <c r="C144" s="205">
        <v>23990</v>
      </c>
      <c r="D144" s="205">
        <v>26357</v>
      </c>
      <c r="E144" s="205">
        <v>25649</v>
      </c>
      <c r="F144" s="205">
        <v>21622</v>
      </c>
      <c r="G144" s="205">
        <v>16417</v>
      </c>
      <c r="H144" s="205">
        <v>12072</v>
      </c>
      <c r="I144" s="205">
        <v>13365</v>
      </c>
      <c r="J144" s="205">
        <v>28353</v>
      </c>
      <c r="K144" s="205">
        <v>19740</v>
      </c>
      <c r="L144" s="205">
        <v>14830</v>
      </c>
      <c r="M144" s="205">
        <v>17017</v>
      </c>
      <c r="N144" s="207">
        <f t="shared" si="5"/>
        <v>251046</v>
      </c>
    </row>
    <row r="145" spans="1:16" ht="12.75" customHeight="1" thickBot="1" x14ac:dyDescent="0.25">
      <c r="A145" s="195"/>
      <c r="B145" s="206"/>
      <c r="C145" s="206"/>
      <c r="D145" s="206"/>
      <c r="E145" s="206"/>
      <c r="F145" s="206"/>
      <c r="G145" s="206"/>
      <c r="H145" s="206"/>
      <c r="I145" s="206"/>
      <c r="J145" s="206"/>
      <c r="K145" s="206"/>
      <c r="L145" s="206"/>
      <c r="M145" s="206"/>
      <c r="N145" s="208"/>
    </row>
    <row r="146" spans="1:16" ht="12.75" customHeight="1" x14ac:dyDescent="0.2">
      <c r="A146" s="194" t="s">
        <v>53</v>
      </c>
      <c r="B146" s="205">
        <v>3801</v>
      </c>
      <c r="C146" s="205">
        <v>3417</v>
      </c>
      <c r="D146" s="205">
        <v>3590</v>
      </c>
      <c r="E146" s="205">
        <v>3113</v>
      </c>
      <c r="F146" s="205">
        <v>3973</v>
      </c>
      <c r="G146" s="205">
        <v>3585</v>
      </c>
      <c r="H146" s="205">
        <v>3174</v>
      </c>
      <c r="I146" s="205">
        <v>4312</v>
      </c>
      <c r="J146" s="205">
        <v>5616</v>
      </c>
      <c r="K146" s="205">
        <v>4917</v>
      </c>
      <c r="L146" s="205">
        <v>4872</v>
      </c>
      <c r="M146" s="205">
        <v>4797</v>
      </c>
      <c r="N146" s="207">
        <f t="shared" si="5"/>
        <v>49167</v>
      </c>
    </row>
    <row r="147" spans="1:16" ht="12.75" customHeight="1" thickBot="1" x14ac:dyDescent="0.25">
      <c r="A147" s="195"/>
      <c r="B147" s="206"/>
      <c r="C147" s="206"/>
      <c r="D147" s="206"/>
      <c r="E147" s="206"/>
      <c r="F147" s="206"/>
      <c r="G147" s="206"/>
      <c r="H147" s="206"/>
      <c r="I147" s="206"/>
      <c r="J147" s="206"/>
      <c r="K147" s="206"/>
      <c r="L147" s="206"/>
      <c r="M147" s="206"/>
      <c r="N147" s="208"/>
    </row>
    <row r="148" spans="1:16" ht="12.75" customHeight="1" x14ac:dyDescent="0.2">
      <c r="A148" s="194" t="s">
        <v>67</v>
      </c>
      <c r="B148" s="205">
        <v>12764</v>
      </c>
      <c r="C148" s="205">
        <v>15766</v>
      </c>
      <c r="D148" s="205">
        <v>15557</v>
      </c>
      <c r="E148" s="205">
        <v>16057</v>
      </c>
      <c r="F148" s="205">
        <v>14367</v>
      </c>
      <c r="G148" s="205">
        <v>17429</v>
      </c>
      <c r="H148" s="205">
        <v>15402</v>
      </c>
      <c r="I148" s="205">
        <v>20351</v>
      </c>
      <c r="J148" s="205">
        <v>18804</v>
      </c>
      <c r="K148" s="205">
        <v>19809</v>
      </c>
      <c r="L148" s="205">
        <v>20332</v>
      </c>
      <c r="M148" s="205">
        <v>20104</v>
      </c>
      <c r="N148" s="207">
        <f t="shared" si="5"/>
        <v>206742</v>
      </c>
    </row>
    <row r="149" spans="1:16" ht="12.75" customHeight="1" thickBot="1" x14ac:dyDescent="0.25">
      <c r="A149" s="195"/>
      <c r="B149" s="206"/>
      <c r="C149" s="206"/>
      <c r="D149" s="206"/>
      <c r="E149" s="206"/>
      <c r="F149" s="206"/>
      <c r="G149" s="206"/>
      <c r="H149" s="206"/>
      <c r="I149" s="206"/>
      <c r="J149" s="206"/>
      <c r="K149" s="206"/>
      <c r="L149" s="206"/>
      <c r="M149" s="206"/>
      <c r="N149" s="208"/>
    </row>
    <row r="150" spans="1:16" ht="12.75" customHeight="1" x14ac:dyDescent="0.2">
      <c r="A150" s="194" t="s">
        <v>68</v>
      </c>
      <c r="B150" s="205">
        <v>32429</v>
      </c>
      <c r="C150" s="205">
        <v>48142</v>
      </c>
      <c r="D150" s="205">
        <v>52241</v>
      </c>
      <c r="E150" s="205">
        <v>50657</v>
      </c>
      <c r="F150" s="205">
        <v>50688</v>
      </c>
      <c r="G150" s="205">
        <v>54305</v>
      </c>
      <c r="H150" s="205">
        <v>73456</v>
      </c>
      <c r="I150" s="205">
        <v>74001</v>
      </c>
      <c r="J150" s="205">
        <v>91091</v>
      </c>
      <c r="K150" s="205">
        <v>70752</v>
      </c>
      <c r="L150" s="205">
        <v>71672</v>
      </c>
      <c r="M150" s="205">
        <v>63789</v>
      </c>
      <c r="N150" s="207">
        <f t="shared" si="5"/>
        <v>733223</v>
      </c>
      <c r="P150" s="5"/>
    </row>
    <row r="151" spans="1:16" ht="12.75" customHeight="1" thickBot="1" x14ac:dyDescent="0.25">
      <c r="A151" s="195"/>
      <c r="B151" s="206"/>
      <c r="C151" s="206"/>
      <c r="D151" s="206"/>
      <c r="E151" s="206"/>
      <c r="F151" s="206"/>
      <c r="G151" s="206"/>
      <c r="H151" s="206"/>
      <c r="I151" s="206"/>
      <c r="J151" s="206"/>
      <c r="K151" s="206"/>
      <c r="L151" s="206"/>
      <c r="M151" s="206"/>
      <c r="N151" s="208"/>
    </row>
    <row r="152" spans="1:16" ht="12.75" customHeight="1" x14ac:dyDescent="0.2">
      <c r="A152" s="194" t="s">
        <v>69</v>
      </c>
      <c r="B152" s="205">
        <v>4450</v>
      </c>
      <c r="C152" s="205">
        <v>3732</v>
      </c>
      <c r="D152" s="205"/>
      <c r="E152" s="205">
        <v>382</v>
      </c>
      <c r="F152" s="205">
        <v>2553</v>
      </c>
      <c r="G152" s="205">
        <v>2583</v>
      </c>
      <c r="H152" s="205">
        <v>402</v>
      </c>
      <c r="I152" s="205"/>
      <c r="J152" s="205">
        <v>442</v>
      </c>
      <c r="K152" s="205"/>
      <c r="L152" s="205">
        <v>38</v>
      </c>
      <c r="M152" s="205">
        <v>1177</v>
      </c>
      <c r="N152" s="207">
        <f t="shared" si="5"/>
        <v>15759</v>
      </c>
    </row>
    <row r="153" spans="1:16" ht="12.75" customHeight="1" thickBot="1" x14ac:dyDescent="0.25">
      <c r="A153" s="195"/>
      <c r="B153" s="206"/>
      <c r="C153" s="206"/>
      <c r="D153" s="206"/>
      <c r="E153" s="206"/>
      <c r="F153" s="206"/>
      <c r="G153" s="206"/>
      <c r="H153" s="206"/>
      <c r="I153" s="206"/>
      <c r="J153" s="206"/>
      <c r="K153" s="206"/>
      <c r="L153" s="206"/>
      <c r="M153" s="206"/>
      <c r="N153" s="208"/>
    </row>
    <row r="154" spans="1:16" ht="12.75" customHeight="1" x14ac:dyDescent="0.2">
      <c r="A154" s="194" t="s">
        <v>70</v>
      </c>
      <c r="B154" s="205">
        <v>1350</v>
      </c>
      <c r="C154" s="205">
        <v>1125</v>
      </c>
      <c r="D154" s="205">
        <v>2340</v>
      </c>
      <c r="E154" s="205">
        <v>1935</v>
      </c>
      <c r="F154" s="205">
        <v>2160</v>
      </c>
      <c r="G154" s="205">
        <v>1260</v>
      </c>
      <c r="H154" s="205">
        <v>2115</v>
      </c>
      <c r="I154" s="205">
        <v>1530</v>
      </c>
      <c r="J154" s="205">
        <v>1710</v>
      </c>
      <c r="K154" s="205">
        <v>1575</v>
      </c>
      <c r="L154" s="205">
        <v>900</v>
      </c>
      <c r="M154" s="205">
        <v>585</v>
      </c>
      <c r="N154" s="207">
        <f t="shared" si="5"/>
        <v>18585</v>
      </c>
    </row>
    <row r="155" spans="1:16" ht="12.75" customHeight="1" thickBot="1" x14ac:dyDescent="0.25">
      <c r="A155" s="195"/>
      <c r="B155" s="206"/>
      <c r="C155" s="206"/>
      <c r="D155" s="206"/>
      <c r="E155" s="206"/>
      <c r="F155" s="206"/>
      <c r="G155" s="206"/>
      <c r="H155" s="206"/>
      <c r="I155" s="206"/>
      <c r="J155" s="206"/>
      <c r="K155" s="206"/>
      <c r="L155" s="206"/>
      <c r="M155" s="206"/>
      <c r="N155" s="208"/>
    </row>
    <row r="156" spans="1:16" ht="12.75" customHeight="1" x14ac:dyDescent="0.2">
      <c r="A156" s="194" t="s">
        <v>71</v>
      </c>
      <c r="B156" s="205">
        <v>2105</v>
      </c>
      <c r="C156" s="205">
        <v>2212</v>
      </c>
      <c r="D156" s="205">
        <v>3013</v>
      </c>
      <c r="E156" s="205">
        <v>3321</v>
      </c>
      <c r="F156" s="205">
        <v>3140</v>
      </c>
      <c r="G156" s="205">
        <v>2940</v>
      </c>
      <c r="H156" s="205">
        <v>2935</v>
      </c>
      <c r="I156" s="205">
        <v>3427</v>
      </c>
      <c r="J156" s="205">
        <v>3776</v>
      </c>
      <c r="K156" s="205">
        <v>2577</v>
      </c>
      <c r="L156" s="205">
        <v>2331</v>
      </c>
      <c r="M156" s="205">
        <v>2905</v>
      </c>
      <c r="N156" s="207">
        <f t="shared" si="5"/>
        <v>34682</v>
      </c>
    </row>
    <row r="157" spans="1:16" ht="12.75" customHeight="1" thickBot="1" x14ac:dyDescent="0.25">
      <c r="A157" s="195"/>
      <c r="B157" s="206"/>
      <c r="C157" s="206"/>
      <c r="D157" s="206"/>
      <c r="E157" s="206"/>
      <c r="F157" s="206"/>
      <c r="G157" s="206"/>
      <c r="H157" s="206"/>
      <c r="I157" s="206"/>
      <c r="J157" s="206"/>
      <c r="K157" s="206"/>
      <c r="L157" s="206"/>
      <c r="M157" s="206"/>
      <c r="N157" s="208"/>
    </row>
    <row r="158" spans="1:16" ht="12.75" customHeight="1" x14ac:dyDescent="0.2">
      <c r="A158" s="194" t="s">
        <v>72</v>
      </c>
      <c r="B158" s="205">
        <v>1326</v>
      </c>
      <c r="C158" s="205">
        <v>1596</v>
      </c>
      <c r="D158" s="205">
        <v>2209</v>
      </c>
      <c r="E158" s="205">
        <v>702</v>
      </c>
      <c r="F158" s="205">
        <v>515</v>
      </c>
      <c r="G158" s="205">
        <v>444</v>
      </c>
      <c r="H158" s="205">
        <v>250</v>
      </c>
      <c r="I158" s="205">
        <v>674</v>
      </c>
      <c r="J158" s="205">
        <v>288</v>
      </c>
      <c r="K158" s="205">
        <v>240</v>
      </c>
      <c r="L158" s="205">
        <v>144</v>
      </c>
      <c r="M158" s="205">
        <v>144</v>
      </c>
      <c r="N158" s="207">
        <f t="shared" si="5"/>
        <v>8532</v>
      </c>
    </row>
    <row r="159" spans="1:16" ht="12.75" customHeight="1" thickBot="1" x14ac:dyDescent="0.25">
      <c r="A159" s="195"/>
      <c r="B159" s="206"/>
      <c r="C159" s="206"/>
      <c r="D159" s="206"/>
      <c r="E159" s="206"/>
      <c r="F159" s="206"/>
      <c r="G159" s="206"/>
      <c r="H159" s="206"/>
      <c r="I159" s="206"/>
      <c r="J159" s="206"/>
      <c r="K159" s="206"/>
      <c r="L159" s="206"/>
      <c r="M159" s="206"/>
      <c r="N159" s="208"/>
    </row>
    <row r="160" spans="1:16" ht="12.75" customHeight="1" x14ac:dyDescent="0.2">
      <c r="A160" s="194" t="s">
        <v>60</v>
      </c>
      <c r="B160" s="205">
        <v>0</v>
      </c>
      <c r="C160" s="205">
        <v>0</v>
      </c>
      <c r="D160" s="205">
        <v>0</v>
      </c>
      <c r="E160" s="205">
        <v>0</v>
      </c>
      <c r="F160" s="205">
        <v>0</v>
      </c>
      <c r="G160" s="205">
        <v>0</v>
      </c>
      <c r="H160" s="205">
        <v>7</v>
      </c>
      <c r="I160" s="205">
        <v>25</v>
      </c>
      <c r="J160" s="205">
        <v>4</v>
      </c>
      <c r="K160" s="205">
        <v>7</v>
      </c>
      <c r="L160" s="205">
        <v>0</v>
      </c>
      <c r="M160" s="205">
        <v>18</v>
      </c>
      <c r="N160" s="207">
        <f t="shared" si="5"/>
        <v>61</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201" t="s">
        <v>13</v>
      </c>
      <c r="B162" s="190">
        <f>SUM(B136:B160)</f>
        <v>261961</v>
      </c>
      <c r="C162" s="190">
        <f>SUM(C136:C160)</f>
        <v>265933</v>
      </c>
      <c r="D162" s="190">
        <f t="shared" ref="D162:L162" si="6">SUM(D136:D160)</f>
        <v>275885</v>
      </c>
      <c r="E162" s="190">
        <f t="shared" si="6"/>
        <v>324810</v>
      </c>
      <c r="F162" s="190">
        <f t="shared" si="6"/>
        <v>309108</v>
      </c>
      <c r="G162" s="190">
        <f t="shared" si="6"/>
        <v>267177</v>
      </c>
      <c r="H162" s="190">
        <f t="shared" si="6"/>
        <v>317479</v>
      </c>
      <c r="I162" s="190">
        <f t="shared" si="6"/>
        <v>296931</v>
      </c>
      <c r="J162" s="190">
        <f t="shared" si="6"/>
        <v>343063</v>
      </c>
      <c r="K162" s="190">
        <f t="shared" si="6"/>
        <v>307862</v>
      </c>
      <c r="L162" s="190">
        <f t="shared" si="6"/>
        <v>286350</v>
      </c>
      <c r="M162" s="190">
        <f>SUM(M136:M160)</f>
        <v>250811</v>
      </c>
      <c r="N162" s="190">
        <f>SUM(N136:N160)</f>
        <v>3507370</v>
      </c>
    </row>
    <row r="163" spans="1:14" ht="12.75" customHeight="1" thickBot="1" x14ac:dyDescent="0.25">
      <c r="A163" s="202"/>
      <c r="B163" s="191"/>
      <c r="C163" s="191"/>
      <c r="D163" s="191"/>
      <c r="E163" s="191"/>
      <c r="F163" s="191"/>
      <c r="G163" s="191"/>
      <c r="H163" s="191"/>
      <c r="I163" s="191"/>
      <c r="J163" s="191"/>
      <c r="K163" s="191"/>
      <c r="L163" s="191"/>
      <c r="M163" s="191"/>
      <c r="N163" s="191"/>
    </row>
    <row r="167" spans="1:14" s="10" customFormat="1" ht="24.95" customHeight="1" x14ac:dyDescent="0.2">
      <c r="A167" s="200" t="s">
        <v>192</v>
      </c>
      <c r="B167" s="200"/>
      <c r="C167" s="200"/>
      <c r="D167" s="200"/>
      <c r="E167" s="200"/>
      <c r="F167" s="200"/>
      <c r="G167" s="200"/>
      <c r="H167" s="200"/>
      <c r="I167" s="200"/>
      <c r="J167" s="200"/>
      <c r="K167" s="200"/>
      <c r="L167" s="200"/>
      <c r="M167" s="200"/>
      <c r="N167" s="200"/>
    </row>
    <row r="168" spans="1:14" ht="12.75" customHeight="1" thickBot="1" x14ac:dyDescent="0.25">
      <c r="A168" s="3"/>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192" t="s">
        <v>13</v>
      </c>
    </row>
    <row r="170" spans="1:14" ht="12.75" customHeight="1" thickBot="1" x14ac:dyDescent="0.25">
      <c r="A170" s="195"/>
      <c r="B170" s="195"/>
      <c r="C170" s="195"/>
      <c r="D170" s="195"/>
      <c r="E170" s="195"/>
      <c r="F170" s="195"/>
      <c r="G170" s="195"/>
      <c r="H170" s="195"/>
      <c r="I170" s="195"/>
      <c r="J170" s="195"/>
      <c r="K170" s="195"/>
      <c r="L170" s="195"/>
      <c r="M170" s="195"/>
      <c r="N170" s="193"/>
    </row>
    <row r="171" spans="1:14" ht="12.75" customHeight="1" x14ac:dyDescent="0.2">
      <c r="A171" s="194" t="s">
        <v>75</v>
      </c>
      <c r="B171" s="205">
        <v>4976</v>
      </c>
      <c r="C171" s="205">
        <v>6423</v>
      </c>
      <c r="D171" s="205">
        <v>7694</v>
      </c>
      <c r="E171" s="205">
        <v>11365</v>
      </c>
      <c r="F171" s="205">
        <v>7864</v>
      </c>
      <c r="G171" s="205">
        <v>14637</v>
      </c>
      <c r="H171" s="205">
        <v>14913</v>
      </c>
      <c r="I171" s="205">
        <v>11896</v>
      </c>
      <c r="J171" s="205">
        <v>11006</v>
      </c>
      <c r="K171" s="205">
        <v>4312</v>
      </c>
      <c r="L171" s="205">
        <v>1249</v>
      </c>
      <c r="M171" s="205">
        <v>2933</v>
      </c>
      <c r="N171" s="207">
        <f t="shared" ref="N171:N191" si="7">SUM(B171:M171)</f>
        <v>99268</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194" t="s">
        <v>76</v>
      </c>
      <c r="B173" s="205">
        <v>3589</v>
      </c>
      <c r="C173" s="205">
        <v>5371</v>
      </c>
      <c r="D173" s="205">
        <v>898</v>
      </c>
      <c r="E173" s="205">
        <v>1607</v>
      </c>
      <c r="F173" s="205">
        <v>4158</v>
      </c>
      <c r="G173" s="205">
        <v>1604</v>
      </c>
      <c r="H173" s="205">
        <v>1603</v>
      </c>
      <c r="I173" s="205">
        <v>2863</v>
      </c>
      <c r="J173" s="205">
        <v>1158</v>
      </c>
      <c r="K173" s="205">
        <v>1522</v>
      </c>
      <c r="L173" s="205">
        <v>1210</v>
      </c>
      <c r="M173" s="205">
        <v>754</v>
      </c>
      <c r="N173" s="207">
        <f t="shared" si="7"/>
        <v>26337</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77</v>
      </c>
      <c r="B175" s="205">
        <v>17757</v>
      </c>
      <c r="C175" s="205">
        <v>3416</v>
      </c>
      <c r="D175" s="205">
        <v>3020</v>
      </c>
      <c r="E175" s="205">
        <v>1284</v>
      </c>
      <c r="F175" s="205">
        <v>3589</v>
      </c>
      <c r="G175" s="205">
        <v>2018</v>
      </c>
      <c r="H175" s="205">
        <v>3917</v>
      </c>
      <c r="I175" s="205">
        <v>6675</v>
      </c>
      <c r="J175" s="205">
        <v>9521</v>
      </c>
      <c r="K175" s="205">
        <v>5797</v>
      </c>
      <c r="L175" s="205">
        <v>6616</v>
      </c>
      <c r="M175" s="205">
        <v>3410</v>
      </c>
      <c r="N175" s="207">
        <f t="shared" si="7"/>
        <v>67020</v>
      </c>
    </row>
    <row r="176" spans="1:14" ht="12.75" customHeight="1" thickBot="1" x14ac:dyDescent="0.25">
      <c r="A176" s="195"/>
      <c r="B176" s="206"/>
      <c r="C176" s="206"/>
      <c r="D176" s="206"/>
      <c r="E176" s="206"/>
      <c r="F176" s="206"/>
      <c r="G176" s="206"/>
      <c r="H176" s="206"/>
      <c r="I176" s="206"/>
      <c r="J176" s="206"/>
      <c r="K176" s="206"/>
      <c r="L176" s="206"/>
      <c r="M176" s="206"/>
      <c r="N176" s="208"/>
    </row>
    <row r="177" spans="1:16" ht="12.75" customHeight="1" x14ac:dyDescent="0.2">
      <c r="A177" s="194" t="s">
        <v>78</v>
      </c>
      <c r="B177" s="205">
        <v>3305</v>
      </c>
      <c r="C177" s="205">
        <v>5296</v>
      </c>
      <c r="D177" s="205">
        <v>5036</v>
      </c>
      <c r="E177" s="205">
        <v>2674</v>
      </c>
      <c r="F177" s="205"/>
      <c r="G177" s="205"/>
      <c r="H177" s="205"/>
      <c r="I177" s="205"/>
      <c r="J177" s="205">
        <v>1641</v>
      </c>
      <c r="K177" s="205">
        <v>2502</v>
      </c>
      <c r="L177" s="205">
        <v>58</v>
      </c>
      <c r="M177" s="205"/>
      <c r="N177" s="207">
        <f t="shared" si="7"/>
        <v>20512</v>
      </c>
    </row>
    <row r="178" spans="1:16" ht="12.75" customHeight="1" thickBot="1" x14ac:dyDescent="0.25">
      <c r="A178" s="195"/>
      <c r="B178" s="206"/>
      <c r="C178" s="206"/>
      <c r="D178" s="206"/>
      <c r="E178" s="206"/>
      <c r="F178" s="206"/>
      <c r="G178" s="206"/>
      <c r="H178" s="206"/>
      <c r="I178" s="206"/>
      <c r="J178" s="206"/>
      <c r="K178" s="206"/>
      <c r="L178" s="206"/>
      <c r="M178" s="206"/>
      <c r="N178" s="208"/>
    </row>
    <row r="179" spans="1:16" ht="12.75" customHeight="1" x14ac:dyDescent="0.2">
      <c r="A179" s="194" t="s">
        <v>44</v>
      </c>
      <c r="B179" s="205">
        <v>5324</v>
      </c>
      <c r="C179" s="205">
        <v>8177</v>
      </c>
      <c r="D179" s="205">
        <v>8640</v>
      </c>
      <c r="E179" s="205">
        <v>7409</v>
      </c>
      <c r="F179" s="205">
        <v>8765</v>
      </c>
      <c r="G179" s="205">
        <v>9499</v>
      </c>
      <c r="H179" s="205">
        <v>7897</v>
      </c>
      <c r="I179" s="205">
        <v>11004</v>
      </c>
      <c r="J179" s="205">
        <v>9771</v>
      </c>
      <c r="K179" s="205">
        <v>10591</v>
      </c>
      <c r="L179" s="205">
        <v>10363</v>
      </c>
      <c r="M179" s="205">
        <v>6612</v>
      </c>
      <c r="N179" s="207">
        <f t="shared" si="7"/>
        <v>104052</v>
      </c>
    </row>
    <row r="180" spans="1:16" ht="12.75" customHeight="1" thickBot="1" x14ac:dyDescent="0.25">
      <c r="A180" s="195"/>
      <c r="B180" s="206"/>
      <c r="C180" s="206"/>
      <c r="D180" s="206"/>
      <c r="E180" s="206"/>
      <c r="F180" s="206"/>
      <c r="G180" s="206"/>
      <c r="H180" s="206"/>
      <c r="I180" s="206"/>
      <c r="J180" s="206"/>
      <c r="K180" s="206"/>
      <c r="L180" s="206"/>
      <c r="M180" s="206"/>
      <c r="N180" s="208"/>
    </row>
    <row r="181" spans="1:16" ht="12.75" customHeight="1" x14ac:dyDescent="0.2">
      <c r="A181" s="194" t="s">
        <v>96</v>
      </c>
      <c r="B181" s="205">
        <v>1035</v>
      </c>
      <c r="C181" s="205">
        <v>3157</v>
      </c>
      <c r="D181" s="205">
        <v>2973</v>
      </c>
      <c r="E181" s="205">
        <v>3833</v>
      </c>
      <c r="F181" s="205">
        <v>4480</v>
      </c>
      <c r="G181" s="205">
        <v>3824</v>
      </c>
      <c r="H181" s="205">
        <v>3397</v>
      </c>
      <c r="I181" s="205">
        <v>5311</v>
      </c>
      <c r="J181" s="205">
        <v>4218</v>
      </c>
      <c r="K181" s="205">
        <v>3588</v>
      </c>
      <c r="L181" s="205">
        <v>1414</v>
      </c>
      <c r="M181" s="205">
        <v>752</v>
      </c>
      <c r="N181" s="207">
        <f t="shared" si="7"/>
        <v>37982</v>
      </c>
      <c r="P181" s="5"/>
    </row>
    <row r="182" spans="1:16" ht="12.75" customHeight="1" thickBot="1" x14ac:dyDescent="0.25">
      <c r="A182" s="195"/>
      <c r="B182" s="206"/>
      <c r="C182" s="206"/>
      <c r="D182" s="206"/>
      <c r="E182" s="206"/>
      <c r="F182" s="206"/>
      <c r="G182" s="206"/>
      <c r="H182" s="206"/>
      <c r="I182" s="206"/>
      <c r="J182" s="206"/>
      <c r="K182" s="206"/>
      <c r="L182" s="206"/>
      <c r="M182" s="206"/>
      <c r="N182" s="208"/>
    </row>
    <row r="183" spans="1:16" ht="12.75" customHeight="1" x14ac:dyDescent="0.2">
      <c r="A183" s="194" t="s">
        <v>97</v>
      </c>
      <c r="B183" s="205"/>
      <c r="C183" s="205">
        <v>10640</v>
      </c>
      <c r="D183" s="205">
        <v>13456</v>
      </c>
      <c r="E183" s="205">
        <v>13196</v>
      </c>
      <c r="F183" s="205">
        <v>13685</v>
      </c>
      <c r="G183" s="205">
        <v>15212</v>
      </c>
      <c r="H183" s="205">
        <v>14152</v>
      </c>
      <c r="I183" s="205">
        <v>11587</v>
      </c>
      <c r="J183" s="205">
        <v>3864</v>
      </c>
      <c r="K183" s="205">
        <v>2001</v>
      </c>
      <c r="L183" s="205">
        <v>3310</v>
      </c>
      <c r="M183" s="205">
        <v>13539</v>
      </c>
      <c r="N183" s="207">
        <f t="shared" si="7"/>
        <v>114642</v>
      </c>
    </row>
    <row r="184" spans="1:16" ht="12.75" customHeight="1" thickBot="1" x14ac:dyDescent="0.25">
      <c r="A184" s="195"/>
      <c r="B184" s="206"/>
      <c r="C184" s="206"/>
      <c r="D184" s="206"/>
      <c r="E184" s="206"/>
      <c r="F184" s="206"/>
      <c r="G184" s="206"/>
      <c r="H184" s="206"/>
      <c r="I184" s="206"/>
      <c r="J184" s="206"/>
      <c r="K184" s="206"/>
      <c r="L184" s="206"/>
      <c r="M184" s="206"/>
      <c r="N184" s="208"/>
    </row>
    <row r="185" spans="1:16" ht="12.75" customHeight="1" x14ac:dyDescent="0.2">
      <c r="A185" s="194" t="s">
        <v>53</v>
      </c>
      <c r="B185" s="205">
        <v>11276</v>
      </c>
      <c r="C185" s="205">
        <v>11786</v>
      </c>
      <c r="D185" s="205">
        <v>13470</v>
      </c>
      <c r="E185" s="205">
        <v>12283</v>
      </c>
      <c r="F185" s="205">
        <v>12633</v>
      </c>
      <c r="G185" s="205">
        <v>11241</v>
      </c>
      <c r="H185" s="205">
        <v>8310</v>
      </c>
      <c r="I185" s="205">
        <v>13446</v>
      </c>
      <c r="J185" s="205">
        <v>11905</v>
      </c>
      <c r="K185" s="205">
        <v>7076</v>
      </c>
      <c r="L185" s="205">
        <v>7745</v>
      </c>
      <c r="M185" s="205">
        <v>5189</v>
      </c>
      <c r="N185" s="207">
        <f t="shared" si="7"/>
        <v>126360</v>
      </c>
    </row>
    <row r="186" spans="1:16" ht="12.75" customHeight="1" thickBot="1" x14ac:dyDescent="0.25">
      <c r="A186" s="195"/>
      <c r="B186" s="206"/>
      <c r="C186" s="206"/>
      <c r="D186" s="206"/>
      <c r="E186" s="206"/>
      <c r="F186" s="206"/>
      <c r="G186" s="206"/>
      <c r="H186" s="206"/>
      <c r="I186" s="206"/>
      <c r="J186" s="206"/>
      <c r="K186" s="206"/>
      <c r="L186" s="206"/>
      <c r="M186" s="206"/>
      <c r="N186" s="208"/>
    </row>
    <row r="187" spans="1:16" ht="12.75" customHeight="1" x14ac:dyDescent="0.2">
      <c r="A187" s="194" t="s">
        <v>60</v>
      </c>
      <c r="B187" s="205">
        <v>1092</v>
      </c>
      <c r="C187" s="205"/>
      <c r="D187" s="205"/>
      <c r="E187" s="205">
        <v>56</v>
      </c>
      <c r="F187" s="205"/>
      <c r="G187" s="205"/>
      <c r="H187" s="205">
        <v>81</v>
      </c>
      <c r="I187" s="205">
        <v>81</v>
      </c>
      <c r="J187" s="205"/>
      <c r="K187" s="205"/>
      <c r="L187" s="205"/>
      <c r="M187" s="205">
        <v>81</v>
      </c>
      <c r="N187" s="207">
        <f t="shared" si="7"/>
        <v>1391</v>
      </c>
    </row>
    <row r="188" spans="1:16" ht="12.75" customHeight="1" thickBot="1" x14ac:dyDescent="0.25">
      <c r="A188" s="195"/>
      <c r="B188" s="206"/>
      <c r="C188" s="206"/>
      <c r="D188" s="206"/>
      <c r="E188" s="206"/>
      <c r="F188" s="206"/>
      <c r="G188" s="206"/>
      <c r="H188" s="206"/>
      <c r="I188" s="206"/>
      <c r="J188" s="206"/>
      <c r="K188" s="206"/>
      <c r="L188" s="206"/>
      <c r="M188" s="206"/>
      <c r="N188" s="208"/>
    </row>
    <row r="189" spans="1:16" ht="12.75" customHeight="1" x14ac:dyDescent="0.2">
      <c r="A189" s="194" t="s">
        <v>69</v>
      </c>
      <c r="B189" s="205">
        <v>1734</v>
      </c>
      <c r="C189" s="205">
        <v>2424</v>
      </c>
      <c r="D189" s="205">
        <v>4152</v>
      </c>
      <c r="E189" s="205">
        <v>5997</v>
      </c>
      <c r="F189" s="205">
        <v>5761</v>
      </c>
      <c r="G189" s="205">
        <v>5930</v>
      </c>
      <c r="H189" s="205">
        <v>8036</v>
      </c>
      <c r="I189" s="205">
        <v>6608</v>
      </c>
      <c r="J189" s="205">
        <v>8566</v>
      </c>
      <c r="K189" s="205">
        <v>8570</v>
      </c>
      <c r="L189" s="205">
        <v>5306</v>
      </c>
      <c r="M189" s="205">
        <v>3252</v>
      </c>
      <c r="N189" s="207">
        <f t="shared" si="7"/>
        <v>66336</v>
      </c>
    </row>
    <row r="190" spans="1:16" ht="12.75" customHeight="1" thickBot="1" x14ac:dyDescent="0.25">
      <c r="A190" s="195"/>
      <c r="B190" s="206"/>
      <c r="C190" s="206"/>
      <c r="D190" s="206"/>
      <c r="E190" s="206"/>
      <c r="F190" s="206"/>
      <c r="G190" s="206"/>
      <c r="H190" s="206"/>
      <c r="I190" s="206"/>
      <c r="J190" s="206"/>
      <c r="K190" s="206"/>
      <c r="L190" s="206"/>
      <c r="M190" s="206"/>
      <c r="N190" s="208"/>
    </row>
    <row r="191" spans="1:16" ht="12.75" customHeight="1" x14ac:dyDescent="0.2">
      <c r="A191" s="194" t="s">
        <v>80</v>
      </c>
      <c r="B191" s="205">
        <v>11856</v>
      </c>
      <c r="C191" s="205">
        <v>9601</v>
      </c>
      <c r="D191" s="205">
        <v>9553</v>
      </c>
      <c r="E191" s="205">
        <v>8598</v>
      </c>
      <c r="F191" s="205">
        <v>11700</v>
      </c>
      <c r="G191" s="205">
        <v>10464</v>
      </c>
      <c r="H191" s="205">
        <v>10894</v>
      </c>
      <c r="I191" s="205">
        <v>11238</v>
      </c>
      <c r="J191" s="205">
        <v>9190</v>
      </c>
      <c r="K191" s="205">
        <v>13185</v>
      </c>
      <c r="L191" s="205">
        <v>9543</v>
      </c>
      <c r="M191" s="205">
        <v>7170</v>
      </c>
      <c r="N191" s="207">
        <f t="shared" si="7"/>
        <v>122992</v>
      </c>
    </row>
    <row r="192" spans="1:16" ht="12.75" customHeight="1" thickBot="1" x14ac:dyDescent="0.25">
      <c r="A192" s="195"/>
      <c r="B192" s="206"/>
      <c r="C192" s="206"/>
      <c r="D192" s="206"/>
      <c r="E192" s="206"/>
      <c r="F192" s="206"/>
      <c r="G192" s="206"/>
      <c r="H192" s="206"/>
      <c r="I192" s="206"/>
      <c r="J192" s="206"/>
      <c r="K192" s="206"/>
      <c r="L192" s="206"/>
      <c r="M192" s="206"/>
      <c r="N192" s="208"/>
    </row>
    <row r="193" spans="1:16" ht="12.75" customHeight="1" x14ac:dyDescent="0.2">
      <c r="A193" s="201" t="s">
        <v>13</v>
      </c>
      <c r="B193" s="190">
        <f>SUM(B171:B191)</f>
        <v>61944</v>
      </c>
      <c r="C193" s="190">
        <f t="shared" ref="C193:M193" si="8">SUM(C171:C191)</f>
        <v>66291</v>
      </c>
      <c r="D193" s="190">
        <f t="shared" si="8"/>
        <v>68892</v>
      </c>
      <c r="E193" s="190">
        <f t="shared" si="8"/>
        <v>68302</v>
      </c>
      <c r="F193" s="190">
        <f t="shared" si="8"/>
        <v>72635</v>
      </c>
      <c r="G193" s="190">
        <f t="shared" si="8"/>
        <v>74429</v>
      </c>
      <c r="H193" s="190">
        <f t="shared" si="8"/>
        <v>73200</v>
      </c>
      <c r="I193" s="190">
        <f t="shared" si="8"/>
        <v>80709</v>
      </c>
      <c r="J193" s="190">
        <f t="shared" si="8"/>
        <v>70840</v>
      </c>
      <c r="K193" s="190">
        <f t="shared" si="8"/>
        <v>59144</v>
      </c>
      <c r="L193" s="190">
        <f t="shared" si="8"/>
        <v>46814</v>
      </c>
      <c r="M193" s="190">
        <f t="shared" si="8"/>
        <v>43692</v>
      </c>
      <c r="N193" s="190">
        <f>SUM(N171:N191)</f>
        <v>786892</v>
      </c>
    </row>
    <row r="194" spans="1:16" ht="12.75" customHeight="1" thickBot="1" x14ac:dyDescent="0.25">
      <c r="A194" s="202"/>
      <c r="B194" s="191"/>
      <c r="C194" s="191"/>
      <c r="D194" s="191"/>
      <c r="E194" s="191"/>
      <c r="F194" s="191"/>
      <c r="G194" s="191"/>
      <c r="H194" s="191"/>
      <c r="I194" s="191"/>
      <c r="J194" s="191"/>
      <c r="K194" s="191"/>
      <c r="L194" s="191"/>
      <c r="M194" s="191"/>
      <c r="N194" s="191"/>
    </row>
    <row r="198" spans="1:16" s="10" customFormat="1" ht="24.95" customHeight="1" x14ac:dyDescent="0.2">
      <c r="A198" s="200" t="s">
        <v>193</v>
      </c>
      <c r="B198" s="200"/>
      <c r="C198" s="200"/>
      <c r="D198" s="200"/>
      <c r="E198" s="200"/>
      <c r="F198" s="200"/>
      <c r="G198" s="200"/>
      <c r="H198" s="200"/>
      <c r="I198" s="200"/>
      <c r="J198" s="200"/>
      <c r="K198" s="200"/>
      <c r="L198" s="200"/>
      <c r="M198" s="200"/>
      <c r="N198" s="200"/>
    </row>
    <row r="199" spans="1:16" ht="12.75" customHeight="1" thickBot="1" x14ac:dyDescent="0.25"/>
    <row r="200" spans="1:16"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192" t="s">
        <v>13</v>
      </c>
      <c r="P200" s="5"/>
    </row>
    <row r="201" spans="1:16" ht="12.75" customHeight="1" thickBot="1" x14ac:dyDescent="0.25">
      <c r="A201" s="195"/>
      <c r="B201" s="195"/>
      <c r="C201" s="195"/>
      <c r="D201" s="195"/>
      <c r="E201" s="195"/>
      <c r="F201" s="195"/>
      <c r="G201" s="195"/>
      <c r="H201" s="195"/>
      <c r="I201" s="195"/>
      <c r="J201" s="195"/>
      <c r="K201" s="195"/>
      <c r="L201" s="195"/>
      <c r="M201" s="195"/>
      <c r="N201" s="193"/>
    </row>
    <row r="202" spans="1:16" ht="12.75" customHeight="1" x14ac:dyDescent="0.2">
      <c r="A202" s="194" t="s">
        <v>33</v>
      </c>
      <c r="B202" s="205">
        <v>11890</v>
      </c>
      <c r="C202" s="205">
        <v>10878</v>
      </c>
      <c r="D202" s="205">
        <v>14727</v>
      </c>
      <c r="E202" s="205">
        <v>12537</v>
      </c>
      <c r="F202" s="205">
        <v>14523</v>
      </c>
      <c r="G202" s="205">
        <v>10389</v>
      </c>
      <c r="H202" s="205">
        <v>11946</v>
      </c>
      <c r="I202" s="205">
        <v>9905</v>
      </c>
      <c r="J202" s="205">
        <v>14617</v>
      </c>
      <c r="K202" s="205">
        <v>10429</v>
      </c>
      <c r="L202" s="205">
        <v>9271</v>
      </c>
      <c r="M202" s="205">
        <v>7723</v>
      </c>
      <c r="N202" s="207">
        <f>SUM(B202:M202)</f>
        <v>138835</v>
      </c>
    </row>
    <row r="203" spans="1:16" ht="12.75" customHeight="1" thickBot="1" x14ac:dyDescent="0.25">
      <c r="A203" s="195"/>
      <c r="B203" s="206"/>
      <c r="C203" s="206"/>
      <c r="D203" s="206"/>
      <c r="E203" s="206"/>
      <c r="F203" s="206"/>
      <c r="G203" s="206"/>
      <c r="H203" s="206"/>
      <c r="I203" s="206"/>
      <c r="J203" s="206"/>
      <c r="K203" s="206"/>
      <c r="L203" s="206"/>
      <c r="M203" s="206"/>
      <c r="N203" s="208"/>
    </row>
    <row r="204" spans="1:16" ht="12.75" customHeight="1" x14ac:dyDescent="0.2">
      <c r="A204" s="194" t="s">
        <v>82</v>
      </c>
      <c r="B204" s="205">
        <v>82615</v>
      </c>
      <c r="C204" s="205">
        <v>54693</v>
      </c>
      <c r="D204" s="205">
        <v>48021</v>
      </c>
      <c r="E204" s="205">
        <v>73619</v>
      </c>
      <c r="F204" s="205">
        <v>85159</v>
      </c>
      <c r="G204" s="205">
        <v>88451</v>
      </c>
      <c r="H204" s="205">
        <v>90187</v>
      </c>
      <c r="I204" s="205">
        <v>72859</v>
      </c>
      <c r="J204" s="205">
        <v>75303</v>
      </c>
      <c r="K204" s="205">
        <v>73656</v>
      </c>
      <c r="L204" s="205">
        <v>61816</v>
      </c>
      <c r="M204" s="205">
        <v>56989</v>
      </c>
      <c r="N204" s="207">
        <f>SUM(B204:M204)</f>
        <v>863368</v>
      </c>
    </row>
    <row r="205" spans="1:16" ht="12.75" customHeight="1" thickBot="1" x14ac:dyDescent="0.25">
      <c r="A205" s="195"/>
      <c r="B205" s="206"/>
      <c r="C205" s="206"/>
      <c r="D205" s="206"/>
      <c r="E205" s="206"/>
      <c r="F205" s="206"/>
      <c r="G205" s="206"/>
      <c r="H205" s="206"/>
      <c r="I205" s="206"/>
      <c r="J205" s="206"/>
      <c r="K205" s="206"/>
      <c r="L205" s="206"/>
      <c r="M205" s="206"/>
      <c r="N205" s="208"/>
    </row>
    <row r="206" spans="1:16" ht="12.75" customHeight="1" x14ac:dyDescent="0.2">
      <c r="A206" s="194" t="s">
        <v>83</v>
      </c>
      <c r="B206" s="205">
        <v>3080</v>
      </c>
      <c r="C206" s="205">
        <v>2560</v>
      </c>
      <c r="D206" s="205">
        <v>4680</v>
      </c>
      <c r="E206" s="205">
        <v>5720</v>
      </c>
      <c r="F206" s="205">
        <v>6240</v>
      </c>
      <c r="G206" s="205">
        <v>4640</v>
      </c>
      <c r="H206" s="205">
        <v>5720</v>
      </c>
      <c r="I206" s="205">
        <v>5160</v>
      </c>
      <c r="J206" s="205">
        <v>7666</v>
      </c>
      <c r="K206" s="205">
        <v>7128</v>
      </c>
      <c r="L206" s="205">
        <v>7479</v>
      </c>
      <c r="M206" s="205">
        <v>8200</v>
      </c>
      <c r="N206" s="207">
        <f>SUM(B206:M206)</f>
        <v>68273</v>
      </c>
    </row>
    <row r="207" spans="1:16" ht="12.75" customHeight="1" thickBot="1" x14ac:dyDescent="0.25">
      <c r="A207" s="195"/>
      <c r="B207" s="206"/>
      <c r="C207" s="206"/>
      <c r="D207" s="206"/>
      <c r="E207" s="206"/>
      <c r="F207" s="206"/>
      <c r="G207" s="206"/>
      <c r="H207" s="206"/>
      <c r="I207" s="206"/>
      <c r="J207" s="206"/>
      <c r="K207" s="206"/>
      <c r="L207" s="206"/>
      <c r="M207" s="206"/>
      <c r="N207" s="208"/>
    </row>
    <row r="208" spans="1:16" ht="12.75" customHeight="1" x14ac:dyDescent="0.2">
      <c r="A208" s="194" t="s">
        <v>88</v>
      </c>
      <c r="B208" s="205">
        <v>1932</v>
      </c>
      <c r="C208" s="205">
        <v>1518</v>
      </c>
      <c r="D208" s="205">
        <v>552</v>
      </c>
      <c r="E208" s="205">
        <v>905</v>
      </c>
      <c r="F208" s="205">
        <v>573</v>
      </c>
      <c r="G208" s="205">
        <v>1824</v>
      </c>
      <c r="H208" s="205">
        <v>4530</v>
      </c>
      <c r="I208" s="205">
        <v>2651</v>
      </c>
      <c r="J208" s="205">
        <v>2393</v>
      </c>
      <c r="K208" s="205">
        <v>2443</v>
      </c>
      <c r="L208" s="205">
        <v>1891</v>
      </c>
      <c r="M208" s="205">
        <v>2285</v>
      </c>
      <c r="N208" s="207">
        <f>SUM(B208:M208)</f>
        <v>23497</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194" t="s">
        <v>89</v>
      </c>
      <c r="B210" s="205">
        <v>1305</v>
      </c>
      <c r="C210" s="205">
        <v>727</v>
      </c>
      <c r="D210" s="205">
        <v>30</v>
      </c>
      <c r="E210" s="205"/>
      <c r="F210" s="205">
        <v>1525</v>
      </c>
      <c r="G210" s="205">
        <v>2234</v>
      </c>
      <c r="H210" s="205">
        <v>330</v>
      </c>
      <c r="I210" s="205">
        <v>489</v>
      </c>
      <c r="J210" s="205">
        <v>948</v>
      </c>
      <c r="K210" s="205">
        <v>1200</v>
      </c>
      <c r="L210" s="205"/>
      <c r="M210" s="205">
        <v>654</v>
      </c>
      <c r="N210" s="207">
        <f>SUM(B210:M210)</f>
        <v>9442</v>
      </c>
    </row>
    <row r="211" spans="1:14" ht="12.75" customHeight="1" thickBot="1" x14ac:dyDescent="0.25">
      <c r="A211" s="195"/>
      <c r="B211" s="206"/>
      <c r="C211" s="206"/>
      <c r="D211" s="206"/>
      <c r="E211" s="206"/>
      <c r="F211" s="206"/>
      <c r="G211" s="206"/>
      <c r="H211" s="206"/>
      <c r="I211" s="206"/>
      <c r="J211" s="206"/>
      <c r="K211" s="206"/>
      <c r="L211" s="206"/>
      <c r="M211" s="206"/>
      <c r="N211" s="208"/>
    </row>
    <row r="212" spans="1:14" ht="12.75" customHeight="1" x14ac:dyDescent="0.2">
      <c r="A212" s="201" t="s">
        <v>13</v>
      </c>
      <c r="B212" s="190">
        <f t="shared" ref="B212:M212" si="9">SUM(B202:B210)</f>
        <v>100822</v>
      </c>
      <c r="C212" s="190">
        <f t="shared" si="9"/>
        <v>70376</v>
      </c>
      <c r="D212" s="190">
        <f t="shared" si="9"/>
        <v>68010</v>
      </c>
      <c r="E212" s="190">
        <f t="shared" si="9"/>
        <v>92781</v>
      </c>
      <c r="F212" s="190">
        <f t="shared" si="9"/>
        <v>108020</v>
      </c>
      <c r="G212" s="190">
        <f t="shared" si="9"/>
        <v>107538</v>
      </c>
      <c r="H212" s="190">
        <f t="shared" si="9"/>
        <v>112713</v>
      </c>
      <c r="I212" s="190">
        <f t="shared" si="9"/>
        <v>91064</v>
      </c>
      <c r="J212" s="190">
        <f t="shared" si="9"/>
        <v>100927</v>
      </c>
      <c r="K212" s="190">
        <f t="shared" si="9"/>
        <v>94856</v>
      </c>
      <c r="L212" s="190">
        <f t="shared" si="9"/>
        <v>80457</v>
      </c>
      <c r="M212" s="190">
        <f t="shared" si="9"/>
        <v>75851</v>
      </c>
      <c r="N212" s="190">
        <f>SUM(N202:N210)</f>
        <v>1103415</v>
      </c>
    </row>
    <row r="213" spans="1:14" ht="12.75" customHeight="1" thickBot="1" x14ac:dyDescent="0.25">
      <c r="A213" s="202"/>
      <c r="B213" s="191"/>
      <c r="C213" s="191"/>
      <c r="D213" s="191"/>
      <c r="E213" s="191"/>
      <c r="F213" s="191"/>
      <c r="G213" s="191"/>
      <c r="H213" s="191"/>
      <c r="I213" s="191"/>
      <c r="J213" s="191"/>
      <c r="K213" s="191"/>
      <c r="L213" s="191"/>
      <c r="M213" s="191"/>
      <c r="N213" s="191"/>
    </row>
    <row r="217" spans="1:14" s="10" customFormat="1" ht="24.95" customHeight="1" x14ac:dyDescent="0.2">
      <c r="A217" s="200" t="s">
        <v>194</v>
      </c>
      <c r="B217" s="200"/>
      <c r="C217" s="200"/>
      <c r="D217" s="200"/>
      <c r="E217" s="200"/>
      <c r="F217" s="200"/>
      <c r="G217" s="200"/>
      <c r="H217" s="200"/>
      <c r="I217" s="200"/>
      <c r="J217" s="200"/>
      <c r="K217" s="200"/>
      <c r="L217" s="200"/>
      <c r="M217" s="200"/>
      <c r="N217" s="200"/>
    </row>
    <row r="218" spans="1:14" ht="12.75" customHeight="1" thickBot="1" x14ac:dyDescent="0.25"/>
    <row r="219" spans="1:14" ht="12.75" customHeight="1" x14ac:dyDescent="0.2">
      <c r="A219" s="194"/>
      <c r="B219" s="194" t="s">
        <v>1</v>
      </c>
      <c r="C219" s="194" t="s">
        <v>2</v>
      </c>
      <c r="D219" s="194" t="s">
        <v>3</v>
      </c>
      <c r="E219" s="194" t="s">
        <v>4</v>
      </c>
      <c r="F219" s="194" t="s">
        <v>5</v>
      </c>
      <c r="G219" s="194" t="s">
        <v>6</v>
      </c>
      <c r="H219" s="194" t="s">
        <v>7</v>
      </c>
      <c r="I219" s="194" t="s">
        <v>8</v>
      </c>
      <c r="J219" s="194" t="s">
        <v>9</v>
      </c>
      <c r="K219" s="194" t="s">
        <v>10</v>
      </c>
      <c r="L219" s="194" t="s">
        <v>11</v>
      </c>
      <c r="M219" s="194" t="s">
        <v>12</v>
      </c>
      <c r="N219" s="192" t="s">
        <v>13</v>
      </c>
    </row>
    <row r="220" spans="1:14" ht="12.75" customHeight="1" thickBot="1" x14ac:dyDescent="0.25">
      <c r="A220" s="195"/>
      <c r="B220" s="195"/>
      <c r="C220" s="195"/>
      <c r="D220" s="195"/>
      <c r="E220" s="195"/>
      <c r="F220" s="195"/>
      <c r="G220" s="195"/>
      <c r="H220" s="195"/>
      <c r="I220" s="195"/>
      <c r="J220" s="195"/>
      <c r="K220" s="195"/>
      <c r="L220" s="195"/>
      <c r="M220" s="195"/>
      <c r="N220" s="193"/>
    </row>
    <row r="221" spans="1:14" ht="12.75" customHeight="1" x14ac:dyDescent="0.2">
      <c r="A221" s="194" t="s">
        <v>91</v>
      </c>
      <c r="B221" s="205">
        <v>29280</v>
      </c>
      <c r="C221" s="205">
        <v>19840</v>
      </c>
      <c r="D221" s="205">
        <v>12400</v>
      </c>
      <c r="E221" s="205">
        <v>13760</v>
      </c>
      <c r="F221" s="205">
        <v>22000</v>
      </c>
      <c r="G221" s="205">
        <v>10560</v>
      </c>
      <c r="H221" s="205">
        <v>0</v>
      </c>
      <c r="I221" s="205">
        <v>11840</v>
      </c>
      <c r="J221" s="205">
        <v>21840</v>
      </c>
      <c r="K221" s="205">
        <v>31400</v>
      </c>
      <c r="L221" s="205">
        <v>28560</v>
      </c>
      <c r="M221" s="205">
        <v>25320</v>
      </c>
      <c r="N221" s="207">
        <f>SUM(B221:M221)</f>
        <v>226800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201" t="s">
        <v>13</v>
      </c>
      <c r="B223" s="190">
        <f t="shared" ref="B223:M223" si="10">SUM(B221:B221)</f>
        <v>29280</v>
      </c>
      <c r="C223" s="190">
        <f t="shared" si="10"/>
        <v>19840</v>
      </c>
      <c r="D223" s="190">
        <f t="shared" si="10"/>
        <v>12400</v>
      </c>
      <c r="E223" s="190">
        <f t="shared" si="10"/>
        <v>13760</v>
      </c>
      <c r="F223" s="190">
        <f t="shared" si="10"/>
        <v>22000</v>
      </c>
      <c r="G223" s="190">
        <f t="shared" si="10"/>
        <v>10560</v>
      </c>
      <c r="H223" s="190">
        <f t="shared" si="10"/>
        <v>0</v>
      </c>
      <c r="I223" s="190">
        <f t="shared" si="10"/>
        <v>11840</v>
      </c>
      <c r="J223" s="190">
        <f t="shared" si="10"/>
        <v>21840</v>
      </c>
      <c r="K223" s="190">
        <f t="shared" si="10"/>
        <v>31400</v>
      </c>
      <c r="L223" s="190">
        <f t="shared" si="10"/>
        <v>28560</v>
      </c>
      <c r="M223" s="190">
        <f t="shared" si="10"/>
        <v>25320</v>
      </c>
      <c r="N223" s="190">
        <f>SUM(B223:M223)</f>
        <v>226800</v>
      </c>
    </row>
    <row r="224" spans="1:14" ht="12.75" customHeight="1" thickBot="1" x14ac:dyDescent="0.25">
      <c r="A224" s="202"/>
      <c r="B224" s="191"/>
      <c r="C224" s="191"/>
      <c r="D224" s="191"/>
      <c r="E224" s="191"/>
      <c r="F224" s="191"/>
      <c r="G224" s="191"/>
      <c r="H224" s="191" t="s">
        <v>98</v>
      </c>
      <c r="I224" s="191"/>
      <c r="J224" s="191"/>
      <c r="K224" s="191"/>
      <c r="L224" s="191"/>
      <c r="M224" s="191"/>
      <c r="N224" s="191"/>
    </row>
    <row r="225" spans="8:8" ht="12.75" customHeight="1" x14ac:dyDescent="0.2">
      <c r="H225" s="2" t="s">
        <v>98</v>
      </c>
    </row>
  </sheetData>
  <mergeCells count="1275">
    <mergeCell ref="A198:N198"/>
    <mergeCell ref="A167:N167"/>
    <mergeCell ref="A132:N132"/>
    <mergeCell ref="K160:K161"/>
    <mergeCell ref="L160:L161"/>
    <mergeCell ref="M160:M161"/>
    <mergeCell ref="N160:N161"/>
    <mergeCell ref="N158:N159"/>
    <mergeCell ref="B160:B161"/>
    <mergeCell ref="A6:E6"/>
    <mergeCell ref="A5:E5"/>
    <mergeCell ref="A4:E4"/>
    <mergeCell ref="A13:N13"/>
    <mergeCell ref="A10:E10"/>
    <mergeCell ref="A9:E9"/>
    <mergeCell ref="A8:E8"/>
    <mergeCell ref="A7:E7"/>
    <mergeCell ref="A47:A48"/>
    <mergeCell ref="A49:A50"/>
    <mergeCell ref="A35:A36"/>
    <mergeCell ref="A37:A38"/>
    <mergeCell ref="A39:A40"/>
    <mergeCell ref="A41:A42"/>
    <mergeCell ref="M47:M48"/>
    <mergeCell ref="L43:L44"/>
    <mergeCell ref="I43:I44"/>
    <mergeCell ref="J43:J44"/>
    <mergeCell ref="J45:J46"/>
    <mergeCell ref="K45:K46"/>
    <mergeCell ref="N47:N48"/>
    <mergeCell ref="N45:N46"/>
    <mergeCell ref="B47:B48"/>
    <mergeCell ref="A2:N2"/>
    <mergeCell ref="I51:I52"/>
    <mergeCell ref="J51:J52"/>
    <mergeCell ref="K51:K52"/>
    <mergeCell ref="L51:L52"/>
    <mergeCell ref="E51:E52"/>
    <mergeCell ref="F51:F52"/>
    <mergeCell ref="G51:G52"/>
    <mergeCell ref="H51:H52"/>
    <mergeCell ref="A51:A52"/>
    <mergeCell ref="A101:N101"/>
    <mergeCell ref="A56:N56"/>
    <mergeCell ref="M51:M52"/>
    <mergeCell ref="N51:N52"/>
    <mergeCell ref="B51:B52"/>
    <mergeCell ref="C51:C52"/>
    <mergeCell ref="D51:D52"/>
    <mergeCell ref="K94:K95"/>
    <mergeCell ref="L94:L95"/>
    <mergeCell ref="M94:M95"/>
    <mergeCell ref="N49:N50"/>
    <mergeCell ref="A17:A18"/>
    <mergeCell ref="A19:A20"/>
    <mergeCell ref="A21:A22"/>
    <mergeCell ref="A23:A24"/>
    <mergeCell ref="A25:A26"/>
    <mergeCell ref="A27:A28"/>
    <mergeCell ref="A29:A30"/>
    <mergeCell ref="A31:A32"/>
    <mergeCell ref="A33:A34"/>
    <mergeCell ref="A43:A44"/>
    <mergeCell ref="A45:A46"/>
    <mergeCell ref="C47:C48"/>
    <mergeCell ref="D47:D48"/>
    <mergeCell ref="E47:E48"/>
    <mergeCell ref="F47:F48"/>
    <mergeCell ref="G47:G48"/>
    <mergeCell ref="H47:H48"/>
    <mergeCell ref="M45:M46"/>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L45:L46"/>
    <mergeCell ref="H43:H44"/>
    <mergeCell ref="B45:B46"/>
    <mergeCell ref="C45:C46"/>
    <mergeCell ref="D45:D46"/>
    <mergeCell ref="E45:E46"/>
    <mergeCell ref="K43:K44"/>
    <mergeCell ref="B43:B44"/>
    <mergeCell ref="C43:C44"/>
    <mergeCell ref="D43:D44"/>
    <mergeCell ref="F45:F46"/>
    <mergeCell ref="G45:G46"/>
    <mergeCell ref="H45:H46"/>
    <mergeCell ref="I45:I46"/>
    <mergeCell ref="I41:I42"/>
    <mergeCell ref="I39:I40"/>
    <mergeCell ref="J39:J40"/>
    <mergeCell ref="K39:K40"/>
    <mergeCell ref="M43:M44"/>
    <mergeCell ref="N43:N44"/>
    <mergeCell ref="N41:N42"/>
    <mergeCell ref="H41:H42"/>
    <mergeCell ref="B39:B40"/>
    <mergeCell ref="C39:C40"/>
    <mergeCell ref="D39:D40"/>
    <mergeCell ref="E39:E40"/>
    <mergeCell ref="F39:F40"/>
    <mergeCell ref="G39:G40"/>
    <mergeCell ref="H39:H40"/>
    <mergeCell ref="H35:H36"/>
    <mergeCell ref="I35:I36"/>
    <mergeCell ref="J35:J36"/>
    <mergeCell ref="L39:L40"/>
    <mergeCell ref="J41:J42"/>
    <mergeCell ref="K41:K42"/>
    <mergeCell ref="L41:L42"/>
    <mergeCell ref="B41:B42"/>
    <mergeCell ref="C41:C42"/>
    <mergeCell ref="D41:D42"/>
    <mergeCell ref="G41:G42"/>
    <mergeCell ref="E43:E44"/>
    <mergeCell ref="F43:F44"/>
    <mergeCell ref="G43:G44"/>
    <mergeCell ref="H37:H38"/>
    <mergeCell ref="I37:I38"/>
    <mergeCell ref="J37:J38"/>
    <mergeCell ref="K37:K38"/>
    <mergeCell ref="D37:D38"/>
    <mergeCell ref="E37:E38"/>
    <mergeCell ref="F37:F38"/>
    <mergeCell ref="M35:M36"/>
    <mergeCell ref="N33:N34"/>
    <mergeCell ref="B35:B36"/>
    <mergeCell ref="C35:C36"/>
    <mergeCell ref="D35:D36"/>
    <mergeCell ref="E35:E36"/>
    <mergeCell ref="F35:F36"/>
    <mergeCell ref="G35:G36"/>
    <mergeCell ref="B31:B32"/>
    <mergeCell ref="C31:C32"/>
    <mergeCell ref="D31:D32"/>
    <mergeCell ref="E31:E32"/>
    <mergeCell ref="F31:F32"/>
    <mergeCell ref="G31:G32"/>
    <mergeCell ref="M37:M38"/>
    <mergeCell ref="N37:N38"/>
    <mergeCell ref="M41:M42"/>
    <mergeCell ref="M39:M40"/>
    <mergeCell ref="N39:N40"/>
    <mergeCell ref="G37:G38"/>
    <mergeCell ref="L37:L38"/>
    <mergeCell ref="M29:M30"/>
    <mergeCell ref="J29:J30"/>
    <mergeCell ref="K29:K30"/>
    <mergeCell ref="L33:L34"/>
    <mergeCell ref="M33:M34"/>
    <mergeCell ref="M31:M32"/>
    <mergeCell ref="I31:I32"/>
    <mergeCell ref="J31:J32"/>
    <mergeCell ref="N31:N32"/>
    <mergeCell ref="B33:B34"/>
    <mergeCell ref="C33:C34"/>
    <mergeCell ref="D33:D34"/>
    <mergeCell ref="E33:E34"/>
    <mergeCell ref="F33:F34"/>
    <mergeCell ref="G33:G34"/>
    <mergeCell ref="L31:L32"/>
    <mergeCell ref="B27:B28"/>
    <mergeCell ref="C27:C28"/>
    <mergeCell ref="D27:D28"/>
    <mergeCell ref="E27:E28"/>
    <mergeCell ref="F27:F28"/>
    <mergeCell ref="L27:L28"/>
    <mergeCell ref="I27:I28"/>
    <mergeCell ref="J27:J28"/>
    <mergeCell ref="N29:N30"/>
    <mergeCell ref="J33:J34"/>
    <mergeCell ref="K33:K34"/>
    <mergeCell ref="H33:H34"/>
    <mergeCell ref="I33:I34"/>
    <mergeCell ref="L23:L24"/>
    <mergeCell ref="J25:J26"/>
    <mergeCell ref="K25:K26"/>
    <mergeCell ref="L25:L26"/>
    <mergeCell ref="B25:B26"/>
    <mergeCell ref="C90:C91"/>
    <mergeCell ref="D90:D91"/>
    <mergeCell ref="E90:E91"/>
    <mergeCell ref="J94:J95"/>
    <mergeCell ref="J92:J93"/>
    <mergeCell ref="K92:K93"/>
    <mergeCell ref="C25:C26"/>
    <mergeCell ref="D25:D26"/>
    <mergeCell ref="E25:E26"/>
    <mergeCell ref="F25:F26"/>
    <mergeCell ref="G25:G26"/>
    <mergeCell ref="G27:G28"/>
    <mergeCell ref="H29:H30"/>
    <mergeCell ref="I29:I30"/>
    <mergeCell ref="L88:L89"/>
    <mergeCell ref="L84:L85"/>
    <mergeCell ref="D84:D85"/>
    <mergeCell ref="E84:E85"/>
    <mergeCell ref="L82:L83"/>
    <mergeCell ref="I76:I77"/>
    <mergeCell ref="I78:I79"/>
    <mergeCell ref="J78:J79"/>
    <mergeCell ref="K78:K79"/>
    <mergeCell ref="H27:H28"/>
    <mergeCell ref="L29:L30"/>
    <mergeCell ref="K35:K36"/>
    <mergeCell ref="L35:L36"/>
    <mergeCell ref="H21:H22"/>
    <mergeCell ref="I21:I22"/>
    <mergeCell ref="J21:J22"/>
    <mergeCell ref="K21:K22"/>
    <mergeCell ref="D21:D22"/>
    <mergeCell ref="E21:E22"/>
    <mergeCell ref="F21:F22"/>
    <mergeCell ref="G21:G22"/>
    <mergeCell ref="H31:H32"/>
    <mergeCell ref="K31:K32"/>
    <mergeCell ref="H25:H26"/>
    <mergeCell ref="D29:D30"/>
    <mergeCell ref="E29:E30"/>
    <mergeCell ref="F29:F30"/>
    <mergeCell ref="G29:G30"/>
    <mergeCell ref="K27:K28"/>
    <mergeCell ref="E41:E42"/>
    <mergeCell ref="F41:F42"/>
    <mergeCell ref="I25:I26"/>
    <mergeCell ref="I23:I24"/>
    <mergeCell ref="J23:J24"/>
    <mergeCell ref="K23:K24"/>
    <mergeCell ref="B19:B20"/>
    <mergeCell ref="C19:C20"/>
    <mergeCell ref="D19:D20"/>
    <mergeCell ref="E19:E20"/>
    <mergeCell ref="F19:F20"/>
    <mergeCell ref="G19:G20"/>
    <mergeCell ref="M21:M22"/>
    <mergeCell ref="N21:N22"/>
    <mergeCell ref="B23:B24"/>
    <mergeCell ref="C23:C24"/>
    <mergeCell ref="D23:D24"/>
    <mergeCell ref="E23:E24"/>
    <mergeCell ref="F23:F24"/>
    <mergeCell ref="G23:G24"/>
    <mergeCell ref="H23:H24"/>
    <mergeCell ref="N94:N95"/>
    <mergeCell ref="N92:N93"/>
    <mergeCell ref="H94:H95"/>
    <mergeCell ref="I94:I95"/>
    <mergeCell ref="B94:B95"/>
    <mergeCell ref="C94:C95"/>
    <mergeCell ref="D94:D95"/>
    <mergeCell ref="E94:E95"/>
    <mergeCell ref="F94:F95"/>
    <mergeCell ref="G94:G95"/>
    <mergeCell ref="B92:B93"/>
    <mergeCell ref="C92:C93"/>
    <mergeCell ref="D92:D93"/>
    <mergeCell ref="E92:E93"/>
    <mergeCell ref="D88:D89"/>
    <mergeCell ref="E88:E89"/>
    <mergeCell ref="B90:B91"/>
    <mergeCell ref="N90:N91"/>
    <mergeCell ref="N88:N89"/>
    <mergeCell ref="H88:H89"/>
    <mergeCell ref="I88:I89"/>
    <mergeCell ref="H90:H91"/>
    <mergeCell ref="K90:K91"/>
    <mergeCell ref="L90:L91"/>
    <mergeCell ref="I90:I91"/>
    <mergeCell ref="L17:L18"/>
    <mergeCell ref="M17:M18"/>
    <mergeCell ref="F17:F18"/>
    <mergeCell ref="G17:G18"/>
    <mergeCell ref="H17:H18"/>
    <mergeCell ref="I17:I18"/>
    <mergeCell ref="H19:H20"/>
    <mergeCell ref="I19:I20"/>
    <mergeCell ref="J19:J20"/>
    <mergeCell ref="J17:J18"/>
    <mergeCell ref="K17:K18"/>
    <mergeCell ref="K19:K20"/>
    <mergeCell ref="L19:L20"/>
    <mergeCell ref="M19:M20"/>
    <mergeCell ref="N19:N20"/>
    <mergeCell ref="N17:N18"/>
    <mergeCell ref="L21:L22"/>
    <mergeCell ref="M25:M26"/>
    <mergeCell ref="M23:M24"/>
    <mergeCell ref="N23:N24"/>
    <mergeCell ref="M27:M28"/>
    <mergeCell ref="N27:N28"/>
    <mergeCell ref="N25:N26"/>
    <mergeCell ref="N35:N36"/>
    <mergeCell ref="M88:M89"/>
    <mergeCell ref="M86:M87"/>
    <mergeCell ref="G88:G89"/>
    <mergeCell ref="L92:L93"/>
    <mergeCell ref="M92:M93"/>
    <mergeCell ref="F92:F93"/>
    <mergeCell ref="G92:G93"/>
    <mergeCell ref="H92:H93"/>
    <mergeCell ref="I92:I93"/>
    <mergeCell ref="F90:F91"/>
    <mergeCell ref="G90:G91"/>
    <mergeCell ref="I86:I87"/>
    <mergeCell ref="J86:J87"/>
    <mergeCell ref="K86:K87"/>
    <mergeCell ref="F88:F89"/>
    <mergeCell ref="J90:J91"/>
    <mergeCell ref="M90:M91"/>
    <mergeCell ref="N84:N85"/>
    <mergeCell ref="B86:B87"/>
    <mergeCell ref="C86:C87"/>
    <mergeCell ref="D86:D87"/>
    <mergeCell ref="E86:E87"/>
    <mergeCell ref="F86:F87"/>
    <mergeCell ref="G86:G87"/>
    <mergeCell ref="H86:H87"/>
    <mergeCell ref="H84:H85"/>
    <mergeCell ref="I84:I85"/>
    <mergeCell ref="L86:L87"/>
    <mergeCell ref="N86:N87"/>
    <mergeCell ref="B80:B81"/>
    <mergeCell ref="C80:C81"/>
    <mergeCell ref="D80:D81"/>
    <mergeCell ref="E80:E81"/>
    <mergeCell ref="F80:F81"/>
    <mergeCell ref="G80:G81"/>
    <mergeCell ref="H80:H81"/>
    <mergeCell ref="I80:I81"/>
    <mergeCell ref="K82:K83"/>
    <mergeCell ref="M84:M85"/>
    <mergeCell ref="J84:J85"/>
    <mergeCell ref="K84:K85"/>
    <mergeCell ref="F84:F85"/>
    <mergeCell ref="G84:G85"/>
    <mergeCell ref="N82:N83"/>
    <mergeCell ref="N80:N81"/>
    <mergeCell ref="H82:H83"/>
    <mergeCell ref="I82:I83"/>
    <mergeCell ref="B82:B83"/>
    <mergeCell ref="C82:C83"/>
    <mergeCell ref="D82:D83"/>
    <mergeCell ref="E82:E83"/>
    <mergeCell ref="F82:F83"/>
    <mergeCell ref="G82:G83"/>
    <mergeCell ref="B74:B75"/>
    <mergeCell ref="C74:C75"/>
    <mergeCell ref="D74:D75"/>
    <mergeCell ref="E74:E75"/>
    <mergeCell ref="F74:F75"/>
    <mergeCell ref="G74:G75"/>
    <mergeCell ref="B76:B77"/>
    <mergeCell ref="C76:C77"/>
    <mergeCell ref="N76:N77"/>
    <mergeCell ref="B78:B79"/>
    <mergeCell ref="C78:C79"/>
    <mergeCell ref="D78:D79"/>
    <mergeCell ref="E78:E79"/>
    <mergeCell ref="F78:F79"/>
    <mergeCell ref="G78:G79"/>
    <mergeCell ref="D76:D77"/>
    <mergeCell ref="E76:E77"/>
    <mergeCell ref="F76:F77"/>
    <mergeCell ref="H76:H77"/>
    <mergeCell ref="M82:M83"/>
    <mergeCell ref="J82:J83"/>
    <mergeCell ref="M78:M79"/>
    <mergeCell ref="N78:N79"/>
    <mergeCell ref="L78:L79"/>
    <mergeCell ref="H78:H79"/>
    <mergeCell ref="D68:D69"/>
    <mergeCell ref="E68:E69"/>
    <mergeCell ref="F68:F69"/>
    <mergeCell ref="G68:G69"/>
    <mergeCell ref="L68:L69"/>
    <mergeCell ref="M68:M69"/>
    <mergeCell ref="N68:N69"/>
    <mergeCell ref="B70:B71"/>
    <mergeCell ref="C70:C71"/>
    <mergeCell ref="D70:D71"/>
    <mergeCell ref="E70:E71"/>
    <mergeCell ref="F70:F71"/>
    <mergeCell ref="G70:G71"/>
    <mergeCell ref="H70:H71"/>
    <mergeCell ref="N70:N71"/>
    <mergeCell ref="H72:H73"/>
    <mergeCell ref="I72:I73"/>
    <mergeCell ref="I70:I71"/>
    <mergeCell ref="J70:J71"/>
    <mergeCell ref="K70:K71"/>
    <mergeCell ref="L70:L71"/>
    <mergeCell ref="J72:J73"/>
    <mergeCell ref="K72:K73"/>
    <mergeCell ref="G64:G65"/>
    <mergeCell ref="H66:H67"/>
    <mergeCell ref="I66:I67"/>
    <mergeCell ref="J66:J67"/>
    <mergeCell ref="J64:J65"/>
    <mergeCell ref="K64:K65"/>
    <mergeCell ref="H64:H65"/>
    <mergeCell ref="I64:I65"/>
    <mergeCell ref="K66:K67"/>
    <mergeCell ref="L66:L67"/>
    <mergeCell ref="M66:M67"/>
    <mergeCell ref="L74:L75"/>
    <mergeCell ref="I74:I75"/>
    <mergeCell ref="J74:J75"/>
    <mergeCell ref="H74:H75"/>
    <mergeCell ref="L76:L77"/>
    <mergeCell ref="M76:M77"/>
    <mergeCell ref="J76:J77"/>
    <mergeCell ref="K76:K77"/>
    <mergeCell ref="N66:N67"/>
    <mergeCell ref="N64:N65"/>
    <mergeCell ref="B66:B67"/>
    <mergeCell ref="C66:C67"/>
    <mergeCell ref="D66:D67"/>
    <mergeCell ref="E66:E67"/>
    <mergeCell ref="F66:F67"/>
    <mergeCell ref="G66:G67"/>
    <mergeCell ref="A90:A91"/>
    <mergeCell ref="B88:B89"/>
    <mergeCell ref="C88:C89"/>
    <mergeCell ref="D60:D61"/>
    <mergeCell ref="E60:E61"/>
    <mergeCell ref="F60:F61"/>
    <mergeCell ref="G60:G61"/>
    <mergeCell ref="A92:A93"/>
    <mergeCell ref="A94:A95"/>
    <mergeCell ref="B60:B61"/>
    <mergeCell ref="C60:C61"/>
    <mergeCell ref="B68:B69"/>
    <mergeCell ref="C68:C69"/>
    <mergeCell ref="N60:N61"/>
    <mergeCell ref="B62:B63"/>
    <mergeCell ref="C62:C63"/>
    <mergeCell ref="D62:D63"/>
    <mergeCell ref="E62:E63"/>
    <mergeCell ref="F62:F63"/>
    <mergeCell ref="G62:G63"/>
    <mergeCell ref="H62:H63"/>
    <mergeCell ref="H60:H61"/>
    <mergeCell ref="I60:I61"/>
    <mergeCell ref="I62:I63"/>
    <mergeCell ref="J62:J63"/>
    <mergeCell ref="K62:K63"/>
    <mergeCell ref="L62:L63"/>
    <mergeCell ref="L60:L61"/>
    <mergeCell ref="M60:M61"/>
    <mergeCell ref="J60:J61"/>
    <mergeCell ref="K60:K61"/>
    <mergeCell ref="L64:L65"/>
    <mergeCell ref="A72:A73"/>
    <mergeCell ref="A74:A75"/>
    <mergeCell ref="A76:A77"/>
    <mergeCell ref="A78:A79"/>
    <mergeCell ref="A80:A81"/>
    <mergeCell ref="A82:A83"/>
    <mergeCell ref="F96:F97"/>
    <mergeCell ref="G96:G97"/>
    <mergeCell ref="H96:H97"/>
    <mergeCell ref="I96:I97"/>
    <mergeCell ref="L72:L73"/>
    <mergeCell ref="B72:B73"/>
    <mergeCell ref="C72:C73"/>
    <mergeCell ref="D72:D73"/>
    <mergeCell ref="E72:E73"/>
    <mergeCell ref="F72:F73"/>
    <mergeCell ref="G72:G73"/>
    <mergeCell ref="M72:M73"/>
    <mergeCell ref="M70:M71"/>
    <mergeCell ref="B64:B65"/>
    <mergeCell ref="C64:C65"/>
    <mergeCell ref="D64:D65"/>
    <mergeCell ref="E64:E65"/>
    <mergeCell ref="F64:F65"/>
    <mergeCell ref="C127:C128"/>
    <mergeCell ref="D127:D128"/>
    <mergeCell ref="E127:E128"/>
    <mergeCell ref="F127:F128"/>
    <mergeCell ref="C125:C126"/>
    <mergeCell ref="D125:D126"/>
    <mergeCell ref="A60:A61"/>
    <mergeCell ref="A62:A63"/>
    <mergeCell ref="A64:A65"/>
    <mergeCell ref="A66:A67"/>
    <mergeCell ref="A68:A69"/>
    <mergeCell ref="A70:A71"/>
    <mergeCell ref="A96:A97"/>
    <mergeCell ref="B96:B97"/>
    <mergeCell ref="C96:C97"/>
    <mergeCell ref="D96:D97"/>
    <mergeCell ref="E96:E97"/>
    <mergeCell ref="B84:B85"/>
    <mergeCell ref="C84:C85"/>
    <mergeCell ref="A84:A85"/>
    <mergeCell ref="A86:A87"/>
    <mergeCell ref="A88:A89"/>
    <mergeCell ref="A105:A106"/>
    <mergeCell ref="A107:A108"/>
    <mergeCell ref="A109:A110"/>
    <mergeCell ref="A111:A112"/>
    <mergeCell ref="A113:A114"/>
    <mergeCell ref="A115:A116"/>
    <mergeCell ref="A117:A118"/>
    <mergeCell ref="A119:A120"/>
    <mergeCell ref="A121:A122"/>
    <mergeCell ref="A123:A124"/>
    <mergeCell ref="A125:A126"/>
    <mergeCell ref="A127:A128"/>
    <mergeCell ref="B127:B128"/>
    <mergeCell ref="B125:B126"/>
    <mergeCell ref="B123:B124"/>
    <mergeCell ref="M127:M128"/>
    <mergeCell ref="N127:N128"/>
    <mergeCell ref="G127:G128"/>
    <mergeCell ref="H127:H128"/>
    <mergeCell ref="I127:I128"/>
    <mergeCell ref="J127:J128"/>
    <mergeCell ref="K127:K128"/>
    <mergeCell ref="L127:L128"/>
    <mergeCell ref="L123:L124"/>
    <mergeCell ref="M123:M124"/>
    <mergeCell ref="N123:N124"/>
    <mergeCell ref="N121:N122"/>
    <mergeCell ref="L121:L122"/>
    <mergeCell ref="M121:M122"/>
    <mergeCell ref="E125:E126"/>
    <mergeCell ref="K123:K124"/>
    <mergeCell ref="C123:C124"/>
    <mergeCell ref="D123:D124"/>
    <mergeCell ref="E123:E124"/>
    <mergeCell ref="F123:F124"/>
    <mergeCell ref="G123:G124"/>
    <mergeCell ref="H123:H124"/>
    <mergeCell ref="I123:I124"/>
    <mergeCell ref="J123:J124"/>
    <mergeCell ref="J125:J126"/>
    <mergeCell ref="K125:K126"/>
    <mergeCell ref="L125:L126"/>
    <mergeCell ref="M125:M126"/>
    <mergeCell ref="F125:F126"/>
    <mergeCell ref="G125:G126"/>
    <mergeCell ref="H125:H126"/>
    <mergeCell ref="I125:I126"/>
    <mergeCell ref="N125:N126"/>
    <mergeCell ref="B119:B120"/>
    <mergeCell ref="C119:C120"/>
    <mergeCell ref="D119:D120"/>
    <mergeCell ref="E119:E120"/>
    <mergeCell ref="B117:B118"/>
    <mergeCell ref="C117:C118"/>
    <mergeCell ref="D117:D118"/>
    <mergeCell ref="J119:J120"/>
    <mergeCell ref="K119:K120"/>
    <mergeCell ref="L119:L120"/>
    <mergeCell ref="M119:M120"/>
    <mergeCell ref="F119:F120"/>
    <mergeCell ref="G119:G120"/>
    <mergeCell ref="H119:H120"/>
    <mergeCell ref="I119:I120"/>
    <mergeCell ref="K121:K122"/>
    <mergeCell ref="N119:N120"/>
    <mergeCell ref="B121:B122"/>
    <mergeCell ref="C121:C122"/>
    <mergeCell ref="D121:D122"/>
    <mergeCell ref="E121:E122"/>
    <mergeCell ref="F121:F122"/>
    <mergeCell ref="G121:G122"/>
    <mergeCell ref="H121:H122"/>
    <mergeCell ref="I121:I122"/>
    <mergeCell ref="N117:N118"/>
    <mergeCell ref="L117:L118"/>
    <mergeCell ref="M117:M118"/>
    <mergeCell ref="J117:J118"/>
    <mergeCell ref="M115:M116"/>
    <mergeCell ref="E117:E118"/>
    <mergeCell ref="F117:F118"/>
    <mergeCell ref="G117:G118"/>
    <mergeCell ref="K117:K118"/>
    <mergeCell ref="L113:L114"/>
    <mergeCell ref="I113:I114"/>
    <mergeCell ref="J113:J114"/>
    <mergeCell ref="L115:L116"/>
    <mergeCell ref="F115:F116"/>
    <mergeCell ref="G115:G116"/>
    <mergeCell ref="J121:J122"/>
    <mergeCell ref="H117:H118"/>
    <mergeCell ref="I117:I118"/>
    <mergeCell ref="I109:I110"/>
    <mergeCell ref="B111:B112"/>
    <mergeCell ref="C111:C112"/>
    <mergeCell ref="D111:D112"/>
    <mergeCell ref="E111:E112"/>
    <mergeCell ref="F111:F112"/>
    <mergeCell ref="G111:G112"/>
    <mergeCell ref="M111:M112"/>
    <mergeCell ref="M109:M110"/>
    <mergeCell ref="N109:N110"/>
    <mergeCell ref="M113:M114"/>
    <mergeCell ref="N113:N114"/>
    <mergeCell ref="N111:N112"/>
    <mergeCell ref="B115:B116"/>
    <mergeCell ref="C115:C116"/>
    <mergeCell ref="D115:D116"/>
    <mergeCell ref="E115:E116"/>
    <mergeCell ref="K113:K114"/>
    <mergeCell ref="B113:B114"/>
    <mergeCell ref="C113:C114"/>
    <mergeCell ref="D113:D114"/>
    <mergeCell ref="E113:E114"/>
    <mergeCell ref="F113:F114"/>
    <mergeCell ref="H115:H116"/>
    <mergeCell ref="I115:I116"/>
    <mergeCell ref="H113:H114"/>
    <mergeCell ref="G113:G114"/>
    <mergeCell ref="J115:J116"/>
    <mergeCell ref="K115:K116"/>
    <mergeCell ref="N115:N116"/>
    <mergeCell ref="M105:M106"/>
    <mergeCell ref="N105:N106"/>
    <mergeCell ref="G105:G106"/>
    <mergeCell ref="H105:H106"/>
    <mergeCell ref="I105:I106"/>
    <mergeCell ref="J105:J106"/>
    <mergeCell ref="H107:H108"/>
    <mergeCell ref="I107:I108"/>
    <mergeCell ref="J107:J108"/>
    <mergeCell ref="K107:K108"/>
    <mergeCell ref="D107:D108"/>
    <mergeCell ref="E107:E108"/>
    <mergeCell ref="F107:F108"/>
    <mergeCell ref="G107:G108"/>
    <mergeCell ref="L107:L108"/>
    <mergeCell ref="M107:M108"/>
    <mergeCell ref="N107:N108"/>
    <mergeCell ref="G160:G161"/>
    <mergeCell ref="H160:H161"/>
    <mergeCell ref="I160:I161"/>
    <mergeCell ref="J160:J161"/>
    <mergeCell ref="J158:J159"/>
    <mergeCell ref="D160:D161"/>
    <mergeCell ref="E160:E161"/>
    <mergeCell ref="F160:F161"/>
    <mergeCell ref="B105:B106"/>
    <mergeCell ref="C105:C106"/>
    <mergeCell ref="D105:D106"/>
    <mergeCell ref="E105:E106"/>
    <mergeCell ref="F105:F106"/>
    <mergeCell ref="B107:B108"/>
    <mergeCell ref="C107:C108"/>
    <mergeCell ref="K105:K106"/>
    <mergeCell ref="L105:L106"/>
    <mergeCell ref="B109:B110"/>
    <mergeCell ref="C109:C110"/>
    <mergeCell ref="D109:D110"/>
    <mergeCell ref="E109:E110"/>
    <mergeCell ref="F109:F110"/>
    <mergeCell ref="G109:G110"/>
    <mergeCell ref="H109:H110"/>
    <mergeCell ref="J109:J110"/>
    <mergeCell ref="K109:K110"/>
    <mergeCell ref="L109:L110"/>
    <mergeCell ref="J111:J112"/>
    <mergeCell ref="K111:K112"/>
    <mergeCell ref="L111:L112"/>
    <mergeCell ref="H111:H112"/>
    <mergeCell ref="I111:I112"/>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B158:B159"/>
    <mergeCell ref="C158:C159"/>
    <mergeCell ref="D158:D159"/>
    <mergeCell ref="E158:E159"/>
    <mergeCell ref="K156:K157"/>
    <mergeCell ref="L156:L157"/>
    <mergeCell ref="I156:I157"/>
    <mergeCell ref="J156:J157"/>
    <mergeCell ref="L158:L159"/>
    <mergeCell ref="K158:K159"/>
    <mergeCell ref="M158:M159"/>
    <mergeCell ref="F158:F159"/>
    <mergeCell ref="G158:G159"/>
    <mergeCell ref="H158:H159"/>
    <mergeCell ref="I158:I159"/>
    <mergeCell ref="M152:M153"/>
    <mergeCell ref="N152:N153"/>
    <mergeCell ref="N150:N151"/>
    <mergeCell ref="B152:B153"/>
    <mergeCell ref="C152:C153"/>
    <mergeCell ref="D152:D153"/>
    <mergeCell ref="E152:E153"/>
    <mergeCell ref="F152:F153"/>
    <mergeCell ref="G152:G153"/>
    <mergeCell ref="H152:H153"/>
    <mergeCell ref="K152:K153"/>
    <mergeCell ref="L152:L153"/>
    <mergeCell ref="I152:I153"/>
    <mergeCell ref="J152:J153"/>
    <mergeCell ref="J154:J155"/>
    <mergeCell ref="K154:K155"/>
    <mergeCell ref="L154:L155"/>
    <mergeCell ref="F154:F155"/>
    <mergeCell ref="G154:G155"/>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8:M149"/>
    <mergeCell ref="J140:J141"/>
    <mergeCell ref="J142:J143"/>
    <mergeCell ref="K142:K143"/>
    <mergeCell ref="L142:L143"/>
    <mergeCell ref="M142:M143"/>
    <mergeCell ref="F142:F143"/>
    <mergeCell ref="G142:G143"/>
    <mergeCell ref="H142:H143"/>
    <mergeCell ref="I142:I143"/>
    <mergeCell ref="M144:M145"/>
    <mergeCell ref="N144:N145"/>
    <mergeCell ref="N142:N143"/>
    <mergeCell ref="B144:B145"/>
    <mergeCell ref="C144:C145"/>
    <mergeCell ref="D144:D145"/>
    <mergeCell ref="E144:E145"/>
    <mergeCell ref="F144:F145"/>
    <mergeCell ref="G144:G145"/>
    <mergeCell ref="H144:H145"/>
    <mergeCell ref="N162:N163"/>
    <mergeCell ref="B136:B137"/>
    <mergeCell ref="C136:C137"/>
    <mergeCell ref="D136:D137"/>
    <mergeCell ref="E136:E137"/>
    <mergeCell ref="F136:F137"/>
    <mergeCell ref="G136:G137"/>
    <mergeCell ref="H136:H137"/>
    <mergeCell ref="H138:H139"/>
    <mergeCell ref="I138:I139"/>
    <mergeCell ref="J136:J137"/>
    <mergeCell ref="K136:K137"/>
    <mergeCell ref="L136:L137"/>
    <mergeCell ref="B138:B139"/>
    <mergeCell ref="C138:C139"/>
    <mergeCell ref="D138:D139"/>
    <mergeCell ref="E138:E139"/>
    <mergeCell ref="F138:F139"/>
    <mergeCell ref="G138:G139"/>
    <mergeCell ref="J138:J139"/>
    <mergeCell ref="K138:K139"/>
    <mergeCell ref="L138:L139"/>
    <mergeCell ref="M138:M139"/>
    <mergeCell ref="M136:M137"/>
    <mergeCell ref="N136:N137"/>
    <mergeCell ref="M140:M141"/>
    <mergeCell ref="N140:N141"/>
    <mergeCell ref="N138:N139"/>
    <mergeCell ref="L140:L141"/>
    <mergeCell ref="B140:B141"/>
    <mergeCell ref="C140:C141"/>
    <mergeCell ref="D140:D141"/>
    <mergeCell ref="L191:L192"/>
    <mergeCell ref="M189:M190"/>
    <mergeCell ref="F191:F192"/>
    <mergeCell ref="G191:G192"/>
    <mergeCell ref="H191:H192"/>
    <mergeCell ref="I191:I192"/>
    <mergeCell ref="M193:M194"/>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M191:M192"/>
    <mergeCell ref="K193:K194"/>
    <mergeCell ref="L193:L194"/>
    <mergeCell ref="I193:I194"/>
    <mergeCell ref="J193:J194"/>
    <mergeCell ref="J191:J192"/>
    <mergeCell ref="K191:K192"/>
    <mergeCell ref="J187:J188"/>
    <mergeCell ref="K187:K188"/>
    <mergeCell ref="M187:M188"/>
    <mergeCell ref="F187:F188"/>
    <mergeCell ref="G187:G188"/>
    <mergeCell ref="H187:H188"/>
    <mergeCell ref="I187:I188"/>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L187:L188"/>
    <mergeCell ref="K189:K190"/>
    <mergeCell ref="L189:L190"/>
    <mergeCell ref="I189:I190"/>
    <mergeCell ref="J189:J190"/>
    <mergeCell ref="J183:J184"/>
    <mergeCell ref="K183:K184"/>
    <mergeCell ref="L183:L184"/>
    <mergeCell ref="M183:M184"/>
    <mergeCell ref="F183:F184"/>
    <mergeCell ref="G183:G184"/>
    <mergeCell ref="H183:H184"/>
    <mergeCell ref="I183:I184"/>
    <mergeCell ref="M185:M186"/>
    <mergeCell ref="N185:N186"/>
    <mergeCell ref="N183:N184"/>
    <mergeCell ref="B185:B186"/>
    <mergeCell ref="C185:C186"/>
    <mergeCell ref="D185:D186"/>
    <mergeCell ref="E185:E186"/>
    <mergeCell ref="F185:F186"/>
    <mergeCell ref="G185:G186"/>
    <mergeCell ref="H185:H186"/>
    <mergeCell ref="K185:K186"/>
    <mergeCell ref="L185:L186"/>
    <mergeCell ref="I185:I186"/>
    <mergeCell ref="J185:J186"/>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K181:K182"/>
    <mergeCell ref="L181:L182"/>
    <mergeCell ref="I181:I182"/>
    <mergeCell ref="J181:J182"/>
    <mergeCell ref="M171:M172"/>
    <mergeCell ref="M212:M213"/>
    <mergeCell ref="N212:N213"/>
    <mergeCell ref="M210:M211"/>
    <mergeCell ref="M208:M209"/>
    <mergeCell ref="N208:N209"/>
    <mergeCell ref="M173:M174"/>
    <mergeCell ref="N173:N174"/>
    <mergeCell ref="N171:N172"/>
    <mergeCell ref="M177:M178"/>
    <mergeCell ref="C173:C174"/>
    <mergeCell ref="D173:D174"/>
    <mergeCell ref="E173:E174"/>
    <mergeCell ref="F173:F174"/>
    <mergeCell ref="G173:G174"/>
    <mergeCell ref="H173:H174"/>
    <mergeCell ref="K173:K174"/>
    <mergeCell ref="L173:L174"/>
    <mergeCell ref="I173:I174"/>
    <mergeCell ref="J173:J174"/>
    <mergeCell ref="J175:J176"/>
    <mergeCell ref="K175:K176"/>
    <mergeCell ref="M175:M176"/>
    <mergeCell ref="F175:F176"/>
    <mergeCell ref="G175:G176"/>
    <mergeCell ref="H175:H176"/>
    <mergeCell ref="I175:I176"/>
    <mergeCell ref="C175:C176"/>
    <mergeCell ref="D175:D176"/>
    <mergeCell ref="E175:E176"/>
    <mergeCell ref="N177:N178"/>
    <mergeCell ref="N175:N176"/>
    <mergeCell ref="I171:I172"/>
    <mergeCell ref="I212:I213"/>
    <mergeCell ref="J212:J213"/>
    <mergeCell ref="K212:K213"/>
    <mergeCell ref="L212:L213"/>
    <mergeCell ref="L210:L211"/>
    <mergeCell ref="J171:J172"/>
    <mergeCell ref="K171:K172"/>
    <mergeCell ref="L171:L172"/>
    <mergeCell ref="J208:J209"/>
    <mergeCell ref="H210:H211"/>
    <mergeCell ref="I210:I211"/>
    <mergeCell ref="I208:I209"/>
    <mergeCell ref="B171:B172"/>
    <mergeCell ref="C171:C172"/>
    <mergeCell ref="D171:D172"/>
    <mergeCell ref="E171:E172"/>
    <mergeCell ref="F171:F172"/>
    <mergeCell ref="G171:G172"/>
    <mergeCell ref="B173:B174"/>
    <mergeCell ref="B175:B176"/>
    <mergeCell ref="B177:B178"/>
    <mergeCell ref="C177:C178"/>
    <mergeCell ref="D177:D178"/>
    <mergeCell ref="E177:E178"/>
    <mergeCell ref="F177:F178"/>
    <mergeCell ref="G177:G178"/>
    <mergeCell ref="H177:H178"/>
    <mergeCell ref="L175:L176"/>
    <mergeCell ref="B179:B180"/>
    <mergeCell ref="C179:C180"/>
    <mergeCell ref="D179:D180"/>
    <mergeCell ref="N206:N207"/>
    <mergeCell ref="B208:B209"/>
    <mergeCell ref="C208:C209"/>
    <mergeCell ref="D208:D209"/>
    <mergeCell ref="E208:E209"/>
    <mergeCell ref="F208:F209"/>
    <mergeCell ref="G208:G209"/>
    <mergeCell ref="B210:B211"/>
    <mergeCell ref="C210:C211"/>
    <mergeCell ref="D210:D211"/>
    <mergeCell ref="E210:E211"/>
    <mergeCell ref="F210:F211"/>
    <mergeCell ref="G210:G211"/>
    <mergeCell ref="A212:A213"/>
    <mergeCell ref="A202:A203"/>
    <mergeCell ref="A204:A205"/>
    <mergeCell ref="A206:A207"/>
    <mergeCell ref="A208:A209"/>
    <mergeCell ref="A210:A211"/>
    <mergeCell ref="E212:E213"/>
    <mergeCell ref="F212:F213"/>
    <mergeCell ref="G212:G213"/>
    <mergeCell ref="H212:H213"/>
    <mergeCell ref="N210:N211"/>
    <mergeCell ref="B212:B213"/>
    <mergeCell ref="C212:C213"/>
    <mergeCell ref="D212:D213"/>
    <mergeCell ref="J210:J211"/>
    <mergeCell ref="K210:K211"/>
    <mergeCell ref="M202:M203"/>
    <mergeCell ref="I202:I203"/>
    <mergeCell ref="M221:M222"/>
    <mergeCell ref="N221:N222"/>
    <mergeCell ref="M219:M220"/>
    <mergeCell ref="N219:N220"/>
    <mergeCell ref="M204:M205"/>
    <mergeCell ref="N204:N205"/>
    <mergeCell ref="N202:N203"/>
    <mergeCell ref="L204:L205"/>
    <mergeCell ref="B204:B205"/>
    <mergeCell ref="C204:C205"/>
    <mergeCell ref="D204:D205"/>
    <mergeCell ref="E204:E205"/>
    <mergeCell ref="F204:F205"/>
    <mergeCell ref="G204:G205"/>
    <mergeCell ref="H204:H205"/>
    <mergeCell ref="D206:D207"/>
    <mergeCell ref="E206:E207"/>
    <mergeCell ref="F206:F207"/>
    <mergeCell ref="G206:G207"/>
    <mergeCell ref="K204:K205"/>
    <mergeCell ref="I204:I205"/>
    <mergeCell ref="J204:J205"/>
    <mergeCell ref="H208:H209"/>
    <mergeCell ref="H206:H207"/>
    <mergeCell ref="I206:I207"/>
    <mergeCell ref="J206:J207"/>
    <mergeCell ref="K206:K207"/>
    <mergeCell ref="K208:K209"/>
    <mergeCell ref="L208:L209"/>
    <mergeCell ref="L206:L207"/>
    <mergeCell ref="M206:M207"/>
    <mergeCell ref="H202:H203"/>
    <mergeCell ref="I221:I222"/>
    <mergeCell ref="J221:J222"/>
    <mergeCell ref="K221:K222"/>
    <mergeCell ref="L221:L222"/>
    <mergeCell ref="K219:K220"/>
    <mergeCell ref="L219:L220"/>
    <mergeCell ref="J202:J203"/>
    <mergeCell ref="K202:K203"/>
    <mergeCell ref="B202:B203"/>
    <mergeCell ref="C202:C203"/>
    <mergeCell ref="D202:D203"/>
    <mergeCell ref="E202:E203"/>
    <mergeCell ref="F202:F203"/>
    <mergeCell ref="G202:G203"/>
    <mergeCell ref="L202:L203"/>
    <mergeCell ref="A217:N217"/>
    <mergeCell ref="D223:D224"/>
    <mergeCell ref="E223:E224"/>
    <mergeCell ref="F223:F224"/>
    <mergeCell ref="G223:G224"/>
    <mergeCell ref="H223:H224"/>
    <mergeCell ref="I223:I224"/>
    <mergeCell ref="J223:J224"/>
    <mergeCell ref="K223:K224"/>
    <mergeCell ref="L223:L224"/>
    <mergeCell ref="M223:M224"/>
    <mergeCell ref="N223:N224"/>
    <mergeCell ref="B221:B222"/>
    <mergeCell ref="C221:C222"/>
    <mergeCell ref="D221:D222"/>
    <mergeCell ref="E221:E222"/>
    <mergeCell ref="F221:F222"/>
    <mergeCell ref="G221:G222"/>
    <mergeCell ref="H221:H222"/>
    <mergeCell ref="G58:G59"/>
    <mergeCell ref="H58:H59"/>
    <mergeCell ref="I58:I59"/>
    <mergeCell ref="J58:J59"/>
    <mergeCell ref="J103:J104"/>
    <mergeCell ref="K58:K59"/>
    <mergeCell ref="L58:L59"/>
    <mergeCell ref="M58:M59"/>
    <mergeCell ref="N58:N59"/>
    <mergeCell ref="N103:N104"/>
    <mergeCell ref="B58:B59"/>
    <mergeCell ref="C58:C59"/>
    <mergeCell ref="D58:D59"/>
    <mergeCell ref="E58:E59"/>
    <mergeCell ref="F58:F59"/>
    <mergeCell ref="M134:M135"/>
    <mergeCell ref="I162:I163"/>
    <mergeCell ref="J162:J163"/>
    <mergeCell ref="K162:K163"/>
    <mergeCell ref="I136:I137"/>
    <mergeCell ref="N134:N135"/>
    <mergeCell ref="N169:N170"/>
    <mergeCell ref="B134:B135"/>
    <mergeCell ref="C134:C135"/>
    <mergeCell ref="D134:D135"/>
    <mergeCell ref="E134:E135"/>
    <mergeCell ref="F134:F135"/>
    <mergeCell ref="G134:G135"/>
    <mergeCell ref="H134:H135"/>
    <mergeCell ref="H162:H163"/>
    <mergeCell ref="J15:J16"/>
    <mergeCell ref="K15:K16"/>
    <mergeCell ref="L15:L16"/>
    <mergeCell ref="M15:M16"/>
    <mergeCell ref="F15:F16"/>
    <mergeCell ref="G15:G16"/>
    <mergeCell ref="H15:H16"/>
    <mergeCell ref="I15:I16"/>
    <mergeCell ref="N15:N16"/>
    <mergeCell ref="N96:N97"/>
    <mergeCell ref="J96:J97"/>
    <mergeCell ref="K96:K97"/>
    <mergeCell ref="L96:L97"/>
    <mergeCell ref="M96:M97"/>
    <mergeCell ref="M64:M65"/>
    <mergeCell ref="M62:M63"/>
    <mergeCell ref="N62:N63"/>
    <mergeCell ref="H68:H69"/>
    <mergeCell ref="I68:I69"/>
    <mergeCell ref="J68:J69"/>
    <mergeCell ref="K68:K69"/>
    <mergeCell ref="M74:M75"/>
    <mergeCell ref="N74:N75"/>
    <mergeCell ref="N72:N73"/>
    <mergeCell ref="G76:G77"/>
    <mergeCell ref="K74:K75"/>
    <mergeCell ref="L80:L81"/>
    <mergeCell ref="M80:M81"/>
    <mergeCell ref="J80:J81"/>
    <mergeCell ref="K80:K81"/>
    <mergeCell ref="J88:J89"/>
    <mergeCell ref="K88:K89"/>
    <mergeCell ref="B103:B104"/>
    <mergeCell ref="C103:C104"/>
    <mergeCell ref="D103:D104"/>
    <mergeCell ref="E103:E104"/>
    <mergeCell ref="K134:K135"/>
    <mergeCell ref="L134:L135"/>
    <mergeCell ref="I134:I135"/>
    <mergeCell ref="J134:J135"/>
    <mergeCell ref="L103:L104"/>
    <mergeCell ref="K103:K104"/>
    <mergeCell ref="M103:M104"/>
    <mergeCell ref="F103:F104"/>
    <mergeCell ref="G103:G104"/>
    <mergeCell ref="H103:H104"/>
    <mergeCell ref="I103:I104"/>
    <mergeCell ref="B162:B163"/>
    <mergeCell ref="C162:C163"/>
    <mergeCell ref="E162:E163"/>
    <mergeCell ref="F162:F163"/>
    <mergeCell ref="G162:G163"/>
    <mergeCell ref="L162:L163"/>
    <mergeCell ref="M162:M163"/>
    <mergeCell ref="E140:E141"/>
    <mergeCell ref="F140:F141"/>
    <mergeCell ref="G140:G141"/>
    <mergeCell ref="H140:H141"/>
    <mergeCell ref="B142:B143"/>
    <mergeCell ref="C142:C143"/>
    <mergeCell ref="D142:D143"/>
    <mergeCell ref="E142:E143"/>
    <mergeCell ref="K140:K141"/>
    <mergeCell ref="I140:I141"/>
    <mergeCell ref="G219:G220"/>
    <mergeCell ref="H219:H220"/>
    <mergeCell ref="I219:I220"/>
    <mergeCell ref="J219:J220"/>
    <mergeCell ref="A223:A224"/>
    <mergeCell ref="B223:B224"/>
    <mergeCell ref="B219:B220"/>
    <mergeCell ref="C219:C220"/>
    <mergeCell ref="A221:A222"/>
    <mergeCell ref="A219:A220"/>
    <mergeCell ref="M200:M201"/>
    <mergeCell ref="N200:N201"/>
    <mergeCell ref="G200:G201"/>
    <mergeCell ref="H200:H201"/>
    <mergeCell ref="I200:I201"/>
    <mergeCell ref="J200:J201"/>
    <mergeCell ref="B169:B170"/>
    <mergeCell ref="C169:C170"/>
    <mergeCell ref="D169:D170"/>
    <mergeCell ref="E169:E170"/>
    <mergeCell ref="K200:K201"/>
    <mergeCell ref="L200:L201"/>
    <mergeCell ref="J169:J170"/>
    <mergeCell ref="K169:K170"/>
    <mergeCell ref="L169:L170"/>
    <mergeCell ref="H171:H172"/>
    <mergeCell ref="M169:M170"/>
    <mergeCell ref="F169:F170"/>
    <mergeCell ref="G169:G170"/>
    <mergeCell ref="H169:H170"/>
    <mergeCell ref="I169:I170"/>
    <mergeCell ref="C223:C224"/>
    <mergeCell ref="F219:F220"/>
    <mergeCell ref="B200:B201"/>
    <mergeCell ref="C200:C201"/>
    <mergeCell ref="D200:D201"/>
    <mergeCell ref="E200:E201"/>
    <mergeCell ref="F200:F201"/>
    <mergeCell ref="B206:B207"/>
    <mergeCell ref="C206:C207"/>
    <mergeCell ref="A103:A104"/>
    <mergeCell ref="A134:A135"/>
    <mergeCell ref="A169:A170"/>
    <mergeCell ref="A200:A201"/>
    <mergeCell ref="A193:A194"/>
    <mergeCell ref="A171:A172"/>
    <mergeCell ref="A173:A174"/>
    <mergeCell ref="A175:A176"/>
    <mergeCell ref="A177:A178"/>
    <mergeCell ref="A179:A180"/>
    <mergeCell ref="E179:E180"/>
    <mergeCell ref="B183:B184"/>
    <mergeCell ref="C183:C184"/>
    <mergeCell ref="D183:D184"/>
    <mergeCell ref="E183:E184"/>
    <mergeCell ref="A181:A182"/>
    <mergeCell ref="A183:A184"/>
    <mergeCell ref="A185:A186"/>
    <mergeCell ref="A187:A188"/>
    <mergeCell ref="A189:A190"/>
    <mergeCell ref="A191:A192"/>
    <mergeCell ref="A136:A137"/>
    <mergeCell ref="A138:A139"/>
    <mergeCell ref="A140:A141"/>
    <mergeCell ref="D15:D16"/>
    <mergeCell ref="E15:E16"/>
    <mergeCell ref="B17:B18"/>
    <mergeCell ref="C17:C18"/>
    <mergeCell ref="D17:D18"/>
    <mergeCell ref="E17:E18"/>
    <mergeCell ref="A15:A16"/>
    <mergeCell ref="A58:A59"/>
    <mergeCell ref="B15:B16"/>
    <mergeCell ref="C15:C16"/>
    <mergeCell ref="B21:B22"/>
    <mergeCell ref="C21:C22"/>
    <mergeCell ref="B29:B30"/>
    <mergeCell ref="C29:C30"/>
    <mergeCell ref="B37:B38"/>
    <mergeCell ref="C37:C38"/>
    <mergeCell ref="D219:D220"/>
    <mergeCell ref="E219:E220"/>
    <mergeCell ref="A142:A143"/>
    <mergeCell ref="A144:A145"/>
    <mergeCell ref="A146:A147"/>
    <mergeCell ref="A148:A149"/>
    <mergeCell ref="A150:A151"/>
    <mergeCell ref="A160:A161"/>
    <mergeCell ref="A162:A163"/>
    <mergeCell ref="C160:C161"/>
    <mergeCell ref="A152:A153"/>
    <mergeCell ref="A154:A155"/>
    <mergeCell ref="A156:A157"/>
    <mergeCell ref="A158:A159"/>
    <mergeCell ref="B154:B155"/>
    <mergeCell ref="D162:D163"/>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9'!A44" display="1 - FERROEXPRESO PAMPEANO S.A."/>
    <hyperlink ref="A5:E5" location="'2009'!A85" display="2 - NUEVO CENTRAL ARGENTINO S.A."/>
    <hyperlink ref="A6:E6" location="'2009'!A129" display="3 - FERROSUR ROCA S.A."/>
    <hyperlink ref="A7:E7" location="'2009'!A161" display="4 - AMERICA LATINA LOGISTICA CENTRAL S.A. (EX-BUENOS AIRES AL PACIFICO - SAN MARTIN S.A.)"/>
    <hyperlink ref="A8:E8" location="'2009'!A195" display="5 - AMERICA LATINA LOGISTICA  MESOPOTAMICA S.A. (EX-FERROCARRIL MESOPOTAMICO - GRAL. URQUIZA S.A.)"/>
    <hyperlink ref="A9:E9" location="'2009'!A214" display="6 - BELGRANO CARGAS S.A."/>
    <hyperlink ref="A10:E10" location="'2009'!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35"/>
  <sheetViews>
    <sheetView showGridLines="0" showRowColHeaders="0" view="pageLayout" topLeftCell="G232" zoomScaleNormal="100" workbookViewId="0">
      <selection activeCell="I11" sqref="I11"/>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5703125" style="2" customWidth="1"/>
    <col min="16" max="16384" width="11.42578125" style="2"/>
  </cols>
  <sheetData>
    <row r="2" spans="1:14" s="10" customFormat="1" ht="24.95" customHeight="1" x14ac:dyDescent="0.2">
      <c r="A2" s="196" t="s">
        <v>197</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8"/>
      <c r="F4" s="55"/>
      <c r="G4" s="25"/>
      <c r="H4" s="15"/>
      <c r="I4" s="15"/>
      <c r="J4" s="15"/>
      <c r="K4" s="15"/>
      <c r="L4" s="15"/>
      <c r="M4" s="15"/>
      <c r="N4" s="16"/>
    </row>
    <row r="5" spans="1:14" s="10" customFormat="1" ht="24.95" customHeight="1" thickTop="1" thickBot="1" x14ac:dyDescent="0.25">
      <c r="A5" s="197" t="s">
        <v>31</v>
      </c>
      <c r="B5" s="198"/>
      <c r="C5" s="198"/>
      <c r="D5" s="198"/>
      <c r="E5" s="198"/>
      <c r="F5" s="55"/>
      <c r="G5" s="25"/>
      <c r="H5" s="15"/>
      <c r="I5" s="15"/>
      <c r="J5" s="15"/>
      <c r="K5" s="15"/>
      <c r="L5" s="15"/>
      <c r="M5" s="15"/>
      <c r="N5" s="16"/>
    </row>
    <row r="6" spans="1:14" s="10" customFormat="1" ht="24.95" customHeight="1" thickTop="1" thickBot="1" x14ac:dyDescent="0.25">
      <c r="A6" s="197" t="s">
        <v>50</v>
      </c>
      <c r="B6" s="198"/>
      <c r="C6" s="198"/>
      <c r="D6" s="198"/>
      <c r="E6" s="198"/>
      <c r="F6" s="55"/>
      <c r="G6" s="25"/>
      <c r="H6" s="15"/>
      <c r="I6" s="15"/>
      <c r="J6" s="15"/>
      <c r="K6" s="15"/>
      <c r="L6" s="15"/>
      <c r="M6" s="15"/>
      <c r="N6" s="16"/>
    </row>
    <row r="7" spans="1:14" s="10" customFormat="1" ht="24.95" customHeight="1" thickTop="1" thickBot="1" x14ac:dyDescent="0.25">
      <c r="A7" s="197" t="s">
        <v>61</v>
      </c>
      <c r="B7" s="198"/>
      <c r="C7" s="198"/>
      <c r="D7" s="198"/>
      <c r="E7" s="198"/>
      <c r="F7" s="55"/>
      <c r="G7" s="25"/>
      <c r="H7" s="15"/>
      <c r="I7" s="15"/>
      <c r="J7" s="15"/>
      <c r="K7" s="15"/>
      <c r="L7" s="15"/>
      <c r="M7" s="15"/>
      <c r="N7" s="16"/>
    </row>
    <row r="8" spans="1:14" s="10" customFormat="1" ht="24.95" customHeight="1" thickTop="1" thickBot="1" x14ac:dyDescent="0.25">
      <c r="A8" s="197" t="s">
        <v>74</v>
      </c>
      <c r="B8" s="198"/>
      <c r="C8" s="198"/>
      <c r="D8" s="198"/>
      <c r="E8" s="198"/>
      <c r="F8" s="55"/>
      <c r="G8" s="25"/>
      <c r="H8" s="15"/>
      <c r="I8" s="15"/>
      <c r="J8" s="15"/>
      <c r="K8" s="15"/>
      <c r="L8" s="15"/>
      <c r="M8" s="15"/>
      <c r="N8" s="16"/>
    </row>
    <row r="9" spans="1:14" s="10" customFormat="1" ht="24.95" customHeight="1" thickTop="1" thickBot="1" x14ac:dyDescent="0.25">
      <c r="A9" s="197" t="s">
        <v>81</v>
      </c>
      <c r="B9" s="198"/>
      <c r="C9" s="198"/>
      <c r="D9" s="198"/>
      <c r="E9" s="198"/>
      <c r="F9" s="55"/>
      <c r="G9" s="25"/>
      <c r="H9" s="15"/>
      <c r="I9" s="15"/>
      <c r="J9" s="15"/>
      <c r="K9" s="15"/>
      <c r="L9" s="15"/>
      <c r="M9" s="15"/>
      <c r="N9" s="16"/>
    </row>
    <row r="10" spans="1:14" s="10" customFormat="1" ht="24.95" customHeight="1" thickTop="1" thickBot="1" x14ac:dyDescent="0.25">
      <c r="A10" s="197" t="s">
        <v>90</v>
      </c>
      <c r="B10" s="198"/>
      <c r="C10" s="198"/>
      <c r="D10" s="198"/>
      <c r="E10" s="198"/>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3"/>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6" ht="12.75" customHeight="1" x14ac:dyDescent="0.2">
      <c r="A17" s="194" t="s">
        <v>14</v>
      </c>
      <c r="B17" s="205">
        <v>2720</v>
      </c>
      <c r="C17" s="205">
        <v>3870</v>
      </c>
      <c r="D17" s="205">
        <v>9990</v>
      </c>
      <c r="E17" s="205">
        <v>30</v>
      </c>
      <c r="F17" s="205">
        <v>0</v>
      </c>
      <c r="G17" s="205">
        <v>0</v>
      </c>
      <c r="H17" s="205">
        <v>3920</v>
      </c>
      <c r="I17" s="205">
        <v>3940</v>
      </c>
      <c r="J17" s="205">
        <v>7420</v>
      </c>
      <c r="K17" s="205">
        <v>4390</v>
      </c>
      <c r="L17" s="205">
        <v>10630</v>
      </c>
      <c r="M17" s="205">
        <v>8600</v>
      </c>
      <c r="N17" s="207">
        <v>55510</v>
      </c>
    </row>
    <row r="18" spans="1:16" ht="12.75" customHeight="1" thickBot="1" x14ac:dyDescent="0.25">
      <c r="A18" s="195"/>
      <c r="B18" s="206"/>
      <c r="C18" s="206"/>
      <c r="D18" s="206"/>
      <c r="E18" s="206"/>
      <c r="F18" s="206"/>
      <c r="G18" s="206"/>
      <c r="H18" s="206"/>
      <c r="I18" s="206"/>
      <c r="J18" s="206"/>
      <c r="K18" s="206"/>
      <c r="L18" s="206"/>
      <c r="M18" s="206"/>
      <c r="N18" s="208"/>
    </row>
    <row r="19" spans="1:16" ht="12.75" customHeight="1" x14ac:dyDescent="0.2">
      <c r="A19" s="194" t="s">
        <v>15</v>
      </c>
      <c r="B19" s="205">
        <v>36230</v>
      </c>
      <c r="C19" s="205">
        <v>15850</v>
      </c>
      <c r="D19" s="205">
        <v>185170</v>
      </c>
      <c r="E19" s="205">
        <v>185950</v>
      </c>
      <c r="F19" s="205">
        <v>183920</v>
      </c>
      <c r="G19" s="205">
        <v>172750</v>
      </c>
      <c r="H19" s="205">
        <v>132160</v>
      </c>
      <c r="I19" s="205">
        <v>46790</v>
      </c>
      <c r="J19" s="205">
        <v>44720</v>
      </c>
      <c r="K19" s="205">
        <v>44440</v>
      </c>
      <c r="L19" s="205">
        <v>62190</v>
      </c>
      <c r="M19" s="205">
        <v>21520</v>
      </c>
      <c r="N19" s="207">
        <v>1131690</v>
      </c>
    </row>
    <row r="20" spans="1:16" ht="12.75" customHeight="1" thickBot="1" x14ac:dyDescent="0.25">
      <c r="A20" s="195"/>
      <c r="B20" s="206"/>
      <c r="C20" s="206"/>
      <c r="D20" s="206"/>
      <c r="E20" s="206"/>
      <c r="F20" s="206"/>
      <c r="G20" s="206"/>
      <c r="H20" s="206"/>
      <c r="I20" s="206"/>
      <c r="J20" s="206"/>
      <c r="K20" s="206"/>
      <c r="L20" s="206"/>
      <c r="M20" s="206"/>
      <c r="N20" s="208"/>
    </row>
    <row r="21" spans="1:16" ht="12.75" customHeight="1" x14ac:dyDescent="0.2">
      <c r="A21" s="194" t="s">
        <v>16</v>
      </c>
      <c r="B21" s="205">
        <v>29570</v>
      </c>
      <c r="C21" s="205">
        <v>43630</v>
      </c>
      <c r="D21" s="205">
        <v>16100</v>
      </c>
      <c r="E21" s="205">
        <v>260</v>
      </c>
      <c r="F21" s="205">
        <v>1770</v>
      </c>
      <c r="G21" s="205">
        <v>8330</v>
      </c>
      <c r="H21" s="205">
        <v>5050</v>
      </c>
      <c r="I21" s="205">
        <v>510</v>
      </c>
      <c r="J21" s="205">
        <v>970</v>
      </c>
      <c r="K21" s="205">
        <v>970</v>
      </c>
      <c r="L21" s="205">
        <v>0</v>
      </c>
      <c r="M21" s="205">
        <v>50060</v>
      </c>
      <c r="N21" s="207">
        <v>157220</v>
      </c>
    </row>
    <row r="22" spans="1:16" ht="12.75" customHeight="1" thickBot="1" x14ac:dyDescent="0.25">
      <c r="A22" s="195"/>
      <c r="B22" s="206"/>
      <c r="C22" s="206"/>
      <c r="D22" s="206"/>
      <c r="E22" s="206"/>
      <c r="F22" s="206"/>
      <c r="G22" s="206"/>
      <c r="H22" s="206"/>
      <c r="I22" s="206"/>
      <c r="J22" s="206"/>
      <c r="K22" s="206"/>
      <c r="L22" s="206"/>
      <c r="M22" s="206"/>
      <c r="N22" s="208"/>
    </row>
    <row r="23" spans="1:16" ht="12.75" customHeight="1" x14ac:dyDescent="0.2">
      <c r="A23" s="194" t="s">
        <v>17</v>
      </c>
      <c r="B23" s="205">
        <v>0</v>
      </c>
      <c r="C23" s="205">
        <v>0</v>
      </c>
      <c r="D23" s="205">
        <v>0</v>
      </c>
      <c r="E23" s="205">
        <v>0</v>
      </c>
      <c r="F23" s="205">
        <v>0</v>
      </c>
      <c r="G23" s="205">
        <v>0</v>
      </c>
      <c r="H23" s="205">
        <v>570</v>
      </c>
      <c r="I23" s="205">
        <v>0</v>
      </c>
      <c r="J23" s="205">
        <v>0</v>
      </c>
      <c r="K23" s="205">
        <v>0</v>
      </c>
      <c r="L23" s="205">
        <v>1900</v>
      </c>
      <c r="M23" s="205">
        <v>0</v>
      </c>
      <c r="N23" s="207">
        <v>2470</v>
      </c>
    </row>
    <row r="24" spans="1:16" ht="12.75" customHeight="1" thickBot="1" x14ac:dyDescent="0.25">
      <c r="A24" s="195"/>
      <c r="B24" s="206"/>
      <c r="C24" s="206"/>
      <c r="D24" s="206"/>
      <c r="E24" s="206"/>
      <c r="F24" s="206"/>
      <c r="G24" s="206"/>
      <c r="H24" s="206"/>
      <c r="I24" s="206"/>
      <c r="J24" s="206"/>
      <c r="K24" s="206"/>
      <c r="L24" s="206"/>
      <c r="M24" s="206"/>
      <c r="N24" s="208"/>
    </row>
    <row r="25" spans="1:16" ht="12.75" customHeight="1" x14ac:dyDescent="0.2">
      <c r="A25" s="194" t="s">
        <v>18</v>
      </c>
      <c r="B25" s="205">
        <v>12960</v>
      </c>
      <c r="C25" s="205">
        <v>18690</v>
      </c>
      <c r="D25" s="205">
        <v>14480</v>
      </c>
      <c r="E25" s="205">
        <v>26170</v>
      </c>
      <c r="F25" s="205">
        <v>6080</v>
      </c>
      <c r="G25" s="205">
        <v>7130</v>
      </c>
      <c r="H25" s="205">
        <v>20510</v>
      </c>
      <c r="I25" s="205">
        <v>20940</v>
      </c>
      <c r="J25" s="205">
        <v>18520</v>
      </c>
      <c r="K25" s="205">
        <v>5240</v>
      </c>
      <c r="L25" s="205">
        <v>19990</v>
      </c>
      <c r="M25" s="205">
        <v>9630</v>
      </c>
      <c r="N25" s="207">
        <v>180340</v>
      </c>
    </row>
    <row r="26" spans="1:16" ht="12.75" customHeight="1" thickBot="1" x14ac:dyDescent="0.25">
      <c r="A26" s="195"/>
      <c r="B26" s="206"/>
      <c r="C26" s="206"/>
      <c r="D26" s="206"/>
      <c r="E26" s="206"/>
      <c r="F26" s="206"/>
      <c r="G26" s="206"/>
      <c r="H26" s="206"/>
      <c r="I26" s="206"/>
      <c r="J26" s="206"/>
      <c r="K26" s="206"/>
      <c r="L26" s="206"/>
      <c r="M26" s="206"/>
      <c r="N26" s="208"/>
    </row>
    <row r="27" spans="1:16" ht="12.75" customHeight="1" x14ac:dyDescent="0.2">
      <c r="A27" s="194" t="s">
        <v>19</v>
      </c>
      <c r="B27" s="205">
        <v>59760</v>
      </c>
      <c r="C27" s="205">
        <v>5150</v>
      </c>
      <c r="D27" s="205">
        <v>14350</v>
      </c>
      <c r="E27" s="205">
        <v>176570</v>
      </c>
      <c r="F27" s="205">
        <v>200690</v>
      </c>
      <c r="G27" s="205">
        <v>153510</v>
      </c>
      <c r="H27" s="205">
        <v>195850</v>
      </c>
      <c r="I27" s="205">
        <v>274850</v>
      </c>
      <c r="J27" s="205">
        <v>198770</v>
      </c>
      <c r="K27" s="205">
        <v>79900</v>
      </c>
      <c r="L27" s="205">
        <v>118990</v>
      </c>
      <c r="M27" s="205">
        <v>124520</v>
      </c>
      <c r="N27" s="207">
        <v>1602910</v>
      </c>
    </row>
    <row r="28" spans="1:16" ht="12.75" customHeight="1" thickBot="1" x14ac:dyDescent="0.25">
      <c r="A28" s="195"/>
      <c r="B28" s="206"/>
      <c r="C28" s="206"/>
      <c r="D28" s="206"/>
      <c r="E28" s="206"/>
      <c r="F28" s="206"/>
      <c r="G28" s="206"/>
      <c r="H28" s="206"/>
      <c r="I28" s="206"/>
      <c r="J28" s="206"/>
      <c r="K28" s="206"/>
      <c r="L28" s="206"/>
      <c r="M28" s="206"/>
      <c r="N28" s="208"/>
    </row>
    <row r="29" spans="1:16" ht="12.75" customHeight="1" x14ac:dyDescent="0.2">
      <c r="A29" s="194" t="s">
        <v>20</v>
      </c>
      <c r="B29" s="205">
        <v>0</v>
      </c>
      <c r="C29" s="205">
        <v>7690</v>
      </c>
      <c r="D29" s="205">
        <v>13030</v>
      </c>
      <c r="E29" s="205">
        <v>9510</v>
      </c>
      <c r="F29" s="205">
        <v>2990</v>
      </c>
      <c r="G29" s="205">
        <v>3360</v>
      </c>
      <c r="H29" s="205">
        <v>1350</v>
      </c>
      <c r="I29" s="205">
        <v>0</v>
      </c>
      <c r="J29" s="205">
        <v>80</v>
      </c>
      <c r="K29" s="205">
        <v>0</v>
      </c>
      <c r="L29" s="205">
        <v>0</v>
      </c>
      <c r="M29" s="205">
        <v>2750</v>
      </c>
      <c r="N29" s="207">
        <v>40760</v>
      </c>
      <c r="P29" s="5"/>
    </row>
    <row r="30" spans="1:16" ht="12.75" customHeight="1" thickBot="1" x14ac:dyDescent="0.25">
      <c r="A30" s="195"/>
      <c r="B30" s="206"/>
      <c r="C30" s="206"/>
      <c r="D30" s="206"/>
      <c r="E30" s="206"/>
      <c r="F30" s="206"/>
      <c r="G30" s="206"/>
      <c r="H30" s="206"/>
      <c r="I30" s="206"/>
      <c r="J30" s="206"/>
      <c r="K30" s="206"/>
      <c r="L30" s="206"/>
      <c r="M30" s="206"/>
      <c r="N30" s="208"/>
      <c r="P30" s="5"/>
    </row>
    <row r="31" spans="1:16" ht="12.75" customHeight="1" x14ac:dyDescent="0.2">
      <c r="A31" s="194" t="s">
        <v>21</v>
      </c>
      <c r="B31" s="205">
        <v>0</v>
      </c>
      <c r="C31" s="205">
        <v>1650</v>
      </c>
      <c r="D31" s="205">
        <v>580</v>
      </c>
      <c r="E31" s="205">
        <v>7020</v>
      </c>
      <c r="F31" s="205">
        <v>2270</v>
      </c>
      <c r="G31" s="205">
        <v>11140</v>
      </c>
      <c r="H31" s="205">
        <v>3960</v>
      </c>
      <c r="I31" s="205">
        <v>8300</v>
      </c>
      <c r="J31" s="205">
        <v>9540</v>
      </c>
      <c r="K31" s="205">
        <v>8250</v>
      </c>
      <c r="L31" s="205">
        <v>4080</v>
      </c>
      <c r="M31" s="205">
        <v>7990</v>
      </c>
      <c r="N31" s="207">
        <v>64780</v>
      </c>
    </row>
    <row r="32" spans="1:16"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22</v>
      </c>
      <c r="B33" s="205">
        <v>0</v>
      </c>
      <c r="C33" s="205">
        <v>0</v>
      </c>
      <c r="D33" s="205">
        <v>0</v>
      </c>
      <c r="E33" s="205">
        <v>0</v>
      </c>
      <c r="F33" s="205">
        <v>0</v>
      </c>
      <c r="G33" s="205">
        <v>0</v>
      </c>
      <c r="H33" s="205">
        <v>0</v>
      </c>
      <c r="I33" s="205">
        <v>0</v>
      </c>
      <c r="J33" s="205">
        <v>0</v>
      </c>
      <c r="K33" s="205">
        <v>0</v>
      </c>
      <c r="L33" s="205">
        <v>0</v>
      </c>
      <c r="M33" s="205">
        <v>0</v>
      </c>
      <c r="N33" s="207">
        <v>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23</v>
      </c>
      <c r="B35" s="205">
        <v>0</v>
      </c>
      <c r="C35" s="205">
        <v>16030</v>
      </c>
      <c r="D35" s="205">
        <v>0</v>
      </c>
      <c r="E35" s="205">
        <v>28710</v>
      </c>
      <c r="F35" s="205">
        <v>25300</v>
      </c>
      <c r="G35" s="205">
        <v>24800</v>
      </c>
      <c r="H35" s="205">
        <v>16350</v>
      </c>
      <c r="I35" s="205">
        <v>22110</v>
      </c>
      <c r="J35" s="205">
        <v>53330</v>
      </c>
      <c r="K35" s="205">
        <v>29620</v>
      </c>
      <c r="L35" s="205">
        <v>15000</v>
      </c>
      <c r="M35" s="205">
        <v>28540</v>
      </c>
      <c r="N35" s="207">
        <v>259790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24</v>
      </c>
      <c r="B37" s="205">
        <v>930</v>
      </c>
      <c r="C37" s="205">
        <v>0</v>
      </c>
      <c r="D37" s="205">
        <v>0</v>
      </c>
      <c r="E37" s="205">
        <v>0</v>
      </c>
      <c r="F37" s="205">
        <v>5350</v>
      </c>
      <c r="G37" s="205">
        <v>5100</v>
      </c>
      <c r="H37" s="205">
        <v>2350</v>
      </c>
      <c r="I37" s="205">
        <v>1020</v>
      </c>
      <c r="J37" s="205">
        <v>60</v>
      </c>
      <c r="K37" s="205">
        <v>1250</v>
      </c>
      <c r="L37" s="205">
        <v>0</v>
      </c>
      <c r="M37" s="205">
        <v>60</v>
      </c>
      <c r="N37" s="207">
        <v>16120</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25</v>
      </c>
      <c r="B39" s="205">
        <v>8240</v>
      </c>
      <c r="C39" s="205">
        <v>5390</v>
      </c>
      <c r="D39" s="205">
        <v>11070</v>
      </c>
      <c r="E39" s="205">
        <v>15540</v>
      </c>
      <c r="F39" s="205">
        <v>9340</v>
      </c>
      <c r="G39" s="205">
        <v>18680</v>
      </c>
      <c r="H39" s="205">
        <v>15430</v>
      </c>
      <c r="I39" s="205">
        <v>9890</v>
      </c>
      <c r="J39" s="205">
        <v>1450</v>
      </c>
      <c r="K39" s="205">
        <v>2860</v>
      </c>
      <c r="L39" s="205">
        <v>6990</v>
      </c>
      <c r="M39" s="205">
        <v>15370</v>
      </c>
      <c r="N39" s="207">
        <v>120250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26</v>
      </c>
      <c r="B41" s="205">
        <v>0</v>
      </c>
      <c r="C41" s="205">
        <v>0</v>
      </c>
      <c r="D41" s="205">
        <v>0</v>
      </c>
      <c r="E41" s="205">
        <v>0</v>
      </c>
      <c r="F41" s="205">
        <v>0</v>
      </c>
      <c r="G41" s="205">
        <v>0</v>
      </c>
      <c r="H41" s="205">
        <v>0</v>
      </c>
      <c r="I41" s="205">
        <v>11690</v>
      </c>
      <c r="J41" s="205">
        <v>0</v>
      </c>
      <c r="K41" s="205">
        <v>0</v>
      </c>
      <c r="L41" s="205">
        <v>15980</v>
      </c>
      <c r="M41" s="205">
        <v>530</v>
      </c>
      <c r="N41" s="207">
        <v>28200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27</v>
      </c>
      <c r="B43" s="205">
        <v>27270</v>
      </c>
      <c r="C43" s="205">
        <v>11010</v>
      </c>
      <c r="D43" s="205">
        <v>15540</v>
      </c>
      <c r="E43" s="205">
        <v>15710</v>
      </c>
      <c r="F43" s="205">
        <v>210</v>
      </c>
      <c r="G43" s="205">
        <v>17020</v>
      </c>
      <c r="H43" s="205">
        <v>4530</v>
      </c>
      <c r="I43" s="205">
        <v>160</v>
      </c>
      <c r="J43" s="205">
        <v>10510</v>
      </c>
      <c r="K43" s="205">
        <v>4690</v>
      </c>
      <c r="L43" s="205">
        <v>17830</v>
      </c>
      <c r="M43" s="205">
        <v>18160</v>
      </c>
      <c r="N43" s="207">
        <v>142640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28</v>
      </c>
      <c r="B45" s="205">
        <v>0</v>
      </c>
      <c r="C45" s="205">
        <v>0</v>
      </c>
      <c r="D45" s="205">
        <v>710</v>
      </c>
      <c r="E45" s="205">
        <v>0</v>
      </c>
      <c r="F45" s="205">
        <v>0</v>
      </c>
      <c r="G45" s="205">
        <v>0</v>
      </c>
      <c r="H45" s="205">
        <v>0</v>
      </c>
      <c r="I45" s="205">
        <v>1270</v>
      </c>
      <c r="J45" s="205">
        <v>580</v>
      </c>
      <c r="K45" s="205">
        <v>0</v>
      </c>
      <c r="L45" s="205">
        <v>0</v>
      </c>
      <c r="M45" s="205">
        <v>0</v>
      </c>
      <c r="N45" s="207">
        <v>2560</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29</v>
      </c>
      <c r="B47" s="205">
        <v>0</v>
      </c>
      <c r="C47" s="205">
        <v>0</v>
      </c>
      <c r="D47" s="205">
        <v>0</v>
      </c>
      <c r="E47" s="205">
        <v>0</v>
      </c>
      <c r="F47" s="205">
        <v>0</v>
      </c>
      <c r="G47" s="205">
        <v>0</v>
      </c>
      <c r="H47" s="205">
        <v>0</v>
      </c>
      <c r="I47" s="205">
        <v>0</v>
      </c>
      <c r="J47" s="205">
        <v>0</v>
      </c>
      <c r="K47" s="205">
        <v>0</v>
      </c>
      <c r="L47" s="205">
        <v>0</v>
      </c>
      <c r="M47" s="205">
        <v>0</v>
      </c>
      <c r="N47" s="207">
        <v>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30</v>
      </c>
      <c r="B49" s="205">
        <v>0</v>
      </c>
      <c r="C49" s="205">
        <v>40</v>
      </c>
      <c r="D49" s="205">
        <v>0</v>
      </c>
      <c r="E49" s="205">
        <v>1050</v>
      </c>
      <c r="F49" s="205">
        <v>0</v>
      </c>
      <c r="G49" s="205">
        <v>0</v>
      </c>
      <c r="H49" s="205">
        <v>0</v>
      </c>
      <c r="I49" s="205">
        <v>0</v>
      </c>
      <c r="J49" s="205">
        <v>0</v>
      </c>
      <c r="K49" s="205">
        <v>0</v>
      </c>
      <c r="L49" s="205">
        <v>0</v>
      </c>
      <c r="M49" s="205">
        <v>0</v>
      </c>
      <c r="N49" s="207">
        <v>1090</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v>177680</v>
      </c>
      <c r="C51" s="190">
        <v>129000</v>
      </c>
      <c r="D51" s="190">
        <v>281020</v>
      </c>
      <c r="E51" s="190">
        <v>466520</v>
      </c>
      <c r="F51" s="190">
        <v>437920</v>
      </c>
      <c r="G51" s="190">
        <v>421820</v>
      </c>
      <c r="H51" s="190">
        <v>402030</v>
      </c>
      <c r="I51" s="190">
        <v>401470</v>
      </c>
      <c r="J51" s="190">
        <v>345950</v>
      </c>
      <c r="K51" s="190">
        <v>181610</v>
      </c>
      <c r="L51" s="190">
        <v>273580</v>
      </c>
      <c r="M51" s="190">
        <v>287730</v>
      </c>
      <c r="N51" s="190">
        <v>3806330</v>
      </c>
    </row>
    <row r="52" spans="1:14" ht="12.75" customHeight="1" thickBot="1" x14ac:dyDescent="0.25">
      <c r="A52" s="202"/>
      <c r="B52" s="191"/>
      <c r="C52" s="191"/>
      <c r="D52" s="191"/>
      <c r="E52" s="191"/>
      <c r="F52" s="191"/>
      <c r="G52" s="191"/>
      <c r="H52" s="191"/>
      <c r="I52" s="191"/>
      <c r="J52" s="191"/>
      <c r="K52" s="191"/>
      <c r="L52" s="191"/>
      <c r="M52" s="191"/>
      <c r="N52" s="191"/>
    </row>
    <row r="53" spans="1:14" ht="12.75" customHeight="1" x14ac:dyDescent="0.2">
      <c r="A53" s="6"/>
      <c r="B53" s="7"/>
      <c r="C53" s="7"/>
      <c r="D53" s="7"/>
      <c r="E53" s="7"/>
      <c r="F53" s="7"/>
      <c r="G53" s="7"/>
      <c r="H53" s="7"/>
      <c r="I53" s="7"/>
      <c r="J53" s="7"/>
      <c r="K53" s="7"/>
      <c r="L53" s="7"/>
      <c r="M53" s="7"/>
      <c r="N53" s="22"/>
    </row>
    <row r="54" spans="1:14" ht="12.75" customHeight="1" x14ac:dyDescent="0.2">
      <c r="A54" s="6"/>
      <c r="B54" s="7"/>
      <c r="C54" s="7"/>
      <c r="D54" s="7"/>
      <c r="E54" s="7"/>
      <c r="F54" s="7"/>
      <c r="G54" s="7"/>
      <c r="H54" s="7"/>
      <c r="I54" s="7"/>
      <c r="J54" s="7"/>
      <c r="K54" s="7"/>
      <c r="L54" s="7"/>
      <c r="M54" s="7"/>
      <c r="N54" s="22"/>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194" t="s">
        <v>32</v>
      </c>
      <c r="B60" s="205">
        <v>25177</v>
      </c>
      <c r="C60" s="205">
        <v>15865</v>
      </c>
      <c r="D60" s="205">
        <v>37267</v>
      </c>
      <c r="E60" s="205">
        <v>52547</v>
      </c>
      <c r="F60" s="205">
        <v>50833</v>
      </c>
      <c r="G60" s="205">
        <v>40036</v>
      </c>
      <c r="H60" s="205">
        <v>58288</v>
      </c>
      <c r="I60" s="205">
        <v>56194</v>
      </c>
      <c r="J60" s="205">
        <v>45592</v>
      </c>
      <c r="K60" s="205">
        <v>46955</v>
      </c>
      <c r="L60" s="205">
        <v>8511</v>
      </c>
      <c r="M60" s="205">
        <v>22926</v>
      </c>
      <c r="N60" s="207">
        <v>460191</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33</v>
      </c>
      <c r="B62" s="205">
        <v>11280</v>
      </c>
      <c r="C62" s="205">
        <v>7978</v>
      </c>
      <c r="D62" s="205">
        <v>9312</v>
      </c>
      <c r="E62" s="205">
        <v>3701</v>
      </c>
      <c r="F62" s="205">
        <v>4562</v>
      </c>
      <c r="G62" s="205">
        <v>13145</v>
      </c>
      <c r="H62" s="205">
        <v>20736</v>
      </c>
      <c r="I62" s="205">
        <v>19353</v>
      </c>
      <c r="J62" s="205">
        <v>17263</v>
      </c>
      <c r="K62" s="205">
        <v>8725</v>
      </c>
      <c r="L62" s="205">
        <v>9143</v>
      </c>
      <c r="M62" s="205">
        <v>7261</v>
      </c>
      <c r="N62" s="207">
        <v>132459</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34</v>
      </c>
      <c r="B64" s="205">
        <v>13067</v>
      </c>
      <c r="C64" s="205">
        <v>0</v>
      </c>
      <c r="D64" s="205">
        <v>21304</v>
      </c>
      <c r="E64" s="205">
        <v>26509</v>
      </c>
      <c r="F64" s="205">
        <v>23306</v>
      </c>
      <c r="G64" s="205">
        <v>27191</v>
      </c>
      <c r="H64" s="205">
        <v>30051</v>
      </c>
      <c r="I64" s="205">
        <v>29694</v>
      </c>
      <c r="J64" s="205">
        <v>27204</v>
      </c>
      <c r="K64" s="205">
        <v>18383</v>
      </c>
      <c r="L64" s="205">
        <v>32567</v>
      </c>
      <c r="M64" s="205">
        <v>28037</v>
      </c>
      <c r="N64" s="207">
        <v>277313</v>
      </c>
    </row>
    <row r="65" spans="1:16" ht="12.75" customHeight="1" thickBot="1" x14ac:dyDescent="0.25">
      <c r="A65" s="195"/>
      <c r="B65" s="206"/>
      <c r="C65" s="206"/>
      <c r="D65" s="206"/>
      <c r="E65" s="206"/>
      <c r="F65" s="206"/>
      <c r="G65" s="206"/>
      <c r="H65" s="206"/>
      <c r="I65" s="206"/>
      <c r="J65" s="206"/>
      <c r="K65" s="206"/>
      <c r="L65" s="206"/>
      <c r="M65" s="206"/>
      <c r="N65" s="208"/>
    </row>
    <row r="66" spans="1:16" ht="12.75" customHeight="1" x14ac:dyDescent="0.2">
      <c r="A66" s="194" t="s">
        <v>35</v>
      </c>
      <c r="B66" s="205">
        <v>715</v>
      </c>
      <c r="C66" s="205">
        <v>679</v>
      </c>
      <c r="D66" s="205">
        <v>937</v>
      </c>
      <c r="E66" s="205">
        <v>1099</v>
      </c>
      <c r="F66" s="205">
        <v>770</v>
      </c>
      <c r="G66" s="205">
        <v>1469</v>
      </c>
      <c r="H66" s="205">
        <v>1214</v>
      </c>
      <c r="I66" s="205">
        <v>717</v>
      </c>
      <c r="J66" s="205">
        <v>1348</v>
      </c>
      <c r="K66" s="205">
        <v>1076</v>
      </c>
      <c r="L66" s="205">
        <v>1013</v>
      </c>
      <c r="M66" s="205">
        <v>794</v>
      </c>
      <c r="N66" s="207">
        <v>11831</v>
      </c>
    </row>
    <row r="67" spans="1:16" ht="12.75" customHeight="1" thickBot="1" x14ac:dyDescent="0.25">
      <c r="A67" s="195"/>
      <c r="B67" s="206"/>
      <c r="C67" s="206"/>
      <c r="D67" s="206"/>
      <c r="E67" s="206"/>
      <c r="F67" s="206"/>
      <c r="G67" s="206"/>
      <c r="H67" s="206"/>
      <c r="I67" s="206"/>
      <c r="J67" s="206"/>
      <c r="K67" s="206"/>
      <c r="L67" s="206"/>
      <c r="M67" s="206"/>
      <c r="N67" s="208"/>
    </row>
    <row r="68" spans="1:16" ht="12.75" customHeight="1" x14ac:dyDescent="0.2">
      <c r="A68" s="194" t="s">
        <v>36</v>
      </c>
      <c r="B68" s="205">
        <v>3681</v>
      </c>
      <c r="C68" s="205">
        <v>1458</v>
      </c>
      <c r="D68" s="205">
        <v>2224</v>
      </c>
      <c r="E68" s="205">
        <v>3410</v>
      </c>
      <c r="F68" s="205">
        <v>3601</v>
      </c>
      <c r="G68" s="205">
        <v>4067</v>
      </c>
      <c r="H68" s="205">
        <v>4130</v>
      </c>
      <c r="I68" s="205">
        <v>6581</v>
      </c>
      <c r="J68" s="205">
        <v>3967</v>
      </c>
      <c r="K68" s="205">
        <v>4759</v>
      </c>
      <c r="L68" s="205">
        <v>5613</v>
      </c>
      <c r="M68" s="205">
        <v>6557</v>
      </c>
      <c r="N68" s="207">
        <v>50048</v>
      </c>
    </row>
    <row r="69" spans="1:16" ht="12.75" customHeight="1" thickBot="1" x14ac:dyDescent="0.25">
      <c r="A69" s="195"/>
      <c r="B69" s="206"/>
      <c r="C69" s="206"/>
      <c r="D69" s="206"/>
      <c r="E69" s="206"/>
      <c r="F69" s="206"/>
      <c r="G69" s="206"/>
      <c r="H69" s="206"/>
      <c r="I69" s="206"/>
      <c r="J69" s="206"/>
      <c r="K69" s="206"/>
      <c r="L69" s="206"/>
      <c r="M69" s="206"/>
      <c r="N69" s="208"/>
    </row>
    <row r="70" spans="1:16" ht="12.75" customHeight="1" x14ac:dyDescent="0.2">
      <c r="A70" s="194" t="s">
        <v>37</v>
      </c>
      <c r="B70" s="205">
        <v>28467</v>
      </c>
      <c r="C70" s="205">
        <v>32623</v>
      </c>
      <c r="D70" s="205">
        <v>33114</v>
      </c>
      <c r="E70" s="205">
        <v>28299</v>
      </c>
      <c r="F70" s="205">
        <v>25167</v>
      </c>
      <c r="G70" s="205">
        <v>37356</v>
      </c>
      <c r="H70" s="205">
        <v>46742</v>
      </c>
      <c r="I70" s="205">
        <v>47929</v>
      </c>
      <c r="J70" s="205">
        <v>46949</v>
      </c>
      <c r="K70" s="205">
        <v>41132</v>
      </c>
      <c r="L70" s="205">
        <v>37956</v>
      </c>
      <c r="M70" s="205">
        <v>39627</v>
      </c>
      <c r="N70" s="207">
        <v>445361</v>
      </c>
    </row>
    <row r="71" spans="1:16" ht="12.75" customHeight="1" thickBot="1" x14ac:dyDescent="0.25">
      <c r="A71" s="195"/>
      <c r="B71" s="206"/>
      <c r="C71" s="206"/>
      <c r="D71" s="206"/>
      <c r="E71" s="206"/>
      <c r="F71" s="206"/>
      <c r="G71" s="206"/>
      <c r="H71" s="206"/>
      <c r="I71" s="206"/>
      <c r="J71" s="206"/>
      <c r="K71" s="206"/>
      <c r="L71" s="206"/>
      <c r="M71" s="206"/>
      <c r="N71" s="208"/>
    </row>
    <row r="72" spans="1:16" ht="12.75" customHeight="1" x14ac:dyDescent="0.2">
      <c r="A72" s="194" t="s">
        <v>38</v>
      </c>
      <c r="B72" s="205">
        <v>5259</v>
      </c>
      <c r="C72" s="205">
        <v>5187</v>
      </c>
      <c r="D72" s="205">
        <v>4949</v>
      </c>
      <c r="E72" s="205">
        <v>4674</v>
      </c>
      <c r="F72" s="205">
        <v>4155</v>
      </c>
      <c r="G72" s="205">
        <v>5776</v>
      </c>
      <c r="H72" s="205">
        <v>6644</v>
      </c>
      <c r="I72" s="205">
        <v>7120</v>
      </c>
      <c r="J72" s="205">
        <v>6148</v>
      </c>
      <c r="K72" s="205">
        <v>6148</v>
      </c>
      <c r="L72" s="205">
        <v>5260</v>
      </c>
      <c r="M72" s="205">
        <v>4830</v>
      </c>
      <c r="N72" s="207">
        <v>66150</v>
      </c>
    </row>
    <row r="73" spans="1:16" ht="12.75" customHeight="1" thickBot="1" x14ac:dyDescent="0.25">
      <c r="A73" s="195"/>
      <c r="B73" s="206"/>
      <c r="C73" s="206"/>
      <c r="D73" s="206"/>
      <c r="E73" s="206"/>
      <c r="F73" s="206"/>
      <c r="G73" s="206"/>
      <c r="H73" s="206"/>
      <c r="I73" s="206"/>
      <c r="J73" s="206"/>
      <c r="K73" s="206"/>
      <c r="L73" s="206"/>
      <c r="M73" s="206"/>
      <c r="N73" s="208"/>
    </row>
    <row r="74" spans="1:16" ht="12.75" customHeight="1" x14ac:dyDescent="0.2">
      <c r="A74" s="194" t="s">
        <v>39</v>
      </c>
      <c r="B74" s="205">
        <v>22030</v>
      </c>
      <c r="C74" s="205">
        <v>21074</v>
      </c>
      <c r="D74" s="205">
        <v>27454</v>
      </c>
      <c r="E74" s="205">
        <v>34850</v>
      </c>
      <c r="F74" s="205">
        <v>38008</v>
      </c>
      <c r="G74" s="205">
        <v>41781</v>
      </c>
      <c r="H74" s="205">
        <v>41936</v>
      </c>
      <c r="I74" s="205">
        <v>39633</v>
      </c>
      <c r="J74" s="205">
        <v>40962</v>
      </c>
      <c r="K74" s="205">
        <v>32111</v>
      </c>
      <c r="L74" s="205">
        <v>24301</v>
      </c>
      <c r="M74" s="205">
        <v>36987</v>
      </c>
      <c r="N74" s="207">
        <v>401127</v>
      </c>
      <c r="P74" s="5"/>
    </row>
    <row r="75" spans="1:16" ht="12.75" customHeight="1" thickBot="1" x14ac:dyDescent="0.25">
      <c r="A75" s="195"/>
      <c r="B75" s="206"/>
      <c r="C75" s="206"/>
      <c r="D75" s="206"/>
      <c r="E75" s="206"/>
      <c r="F75" s="206"/>
      <c r="G75" s="206"/>
      <c r="H75" s="206"/>
      <c r="I75" s="206"/>
      <c r="J75" s="206"/>
      <c r="K75" s="206"/>
      <c r="L75" s="206"/>
      <c r="M75" s="206"/>
      <c r="N75" s="208"/>
      <c r="P75" s="5"/>
    </row>
    <row r="76" spans="1:16" ht="12.75" customHeight="1" x14ac:dyDescent="0.2">
      <c r="A76" s="194" t="s">
        <v>40</v>
      </c>
      <c r="B76" s="205">
        <v>0</v>
      </c>
      <c r="C76" s="205">
        <v>0</v>
      </c>
      <c r="D76" s="205">
        <v>0</v>
      </c>
      <c r="E76" s="205">
        <v>0</v>
      </c>
      <c r="F76" s="205">
        <v>0</v>
      </c>
      <c r="G76" s="205">
        <v>0</v>
      </c>
      <c r="H76" s="205">
        <v>0</v>
      </c>
      <c r="I76" s="205">
        <v>0</v>
      </c>
      <c r="J76" s="205">
        <v>0</v>
      </c>
      <c r="K76" s="205">
        <v>0</v>
      </c>
      <c r="L76" s="205">
        <v>1487</v>
      </c>
      <c r="M76" s="205">
        <v>1496</v>
      </c>
      <c r="N76" s="207">
        <v>2983</v>
      </c>
    </row>
    <row r="77" spans="1:16" ht="12.75" customHeight="1" thickBot="1" x14ac:dyDescent="0.25">
      <c r="A77" s="195"/>
      <c r="B77" s="206"/>
      <c r="C77" s="206"/>
      <c r="D77" s="206"/>
      <c r="E77" s="206"/>
      <c r="F77" s="206"/>
      <c r="G77" s="206"/>
      <c r="H77" s="206"/>
      <c r="I77" s="206"/>
      <c r="J77" s="206"/>
      <c r="K77" s="206"/>
      <c r="L77" s="206"/>
      <c r="M77" s="206"/>
      <c r="N77" s="208"/>
    </row>
    <row r="78" spans="1:16" ht="12.75" customHeight="1" x14ac:dyDescent="0.2">
      <c r="A78" s="194" t="s">
        <v>41</v>
      </c>
      <c r="B78" s="205">
        <v>0</v>
      </c>
      <c r="C78" s="205">
        <v>0</v>
      </c>
      <c r="D78" s="205">
        <v>0</v>
      </c>
      <c r="E78" s="205">
        <v>5300</v>
      </c>
      <c r="F78" s="205">
        <v>11258</v>
      </c>
      <c r="G78" s="205">
        <v>13950</v>
      </c>
      <c r="H78" s="205">
        <v>20086</v>
      </c>
      <c r="I78" s="205">
        <v>15558</v>
      </c>
      <c r="J78" s="205">
        <v>1450</v>
      </c>
      <c r="K78" s="205">
        <v>0</v>
      </c>
      <c r="L78" s="205">
        <v>0</v>
      </c>
      <c r="M78" s="205">
        <v>0</v>
      </c>
      <c r="N78" s="207">
        <v>67602</v>
      </c>
    </row>
    <row r="79" spans="1:16" ht="12.75" customHeight="1" thickBot="1" x14ac:dyDescent="0.25">
      <c r="A79" s="195"/>
      <c r="B79" s="206"/>
      <c r="C79" s="206"/>
      <c r="D79" s="206"/>
      <c r="E79" s="206"/>
      <c r="F79" s="206"/>
      <c r="G79" s="206"/>
      <c r="H79" s="206"/>
      <c r="I79" s="206"/>
      <c r="J79" s="206"/>
      <c r="K79" s="206"/>
      <c r="L79" s="206"/>
      <c r="M79" s="206"/>
      <c r="N79" s="208"/>
    </row>
    <row r="80" spans="1:16" ht="12.75" customHeight="1" x14ac:dyDescent="0.2">
      <c r="A80" s="194" t="s">
        <v>42</v>
      </c>
      <c r="B80" s="205">
        <v>0</v>
      </c>
      <c r="C80" s="205">
        <v>0</v>
      </c>
      <c r="D80" s="205">
        <v>0</v>
      </c>
      <c r="E80" s="205">
        <v>0</v>
      </c>
      <c r="F80" s="205">
        <v>0</v>
      </c>
      <c r="G80" s="205">
        <v>0</v>
      </c>
      <c r="H80" s="205">
        <v>0</v>
      </c>
      <c r="I80" s="205">
        <v>0</v>
      </c>
      <c r="J80" s="205">
        <v>0</v>
      </c>
      <c r="K80" s="205">
        <v>0</v>
      </c>
      <c r="L80" s="205">
        <v>0</v>
      </c>
      <c r="M80" s="205">
        <v>0</v>
      </c>
      <c r="N80" s="207">
        <v>0</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43</v>
      </c>
      <c r="B82" s="205">
        <v>159826</v>
      </c>
      <c r="C82" s="205">
        <v>106443</v>
      </c>
      <c r="D82" s="205">
        <v>176974</v>
      </c>
      <c r="E82" s="205">
        <v>245438</v>
      </c>
      <c r="F82" s="205">
        <v>387054</v>
      </c>
      <c r="G82" s="205">
        <v>363006</v>
      </c>
      <c r="H82" s="205">
        <v>331822</v>
      </c>
      <c r="I82" s="205">
        <v>276316</v>
      </c>
      <c r="J82" s="205">
        <v>270668</v>
      </c>
      <c r="K82" s="205">
        <v>300371</v>
      </c>
      <c r="L82" s="205">
        <v>375532</v>
      </c>
      <c r="M82" s="205">
        <v>248228</v>
      </c>
      <c r="N82" s="207">
        <v>3241678</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44</v>
      </c>
      <c r="B84" s="205">
        <v>59155</v>
      </c>
      <c r="C84" s="205">
        <v>42625</v>
      </c>
      <c r="D84" s="205">
        <v>50851</v>
      </c>
      <c r="E84" s="205">
        <v>73262</v>
      </c>
      <c r="F84" s="205">
        <v>54726</v>
      </c>
      <c r="G84" s="205">
        <v>44251</v>
      </c>
      <c r="H84" s="205">
        <v>38508</v>
      </c>
      <c r="I84" s="205">
        <v>47083</v>
      </c>
      <c r="J84" s="205">
        <v>47354</v>
      </c>
      <c r="K84" s="205">
        <v>46278</v>
      </c>
      <c r="L84" s="205">
        <v>40487</v>
      </c>
      <c r="M84" s="205">
        <v>60159</v>
      </c>
      <c r="N84" s="207">
        <v>604739</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45</v>
      </c>
      <c r="B86" s="205">
        <v>105486</v>
      </c>
      <c r="C86" s="205">
        <v>87229</v>
      </c>
      <c r="D86" s="205">
        <v>153614</v>
      </c>
      <c r="E86" s="205">
        <v>223127</v>
      </c>
      <c r="F86" s="205">
        <v>224876</v>
      </c>
      <c r="G86" s="205">
        <v>208051</v>
      </c>
      <c r="H86" s="205">
        <v>250515</v>
      </c>
      <c r="I86" s="205">
        <v>232032</v>
      </c>
      <c r="J86" s="205">
        <v>211691</v>
      </c>
      <c r="K86" s="205">
        <v>208324</v>
      </c>
      <c r="L86" s="205">
        <v>71133</v>
      </c>
      <c r="M86" s="205">
        <v>107893</v>
      </c>
      <c r="N86" s="207">
        <v>2083971</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46</v>
      </c>
      <c r="B88" s="205">
        <v>24944</v>
      </c>
      <c r="C88" s="205">
        <v>25460</v>
      </c>
      <c r="D88" s="205">
        <v>25754</v>
      </c>
      <c r="E88" s="205">
        <v>27073</v>
      </c>
      <c r="F88" s="205">
        <v>26988</v>
      </c>
      <c r="G88" s="205">
        <v>30542</v>
      </c>
      <c r="H88" s="205">
        <v>31864</v>
      </c>
      <c r="I88" s="205">
        <v>28959</v>
      </c>
      <c r="J88" s="205">
        <v>22924</v>
      </c>
      <c r="K88" s="205">
        <v>28539</v>
      </c>
      <c r="L88" s="205">
        <v>37926</v>
      </c>
      <c r="M88" s="205">
        <v>32601</v>
      </c>
      <c r="N88" s="207">
        <v>343574</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47</v>
      </c>
      <c r="B90" s="205">
        <v>0</v>
      </c>
      <c r="C90" s="205">
        <v>0</v>
      </c>
      <c r="D90" s="205">
        <v>0</v>
      </c>
      <c r="E90" s="205">
        <v>0</v>
      </c>
      <c r="F90" s="205">
        <v>0</v>
      </c>
      <c r="G90" s="205">
        <v>0</v>
      </c>
      <c r="H90" s="205">
        <v>0</v>
      </c>
      <c r="I90" s="205">
        <v>0</v>
      </c>
      <c r="J90" s="205">
        <v>0</v>
      </c>
      <c r="K90" s="205">
        <v>0</v>
      </c>
      <c r="L90" s="205">
        <v>0</v>
      </c>
      <c r="M90" s="205">
        <v>0</v>
      </c>
      <c r="N90" s="207">
        <v>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48</v>
      </c>
      <c r="B92" s="205">
        <v>8608</v>
      </c>
      <c r="C92" s="205">
        <v>8371</v>
      </c>
      <c r="D92" s="205">
        <v>9932</v>
      </c>
      <c r="E92" s="205">
        <v>13163</v>
      </c>
      <c r="F92" s="205">
        <v>13062</v>
      </c>
      <c r="G92" s="205">
        <v>10085</v>
      </c>
      <c r="H92" s="205">
        <v>11606</v>
      </c>
      <c r="I92" s="205">
        <v>11650</v>
      </c>
      <c r="J92" s="205">
        <v>11825</v>
      </c>
      <c r="K92" s="205">
        <v>11388</v>
      </c>
      <c r="L92" s="205">
        <v>12955</v>
      </c>
      <c r="M92" s="205">
        <v>9779</v>
      </c>
      <c r="N92" s="207">
        <v>132424</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49</v>
      </c>
      <c r="B94" s="205">
        <v>172</v>
      </c>
      <c r="C94" s="205">
        <v>323</v>
      </c>
      <c r="D94" s="205">
        <v>188</v>
      </c>
      <c r="E94" s="205">
        <v>205</v>
      </c>
      <c r="F94" s="205">
        <v>300</v>
      </c>
      <c r="G94" s="205">
        <v>323</v>
      </c>
      <c r="H94" s="205">
        <v>201</v>
      </c>
      <c r="I94" s="205">
        <v>512</v>
      </c>
      <c r="J94" s="205">
        <v>320</v>
      </c>
      <c r="K94" s="205">
        <v>229</v>
      </c>
      <c r="L94" s="205">
        <v>143</v>
      </c>
      <c r="M94" s="205">
        <v>116</v>
      </c>
      <c r="N94" s="207">
        <v>3032</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201" t="s">
        <v>13</v>
      </c>
      <c r="B96" s="190">
        <v>467867</v>
      </c>
      <c r="C96" s="190">
        <v>355315</v>
      </c>
      <c r="D96" s="190">
        <v>553874</v>
      </c>
      <c r="E96" s="190">
        <v>742657</v>
      </c>
      <c r="F96" s="190">
        <v>868666</v>
      </c>
      <c r="G96" s="190">
        <v>841029</v>
      </c>
      <c r="H96" s="190">
        <v>894343</v>
      </c>
      <c r="I96" s="190">
        <v>819331</v>
      </c>
      <c r="J96" s="190">
        <v>755665</v>
      </c>
      <c r="K96" s="190">
        <v>754418</v>
      </c>
      <c r="L96" s="190">
        <v>664027</v>
      </c>
      <c r="M96" s="190">
        <v>607291</v>
      </c>
      <c r="N96" s="190">
        <v>8324483</v>
      </c>
    </row>
    <row r="97" spans="1:16" ht="12.75" customHeight="1" thickBot="1" x14ac:dyDescent="0.25">
      <c r="A97" s="202"/>
      <c r="B97" s="191"/>
      <c r="C97" s="191"/>
      <c r="D97" s="191"/>
      <c r="E97" s="191"/>
      <c r="F97" s="191"/>
      <c r="G97" s="191"/>
      <c r="H97" s="191"/>
      <c r="I97" s="191"/>
      <c r="J97" s="191"/>
      <c r="K97" s="191"/>
      <c r="L97" s="191"/>
      <c r="M97" s="191"/>
      <c r="N97" s="191"/>
    </row>
    <row r="98" spans="1:16" ht="12.75" customHeight="1" x14ac:dyDescent="0.2">
      <c r="A98" s="6"/>
      <c r="B98" s="7"/>
      <c r="C98" s="7"/>
      <c r="D98" s="7"/>
      <c r="E98" s="7"/>
      <c r="F98" s="7"/>
      <c r="G98" s="7"/>
      <c r="H98" s="7"/>
      <c r="I98" s="7"/>
      <c r="J98" s="7"/>
      <c r="K98" s="7"/>
      <c r="L98" s="7"/>
      <c r="M98" s="7"/>
      <c r="N98" s="22"/>
    </row>
    <row r="99" spans="1:16" ht="12.75" customHeight="1" x14ac:dyDescent="0.2">
      <c r="A99" s="6"/>
      <c r="B99" s="7"/>
      <c r="C99" s="7"/>
      <c r="D99" s="7"/>
      <c r="E99" s="7"/>
      <c r="F99" s="7"/>
      <c r="G99" s="7"/>
      <c r="H99" s="7"/>
      <c r="I99" s="7"/>
      <c r="J99" s="7"/>
      <c r="K99" s="7"/>
      <c r="L99" s="7"/>
      <c r="M99" s="7"/>
      <c r="N99" s="22"/>
    </row>
    <row r="101" spans="1:16" s="10" customFormat="1" ht="24.95" customHeight="1" x14ac:dyDescent="0.2">
      <c r="A101" s="200" t="s">
        <v>190</v>
      </c>
      <c r="B101" s="200"/>
      <c r="C101" s="200"/>
      <c r="D101" s="200"/>
      <c r="E101" s="200"/>
      <c r="F101" s="200"/>
      <c r="G101" s="200"/>
      <c r="H101" s="200"/>
      <c r="I101" s="200"/>
      <c r="J101" s="200"/>
      <c r="K101" s="200"/>
      <c r="L101" s="200"/>
      <c r="M101" s="200"/>
      <c r="N101" s="200"/>
    </row>
    <row r="102" spans="1:16" ht="12.75" customHeight="1" thickBot="1" x14ac:dyDescent="0.25"/>
    <row r="103" spans="1:16"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192" t="s">
        <v>13</v>
      </c>
    </row>
    <row r="104" spans="1:16" ht="12.75" customHeight="1" thickBot="1" x14ac:dyDescent="0.25">
      <c r="A104" s="195"/>
      <c r="B104" s="195"/>
      <c r="C104" s="195"/>
      <c r="D104" s="195"/>
      <c r="E104" s="195"/>
      <c r="F104" s="195"/>
      <c r="G104" s="195"/>
      <c r="H104" s="195"/>
      <c r="I104" s="195"/>
      <c r="J104" s="195"/>
      <c r="K104" s="195"/>
      <c r="L104" s="195"/>
      <c r="M104" s="195"/>
      <c r="N104" s="193"/>
    </row>
    <row r="105" spans="1:16" ht="12.75" customHeight="1" x14ac:dyDescent="0.2">
      <c r="A105" s="194" t="s">
        <v>51</v>
      </c>
      <c r="B105" s="205">
        <v>97290</v>
      </c>
      <c r="C105" s="205">
        <v>104420</v>
      </c>
      <c r="D105" s="205">
        <v>120490</v>
      </c>
      <c r="E105" s="205">
        <v>119360</v>
      </c>
      <c r="F105" s="205">
        <v>110250</v>
      </c>
      <c r="G105" s="205">
        <v>119610</v>
      </c>
      <c r="H105" s="205">
        <v>125900</v>
      </c>
      <c r="I105" s="205">
        <v>125390</v>
      </c>
      <c r="J105" s="205">
        <v>125190</v>
      </c>
      <c r="K105" s="205">
        <v>127730</v>
      </c>
      <c r="L105" s="205">
        <v>130790</v>
      </c>
      <c r="M105" s="205">
        <v>114710</v>
      </c>
      <c r="N105" s="207">
        <v>1421130</v>
      </c>
      <c r="P105" s="5"/>
    </row>
    <row r="106" spans="1:16" ht="12.75" customHeight="1" thickBot="1" x14ac:dyDescent="0.25">
      <c r="A106" s="195"/>
      <c r="B106" s="206"/>
      <c r="C106" s="206"/>
      <c r="D106" s="206"/>
      <c r="E106" s="206"/>
      <c r="F106" s="206"/>
      <c r="G106" s="206"/>
      <c r="H106" s="206"/>
      <c r="I106" s="206"/>
      <c r="J106" s="206"/>
      <c r="K106" s="206"/>
      <c r="L106" s="206"/>
      <c r="M106" s="206"/>
      <c r="N106" s="208"/>
      <c r="P106" s="5"/>
    </row>
    <row r="107" spans="1:16" ht="12.75" customHeight="1" x14ac:dyDescent="0.2">
      <c r="A107" s="194" t="s">
        <v>52</v>
      </c>
      <c r="B107" s="205">
        <v>0</v>
      </c>
      <c r="C107" s="205">
        <v>0</v>
      </c>
      <c r="D107" s="205">
        <v>0</v>
      </c>
      <c r="E107" s="205">
        <v>0</v>
      </c>
      <c r="F107" s="205">
        <v>0</v>
      </c>
      <c r="G107" s="205">
        <v>0</v>
      </c>
      <c r="H107" s="205">
        <v>0</v>
      </c>
      <c r="I107" s="205">
        <v>0</v>
      </c>
      <c r="J107" s="205">
        <v>0</v>
      </c>
      <c r="K107" s="205">
        <v>0</v>
      </c>
      <c r="L107" s="205">
        <v>0</v>
      </c>
      <c r="M107" s="205">
        <v>0</v>
      </c>
      <c r="N107" s="207">
        <v>0</v>
      </c>
    </row>
    <row r="108" spans="1:16" ht="12.75" customHeight="1" thickBot="1" x14ac:dyDescent="0.25">
      <c r="A108" s="195"/>
      <c r="B108" s="206"/>
      <c r="C108" s="206"/>
      <c r="D108" s="206"/>
      <c r="E108" s="206"/>
      <c r="F108" s="206"/>
      <c r="G108" s="206"/>
      <c r="H108" s="206"/>
      <c r="I108" s="206"/>
      <c r="J108" s="206"/>
      <c r="K108" s="206"/>
      <c r="L108" s="206"/>
      <c r="M108" s="206"/>
      <c r="N108" s="208"/>
    </row>
    <row r="109" spans="1:16" ht="12.75" customHeight="1" x14ac:dyDescent="0.2">
      <c r="A109" s="194" t="s">
        <v>53</v>
      </c>
      <c r="B109" s="205">
        <v>3830</v>
      </c>
      <c r="C109" s="205">
        <v>4660</v>
      </c>
      <c r="D109" s="205">
        <v>5340</v>
      </c>
      <c r="E109" s="205">
        <v>6090</v>
      </c>
      <c r="F109" s="205">
        <v>6730</v>
      </c>
      <c r="G109" s="205">
        <v>5450</v>
      </c>
      <c r="H109" s="205">
        <v>4010</v>
      </c>
      <c r="I109" s="205">
        <v>3450</v>
      </c>
      <c r="J109" s="205">
        <v>4770</v>
      </c>
      <c r="K109" s="205">
        <v>3970</v>
      </c>
      <c r="L109" s="205">
        <v>4550</v>
      </c>
      <c r="M109" s="205">
        <v>4240</v>
      </c>
      <c r="N109" s="207">
        <v>57090</v>
      </c>
    </row>
    <row r="110" spans="1:16" ht="12.75" customHeight="1" thickBot="1" x14ac:dyDescent="0.25">
      <c r="A110" s="195"/>
      <c r="B110" s="206"/>
      <c r="C110" s="206"/>
      <c r="D110" s="206"/>
      <c r="E110" s="206"/>
      <c r="F110" s="206"/>
      <c r="G110" s="206"/>
      <c r="H110" s="206"/>
      <c r="I110" s="206"/>
      <c r="J110" s="206"/>
      <c r="K110" s="206"/>
      <c r="L110" s="206"/>
      <c r="M110" s="206"/>
      <c r="N110" s="208"/>
    </row>
    <row r="111" spans="1:16" ht="12.75" customHeight="1" x14ac:dyDescent="0.2">
      <c r="A111" s="194" t="s">
        <v>54</v>
      </c>
      <c r="B111" s="205">
        <v>8630</v>
      </c>
      <c r="C111" s="205">
        <v>6350</v>
      </c>
      <c r="D111" s="205">
        <v>6430</v>
      </c>
      <c r="E111" s="205">
        <v>8550</v>
      </c>
      <c r="F111" s="205">
        <v>9470</v>
      </c>
      <c r="G111" s="205">
        <v>8210</v>
      </c>
      <c r="H111" s="205">
        <v>3420</v>
      </c>
      <c r="I111" s="205">
        <v>4240</v>
      </c>
      <c r="J111" s="205">
        <v>3790</v>
      </c>
      <c r="K111" s="205">
        <v>4470</v>
      </c>
      <c r="L111" s="205">
        <v>4230</v>
      </c>
      <c r="M111" s="205">
        <v>5060</v>
      </c>
      <c r="N111" s="207">
        <v>72850</v>
      </c>
    </row>
    <row r="112" spans="1:16"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194" t="s">
        <v>39</v>
      </c>
      <c r="B113" s="205">
        <v>11010</v>
      </c>
      <c r="C113" s="205">
        <v>5860</v>
      </c>
      <c r="D113" s="205">
        <v>5140</v>
      </c>
      <c r="E113" s="205">
        <v>5230</v>
      </c>
      <c r="F113" s="205">
        <v>7420</v>
      </c>
      <c r="G113" s="205">
        <v>3520</v>
      </c>
      <c r="H113" s="205">
        <v>3890</v>
      </c>
      <c r="I113" s="205">
        <v>1890</v>
      </c>
      <c r="J113" s="205">
        <v>4590</v>
      </c>
      <c r="K113" s="205">
        <v>2780</v>
      </c>
      <c r="L113" s="205">
        <v>6290</v>
      </c>
      <c r="M113" s="205">
        <v>4720</v>
      </c>
      <c r="N113" s="207">
        <v>62340</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194" t="s">
        <v>55</v>
      </c>
      <c r="B115" s="205">
        <v>15640</v>
      </c>
      <c r="C115" s="205">
        <v>17320</v>
      </c>
      <c r="D115" s="205">
        <v>14780</v>
      </c>
      <c r="E115" s="205">
        <v>19100</v>
      </c>
      <c r="F115" s="205">
        <v>15870</v>
      </c>
      <c r="G115" s="205">
        <v>18410</v>
      </c>
      <c r="H115" s="205">
        <v>17060</v>
      </c>
      <c r="I115" s="205">
        <v>17620</v>
      </c>
      <c r="J115" s="205">
        <v>13000</v>
      </c>
      <c r="K115" s="205">
        <v>10870</v>
      </c>
      <c r="L115" s="205">
        <v>9670</v>
      </c>
      <c r="M115" s="205">
        <v>9220</v>
      </c>
      <c r="N115" s="207">
        <v>178560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56</v>
      </c>
      <c r="B117" s="205">
        <v>172680</v>
      </c>
      <c r="C117" s="205">
        <v>178270</v>
      </c>
      <c r="D117" s="205">
        <v>236810</v>
      </c>
      <c r="E117" s="205">
        <v>246940</v>
      </c>
      <c r="F117" s="205">
        <v>224950</v>
      </c>
      <c r="G117" s="205">
        <v>247590</v>
      </c>
      <c r="H117" s="205">
        <v>248130</v>
      </c>
      <c r="I117" s="205">
        <v>240860</v>
      </c>
      <c r="J117" s="205">
        <v>233950</v>
      </c>
      <c r="K117" s="205">
        <v>241720</v>
      </c>
      <c r="L117" s="205">
        <v>233410</v>
      </c>
      <c r="M117" s="205">
        <v>202100</v>
      </c>
      <c r="N117" s="207">
        <v>2707410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203" t="s">
        <v>57</v>
      </c>
      <c r="B119" s="205">
        <v>42900</v>
      </c>
      <c r="C119" s="205">
        <v>38700</v>
      </c>
      <c r="D119" s="205">
        <v>50650</v>
      </c>
      <c r="E119" s="205">
        <v>28470</v>
      </c>
      <c r="F119" s="205">
        <v>32440</v>
      </c>
      <c r="G119" s="205">
        <v>37930</v>
      </c>
      <c r="H119" s="205">
        <v>28190</v>
      </c>
      <c r="I119" s="205">
        <v>38060</v>
      </c>
      <c r="J119" s="205">
        <v>34500</v>
      </c>
      <c r="K119" s="205">
        <v>37350</v>
      </c>
      <c r="L119" s="205">
        <v>34750</v>
      </c>
      <c r="M119" s="205">
        <v>41410</v>
      </c>
      <c r="N119" s="207">
        <v>445350</v>
      </c>
    </row>
    <row r="120" spans="1:14" ht="12.75" customHeight="1" thickBot="1" x14ac:dyDescent="0.25">
      <c r="A120" s="204"/>
      <c r="B120" s="206"/>
      <c r="C120" s="206"/>
      <c r="D120" s="206"/>
      <c r="E120" s="206"/>
      <c r="F120" s="206"/>
      <c r="G120" s="206"/>
      <c r="H120" s="206"/>
      <c r="I120" s="206"/>
      <c r="J120" s="206"/>
      <c r="K120" s="206"/>
      <c r="L120" s="206"/>
      <c r="M120" s="206"/>
      <c r="N120" s="208"/>
    </row>
    <row r="121" spans="1:14" ht="12.75" customHeight="1" x14ac:dyDescent="0.2">
      <c r="A121" s="194" t="s">
        <v>58</v>
      </c>
      <c r="B121" s="205">
        <v>15210</v>
      </c>
      <c r="C121" s="205">
        <v>12210</v>
      </c>
      <c r="D121" s="205">
        <v>16270</v>
      </c>
      <c r="E121" s="205">
        <v>16000</v>
      </c>
      <c r="F121" s="205">
        <v>14730</v>
      </c>
      <c r="G121" s="205">
        <v>13590</v>
      </c>
      <c r="H121" s="205">
        <v>15240</v>
      </c>
      <c r="I121" s="205">
        <v>20530</v>
      </c>
      <c r="J121" s="205">
        <v>15590</v>
      </c>
      <c r="K121" s="205">
        <v>11310</v>
      </c>
      <c r="L121" s="205">
        <v>11500</v>
      </c>
      <c r="M121" s="205">
        <v>12830</v>
      </c>
      <c r="N121" s="207">
        <v>175010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59</v>
      </c>
      <c r="B123" s="205">
        <v>4590</v>
      </c>
      <c r="C123" s="205">
        <v>4440</v>
      </c>
      <c r="D123" s="205">
        <v>4830</v>
      </c>
      <c r="E123" s="205">
        <v>4440</v>
      </c>
      <c r="F123" s="205">
        <v>3990</v>
      </c>
      <c r="G123" s="205">
        <v>4320</v>
      </c>
      <c r="H123" s="205">
        <v>3150</v>
      </c>
      <c r="I123" s="205">
        <v>3510</v>
      </c>
      <c r="J123" s="205">
        <v>5640</v>
      </c>
      <c r="K123" s="205">
        <v>4260</v>
      </c>
      <c r="L123" s="205">
        <v>5580</v>
      </c>
      <c r="M123" s="205">
        <v>7080</v>
      </c>
      <c r="N123" s="207">
        <v>55830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60</v>
      </c>
      <c r="B125" s="205">
        <v>5880</v>
      </c>
      <c r="C125" s="205">
        <v>4870</v>
      </c>
      <c r="D125" s="205">
        <v>5660</v>
      </c>
      <c r="E125" s="205">
        <v>5820</v>
      </c>
      <c r="F125" s="205">
        <v>5150</v>
      </c>
      <c r="G125" s="205">
        <v>4670</v>
      </c>
      <c r="H125" s="205">
        <v>5750</v>
      </c>
      <c r="I125" s="205">
        <v>5510</v>
      </c>
      <c r="J125" s="205">
        <v>3730</v>
      </c>
      <c r="K125" s="205">
        <v>3700</v>
      </c>
      <c r="L125" s="205">
        <v>4350</v>
      </c>
      <c r="M125" s="205">
        <v>3980</v>
      </c>
      <c r="N125" s="207">
        <v>59070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201" t="s">
        <v>13</v>
      </c>
      <c r="B127" s="190">
        <v>377660</v>
      </c>
      <c r="C127" s="190">
        <v>377100</v>
      </c>
      <c r="D127" s="190">
        <v>466400</v>
      </c>
      <c r="E127" s="190">
        <v>460000</v>
      </c>
      <c r="F127" s="190">
        <v>431000</v>
      </c>
      <c r="G127" s="190">
        <v>463300</v>
      </c>
      <c r="H127" s="190">
        <v>454740</v>
      </c>
      <c r="I127" s="190">
        <v>461060</v>
      </c>
      <c r="J127" s="190">
        <v>444750</v>
      </c>
      <c r="K127" s="190">
        <v>448160</v>
      </c>
      <c r="L127" s="190">
        <v>445120</v>
      </c>
      <c r="M127" s="190">
        <v>405350</v>
      </c>
      <c r="N127" s="190">
        <v>5234640</v>
      </c>
    </row>
    <row r="128" spans="1:14" ht="12.75" customHeight="1" thickBot="1" x14ac:dyDescent="0.25">
      <c r="A128" s="202"/>
      <c r="B128" s="191"/>
      <c r="C128" s="191"/>
      <c r="D128" s="191"/>
      <c r="E128" s="191"/>
      <c r="F128" s="191"/>
      <c r="G128" s="191"/>
      <c r="H128" s="191"/>
      <c r="I128" s="191"/>
      <c r="J128" s="191"/>
      <c r="K128" s="191"/>
      <c r="L128" s="191"/>
      <c r="M128" s="191"/>
      <c r="N128" s="191"/>
    </row>
    <row r="129" spans="1:16" ht="12.75" customHeight="1" x14ac:dyDescent="0.2">
      <c r="A129" s="6"/>
      <c r="B129" s="7"/>
      <c r="C129" s="7"/>
      <c r="D129" s="7"/>
      <c r="E129" s="7"/>
      <c r="F129" s="7"/>
      <c r="G129" s="7"/>
      <c r="H129" s="7"/>
      <c r="I129" s="7"/>
      <c r="J129" s="7"/>
      <c r="K129" s="7"/>
      <c r="L129" s="7"/>
      <c r="M129" s="7"/>
      <c r="N129" s="22"/>
    </row>
    <row r="130" spans="1:16" ht="12.75" customHeight="1" x14ac:dyDescent="0.2">
      <c r="A130" s="6"/>
      <c r="B130" s="7"/>
      <c r="C130" s="7"/>
      <c r="D130" s="7"/>
      <c r="E130" s="7"/>
      <c r="F130" s="7"/>
      <c r="G130" s="7"/>
      <c r="H130" s="7"/>
      <c r="I130" s="7"/>
      <c r="J130" s="7"/>
      <c r="K130" s="7"/>
      <c r="L130" s="7"/>
      <c r="M130" s="7"/>
      <c r="N130" s="22"/>
    </row>
    <row r="132" spans="1:16" s="10" customFormat="1" ht="24.95" customHeight="1" x14ac:dyDescent="0.2">
      <c r="A132" s="200" t="s">
        <v>191</v>
      </c>
      <c r="B132" s="200"/>
      <c r="C132" s="200"/>
      <c r="D132" s="200"/>
      <c r="E132" s="200"/>
      <c r="F132" s="200"/>
      <c r="G132" s="200"/>
      <c r="H132" s="200"/>
      <c r="I132" s="200"/>
      <c r="J132" s="200"/>
      <c r="K132" s="200"/>
      <c r="L132" s="200"/>
      <c r="M132" s="200"/>
      <c r="N132" s="200"/>
    </row>
    <row r="133" spans="1:16" ht="12.75" customHeight="1" thickBot="1" x14ac:dyDescent="0.25">
      <c r="A133" s="3"/>
      <c r="F133" s="4"/>
    </row>
    <row r="134" spans="1:16"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192" t="s">
        <v>13</v>
      </c>
    </row>
    <row r="135" spans="1:16" ht="12.75" customHeight="1" thickBot="1" x14ac:dyDescent="0.25">
      <c r="A135" s="195"/>
      <c r="B135" s="195"/>
      <c r="C135" s="195"/>
      <c r="D135" s="195"/>
      <c r="E135" s="195"/>
      <c r="F135" s="195"/>
      <c r="G135" s="195"/>
      <c r="H135" s="195"/>
      <c r="I135" s="195"/>
      <c r="J135" s="195"/>
      <c r="K135" s="195"/>
      <c r="L135" s="195"/>
      <c r="M135" s="195"/>
      <c r="N135" s="193"/>
    </row>
    <row r="136" spans="1:16" ht="12.75" customHeight="1" x14ac:dyDescent="0.2">
      <c r="A136" s="194" t="s">
        <v>62</v>
      </c>
      <c r="B136" s="205">
        <v>9039</v>
      </c>
      <c r="C136" s="205">
        <v>19186</v>
      </c>
      <c r="D136" s="205">
        <v>20101</v>
      </c>
      <c r="E136" s="205">
        <v>20462</v>
      </c>
      <c r="F136" s="205">
        <v>11577</v>
      </c>
      <c r="G136" s="205">
        <v>15029</v>
      </c>
      <c r="H136" s="205">
        <v>19369</v>
      </c>
      <c r="I136" s="205">
        <v>16674</v>
      </c>
      <c r="J136" s="205">
        <v>17448</v>
      </c>
      <c r="K136" s="205">
        <v>22243</v>
      </c>
      <c r="L136" s="205">
        <v>17846</v>
      </c>
      <c r="M136" s="205">
        <v>22857</v>
      </c>
      <c r="N136" s="207">
        <v>211831</v>
      </c>
    </row>
    <row r="137" spans="1:16" ht="12.75" customHeight="1" thickBot="1" x14ac:dyDescent="0.25">
      <c r="A137" s="195"/>
      <c r="B137" s="206"/>
      <c r="C137" s="206"/>
      <c r="D137" s="206"/>
      <c r="E137" s="206"/>
      <c r="F137" s="206"/>
      <c r="G137" s="206"/>
      <c r="H137" s="206"/>
      <c r="I137" s="206"/>
      <c r="J137" s="206"/>
      <c r="K137" s="206"/>
      <c r="L137" s="206"/>
      <c r="M137" s="206"/>
      <c r="N137" s="208"/>
    </row>
    <row r="138" spans="1:16" ht="12.75" customHeight="1" x14ac:dyDescent="0.2">
      <c r="A138" s="203" t="s">
        <v>63</v>
      </c>
      <c r="B138" s="205">
        <v>10493</v>
      </c>
      <c r="C138" s="205">
        <v>14761</v>
      </c>
      <c r="D138" s="205">
        <v>21481</v>
      </c>
      <c r="E138" s="205">
        <v>14661</v>
      </c>
      <c r="F138" s="205">
        <v>8836</v>
      </c>
      <c r="G138" s="205">
        <v>14755</v>
      </c>
      <c r="H138" s="205">
        <v>16090</v>
      </c>
      <c r="I138" s="205">
        <v>14804</v>
      </c>
      <c r="J138" s="205">
        <v>20917</v>
      </c>
      <c r="K138" s="205">
        <v>10918</v>
      </c>
      <c r="L138" s="205">
        <v>15562</v>
      </c>
      <c r="M138" s="205">
        <v>17198</v>
      </c>
      <c r="N138" s="207">
        <v>180476</v>
      </c>
    </row>
    <row r="139" spans="1:16" ht="12.75" customHeight="1" thickBot="1" x14ac:dyDescent="0.25">
      <c r="A139" s="204"/>
      <c r="B139" s="206"/>
      <c r="C139" s="206"/>
      <c r="D139" s="206"/>
      <c r="E139" s="206"/>
      <c r="F139" s="206"/>
      <c r="G139" s="206"/>
      <c r="H139" s="206"/>
      <c r="I139" s="206"/>
      <c r="J139" s="206"/>
      <c r="K139" s="206"/>
      <c r="L139" s="206"/>
      <c r="M139" s="206"/>
      <c r="N139" s="208"/>
    </row>
    <row r="140" spans="1:16" ht="12.75" customHeight="1" x14ac:dyDescent="0.2">
      <c r="A140" s="194" t="s">
        <v>64</v>
      </c>
      <c r="B140" s="205">
        <v>97897</v>
      </c>
      <c r="C140" s="205">
        <v>77860</v>
      </c>
      <c r="D140" s="205">
        <v>176024</v>
      </c>
      <c r="E140" s="205">
        <v>206778</v>
      </c>
      <c r="F140" s="205">
        <v>205335</v>
      </c>
      <c r="G140" s="205">
        <v>198934</v>
      </c>
      <c r="H140" s="205">
        <v>206252</v>
      </c>
      <c r="I140" s="205">
        <v>202223</v>
      </c>
      <c r="J140" s="205">
        <v>173362</v>
      </c>
      <c r="K140" s="205">
        <v>148294</v>
      </c>
      <c r="L140" s="205">
        <v>182502</v>
      </c>
      <c r="M140" s="205">
        <v>143025</v>
      </c>
      <c r="N140" s="207">
        <v>2018486</v>
      </c>
      <c r="P140" s="5"/>
    </row>
    <row r="141" spans="1:16" ht="12.75" customHeight="1" thickBot="1" x14ac:dyDescent="0.25">
      <c r="A141" s="195"/>
      <c r="B141" s="206"/>
      <c r="C141" s="206"/>
      <c r="D141" s="206"/>
      <c r="E141" s="206"/>
      <c r="F141" s="206"/>
      <c r="G141" s="206"/>
      <c r="H141" s="206"/>
      <c r="I141" s="206"/>
      <c r="J141" s="206"/>
      <c r="K141" s="206"/>
      <c r="L141" s="206"/>
      <c r="M141" s="206"/>
      <c r="N141" s="208"/>
      <c r="P141" s="5"/>
    </row>
    <row r="142" spans="1:16" ht="12.75" customHeight="1" x14ac:dyDescent="0.2">
      <c r="A142" s="203" t="s">
        <v>65</v>
      </c>
      <c r="B142" s="205">
        <v>0</v>
      </c>
      <c r="C142" s="205">
        <v>0</v>
      </c>
      <c r="D142" s="205">
        <v>0</v>
      </c>
      <c r="E142" s="205">
        <v>0</v>
      </c>
      <c r="F142" s="205">
        <v>0</v>
      </c>
      <c r="G142" s="205">
        <v>0</v>
      </c>
      <c r="H142" s="205">
        <v>0</v>
      </c>
      <c r="I142" s="205">
        <v>0</v>
      </c>
      <c r="J142" s="205">
        <v>0</v>
      </c>
      <c r="K142" s="205">
        <v>0</v>
      </c>
      <c r="L142" s="205">
        <v>0</v>
      </c>
      <c r="M142" s="205">
        <v>0</v>
      </c>
      <c r="N142" s="207">
        <v>0</v>
      </c>
    </row>
    <row r="143" spans="1:16" ht="12.75" customHeight="1" thickBot="1" x14ac:dyDescent="0.25">
      <c r="A143" s="204"/>
      <c r="B143" s="206"/>
      <c r="C143" s="206"/>
      <c r="D143" s="206"/>
      <c r="E143" s="206"/>
      <c r="F143" s="206"/>
      <c r="G143" s="206"/>
      <c r="H143" s="206"/>
      <c r="I143" s="206"/>
      <c r="J143" s="206"/>
      <c r="K143" s="206"/>
      <c r="L143" s="206"/>
      <c r="M143" s="206"/>
      <c r="N143" s="208"/>
    </row>
    <row r="144" spans="1:16" ht="12.75" customHeight="1" x14ac:dyDescent="0.2">
      <c r="A144" s="194" t="s">
        <v>66</v>
      </c>
      <c r="B144" s="205">
        <v>19867</v>
      </c>
      <c r="C144" s="205">
        <v>17238</v>
      </c>
      <c r="D144" s="205">
        <v>22038</v>
      </c>
      <c r="E144" s="205">
        <v>35462</v>
      </c>
      <c r="F144" s="205">
        <v>30269</v>
      </c>
      <c r="G144" s="205">
        <v>30927</v>
      </c>
      <c r="H144" s="205">
        <v>32071</v>
      </c>
      <c r="I144" s="205">
        <v>33448</v>
      </c>
      <c r="J144" s="205">
        <v>37216</v>
      </c>
      <c r="K144" s="205">
        <v>35751</v>
      </c>
      <c r="L144" s="205">
        <v>32887</v>
      </c>
      <c r="M144" s="205">
        <v>35083</v>
      </c>
      <c r="N144" s="207">
        <v>362257</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194" t="s">
        <v>53</v>
      </c>
      <c r="B146" s="205">
        <v>5209</v>
      </c>
      <c r="C146" s="205">
        <v>3854</v>
      </c>
      <c r="D146" s="205">
        <v>7397</v>
      </c>
      <c r="E146" s="205">
        <v>8852</v>
      </c>
      <c r="F146" s="205">
        <v>6808</v>
      </c>
      <c r="G146" s="205">
        <v>6298</v>
      </c>
      <c r="H146" s="205">
        <v>4686</v>
      </c>
      <c r="I146" s="205">
        <v>4153</v>
      </c>
      <c r="J146" s="205">
        <v>4119</v>
      </c>
      <c r="K146" s="205">
        <v>4364</v>
      </c>
      <c r="L146" s="205">
        <v>4221</v>
      </c>
      <c r="M146" s="205">
        <v>3057</v>
      </c>
      <c r="N146" s="207">
        <v>63018</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03" t="s">
        <v>67</v>
      </c>
      <c r="B148" s="205">
        <v>20601</v>
      </c>
      <c r="C148" s="205">
        <v>23040</v>
      </c>
      <c r="D148" s="205">
        <v>36336</v>
      </c>
      <c r="E148" s="205">
        <v>25082</v>
      </c>
      <c r="F148" s="205">
        <v>33827</v>
      </c>
      <c r="G148" s="205">
        <v>37610</v>
      </c>
      <c r="H148" s="205">
        <v>24190</v>
      </c>
      <c r="I148" s="205">
        <v>28322</v>
      </c>
      <c r="J148" s="205">
        <v>35877</v>
      </c>
      <c r="K148" s="205">
        <v>37743</v>
      </c>
      <c r="L148" s="205">
        <v>21693</v>
      </c>
      <c r="M148" s="205">
        <v>19137</v>
      </c>
      <c r="N148" s="207">
        <v>343458</v>
      </c>
    </row>
    <row r="149" spans="1:14" ht="12.75" customHeight="1" thickBot="1" x14ac:dyDescent="0.25">
      <c r="A149" s="204"/>
      <c r="B149" s="206"/>
      <c r="C149" s="206"/>
      <c r="D149" s="206"/>
      <c r="E149" s="206"/>
      <c r="F149" s="206"/>
      <c r="G149" s="206"/>
      <c r="H149" s="206"/>
      <c r="I149" s="206"/>
      <c r="J149" s="206"/>
      <c r="K149" s="206"/>
      <c r="L149" s="206"/>
      <c r="M149" s="206"/>
      <c r="N149" s="208"/>
    </row>
    <row r="150" spans="1:14" ht="12.75" customHeight="1" x14ac:dyDescent="0.2">
      <c r="A150" s="194" t="s">
        <v>68</v>
      </c>
      <c r="B150" s="205">
        <v>59858</v>
      </c>
      <c r="C150" s="205">
        <v>70859</v>
      </c>
      <c r="D150" s="205">
        <v>67639</v>
      </c>
      <c r="E150" s="205">
        <v>77922</v>
      </c>
      <c r="F150" s="205">
        <v>78677</v>
      </c>
      <c r="G150" s="205">
        <v>70489</v>
      </c>
      <c r="H150" s="205">
        <v>78377</v>
      </c>
      <c r="I150" s="205">
        <v>70761</v>
      </c>
      <c r="J150" s="205">
        <v>70050</v>
      </c>
      <c r="K150" s="205">
        <v>75495</v>
      </c>
      <c r="L150" s="205">
        <v>81269</v>
      </c>
      <c r="M150" s="205">
        <v>72305</v>
      </c>
      <c r="N150" s="207">
        <v>873701</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194" t="s">
        <v>69</v>
      </c>
      <c r="B152" s="205">
        <v>1103</v>
      </c>
      <c r="C152" s="205">
        <v>2659</v>
      </c>
      <c r="D152" s="205">
        <v>2504</v>
      </c>
      <c r="E152" s="205">
        <v>3317</v>
      </c>
      <c r="F152" s="205">
        <v>2477</v>
      </c>
      <c r="G152" s="205">
        <v>2588</v>
      </c>
      <c r="H152" s="205">
        <v>1936</v>
      </c>
      <c r="I152" s="205">
        <v>2491</v>
      </c>
      <c r="J152" s="205">
        <v>2296</v>
      </c>
      <c r="K152" s="205">
        <v>2308</v>
      </c>
      <c r="L152" s="205">
        <v>1995</v>
      </c>
      <c r="M152" s="205">
        <v>2248</v>
      </c>
      <c r="N152" s="207">
        <v>27922</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70</v>
      </c>
      <c r="B154" s="205">
        <v>900</v>
      </c>
      <c r="C154" s="205">
        <v>945</v>
      </c>
      <c r="D154" s="205">
        <v>1260</v>
      </c>
      <c r="E154" s="205">
        <v>1935</v>
      </c>
      <c r="F154" s="205">
        <v>1215</v>
      </c>
      <c r="G154" s="205">
        <v>1215</v>
      </c>
      <c r="H154" s="205">
        <v>945</v>
      </c>
      <c r="I154" s="205">
        <v>900</v>
      </c>
      <c r="J154" s="205">
        <v>2790</v>
      </c>
      <c r="K154" s="205">
        <v>945</v>
      </c>
      <c r="L154" s="205">
        <v>1125</v>
      </c>
      <c r="M154" s="205">
        <v>810</v>
      </c>
      <c r="N154" s="207">
        <v>14985</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71</v>
      </c>
      <c r="B156" s="205">
        <v>2867</v>
      </c>
      <c r="C156" s="205">
        <v>4005</v>
      </c>
      <c r="D156" s="205">
        <v>3011</v>
      </c>
      <c r="E156" s="205">
        <v>3877</v>
      </c>
      <c r="F156" s="205">
        <v>2972</v>
      </c>
      <c r="G156" s="205">
        <v>3381</v>
      </c>
      <c r="H156" s="205">
        <v>3606</v>
      </c>
      <c r="I156" s="205">
        <v>3405</v>
      </c>
      <c r="J156" s="205">
        <v>3595</v>
      </c>
      <c r="K156" s="205">
        <v>2804</v>
      </c>
      <c r="L156" s="205">
        <v>3462</v>
      </c>
      <c r="M156" s="205">
        <v>3468</v>
      </c>
      <c r="N156" s="207">
        <v>40453</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72</v>
      </c>
      <c r="B158" s="205">
        <v>936</v>
      </c>
      <c r="C158" s="205">
        <v>2340</v>
      </c>
      <c r="D158" s="205">
        <v>2564</v>
      </c>
      <c r="E158" s="205">
        <v>419</v>
      </c>
      <c r="F158" s="205">
        <v>216</v>
      </c>
      <c r="G158" s="205">
        <v>384</v>
      </c>
      <c r="H158" s="205">
        <v>96</v>
      </c>
      <c r="I158" s="205">
        <v>23</v>
      </c>
      <c r="J158" s="205">
        <v>285</v>
      </c>
      <c r="K158" s="205">
        <v>358</v>
      </c>
      <c r="L158" s="205">
        <v>312</v>
      </c>
      <c r="M158" s="205">
        <v>310</v>
      </c>
      <c r="N158" s="207">
        <v>8243</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194" t="s">
        <v>60</v>
      </c>
      <c r="B160" s="205">
        <v>11</v>
      </c>
      <c r="C160" s="205">
        <v>90</v>
      </c>
      <c r="D160" s="205">
        <v>119</v>
      </c>
      <c r="E160" s="205">
        <v>68</v>
      </c>
      <c r="F160" s="205">
        <v>90</v>
      </c>
      <c r="G160" s="205">
        <v>455</v>
      </c>
      <c r="H160" s="205">
        <v>195</v>
      </c>
      <c r="I160" s="205">
        <v>2981</v>
      </c>
      <c r="J160" s="205">
        <v>465</v>
      </c>
      <c r="K160" s="205">
        <v>43</v>
      </c>
      <c r="L160" s="205">
        <v>172</v>
      </c>
      <c r="M160" s="205">
        <v>130</v>
      </c>
      <c r="N160" s="207"/>
    </row>
    <row r="161" spans="1:16" ht="12.75" customHeight="1" thickBot="1" x14ac:dyDescent="0.25">
      <c r="A161" s="195"/>
      <c r="B161" s="206"/>
      <c r="C161" s="206"/>
      <c r="D161" s="206"/>
      <c r="E161" s="206"/>
      <c r="F161" s="206"/>
      <c r="G161" s="206"/>
      <c r="H161" s="206"/>
      <c r="I161" s="206"/>
      <c r="J161" s="206"/>
      <c r="K161" s="206"/>
      <c r="L161" s="206"/>
      <c r="M161" s="206"/>
      <c r="N161" s="208"/>
    </row>
    <row r="162" spans="1:16" ht="12.75" customHeight="1" x14ac:dyDescent="0.2">
      <c r="A162" s="201" t="s">
        <v>13</v>
      </c>
      <c r="B162" s="190">
        <v>228781</v>
      </c>
      <c r="C162" s="190">
        <v>236837</v>
      </c>
      <c r="D162" s="190">
        <v>360474</v>
      </c>
      <c r="E162" s="190">
        <v>398835</v>
      </c>
      <c r="F162" s="190">
        <v>382299</v>
      </c>
      <c r="G162" s="190">
        <v>382065</v>
      </c>
      <c r="H162" s="190">
        <v>387813</v>
      </c>
      <c r="I162" s="190">
        <v>380185</v>
      </c>
      <c r="J162" s="190">
        <v>368420</v>
      </c>
      <c r="K162" s="190">
        <v>341266</v>
      </c>
      <c r="L162" s="190">
        <v>363046</v>
      </c>
      <c r="M162" s="190">
        <v>319628</v>
      </c>
      <c r="N162" s="190">
        <v>4149649</v>
      </c>
    </row>
    <row r="163" spans="1:16" ht="12.75" customHeight="1" thickBot="1" x14ac:dyDescent="0.25">
      <c r="A163" s="202"/>
      <c r="B163" s="191"/>
      <c r="C163" s="191"/>
      <c r="D163" s="191"/>
      <c r="E163" s="191"/>
      <c r="F163" s="191"/>
      <c r="G163" s="191"/>
      <c r="H163" s="191"/>
      <c r="I163" s="191"/>
      <c r="J163" s="191"/>
      <c r="K163" s="191"/>
      <c r="L163" s="191"/>
      <c r="M163" s="191"/>
      <c r="N163" s="191"/>
    </row>
    <row r="164" spans="1:16" ht="12.75" customHeight="1" x14ac:dyDescent="0.2">
      <c r="A164" s="6"/>
      <c r="B164" s="7"/>
      <c r="C164" s="7"/>
      <c r="D164" s="7"/>
      <c r="E164" s="7"/>
      <c r="F164" s="7"/>
      <c r="G164" s="7"/>
      <c r="H164" s="7"/>
      <c r="I164" s="7"/>
      <c r="J164" s="7"/>
      <c r="K164" s="7"/>
      <c r="L164" s="7"/>
      <c r="M164" s="7"/>
      <c r="N164" s="22"/>
    </row>
    <row r="165" spans="1:16" ht="12.75" customHeight="1" x14ac:dyDescent="0.2">
      <c r="A165" s="6"/>
      <c r="B165" s="7"/>
      <c r="C165" s="7"/>
      <c r="D165" s="7"/>
      <c r="E165" s="7"/>
      <c r="F165" s="7"/>
      <c r="G165" s="7"/>
      <c r="H165" s="7"/>
      <c r="I165" s="7"/>
      <c r="J165" s="7"/>
      <c r="K165" s="7"/>
      <c r="L165" s="7"/>
      <c r="M165" s="7"/>
      <c r="N165" s="22"/>
    </row>
    <row r="167" spans="1:16" s="10" customFormat="1" ht="24.95" customHeight="1" x14ac:dyDescent="0.2">
      <c r="A167" s="200" t="s">
        <v>192</v>
      </c>
      <c r="B167" s="200"/>
      <c r="C167" s="200"/>
      <c r="D167" s="200"/>
      <c r="E167" s="200"/>
      <c r="F167" s="200"/>
      <c r="G167" s="200"/>
      <c r="H167" s="200"/>
      <c r="I167" s="200"/>
      <c r="J167" s="200"/>
      <c r="K167" s="200"/>
      <c r="L167" s="200"/>
      <c r="M167" s="200"/>
      <c r="N167" s="200"/>
    </row>
    <row r="168" spans="1:16" ht="12.75" customHeight="1" thickBot="1" x14ac:dyDescent="0.25">
      <c r="A168" s="3"/>
      <c r="F168" s="4"/>
    </row>
    <row r="169" spans="1:16"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192" t="s">
        <v>13</v>
      </c>
    </row>
    <row r="170" spans="1:16" ht="12.75" customHeight="1" thickBot="1" x14ac:dyDescent="0.25">
      <c r="A170" s="195"/>
      <c r="B170" s="195"/>
      <c r="C170" s="195"/>
      <c r="D170" s="195"/>
      <c r="E170" s="195"/>
      <c r="F170" s="195"/>
      <c r="G170" s="195"/>
      <c r="H170" s="195"/>
      <c r="I170" s="195"/>
      <c r="J170" s="195"/>
      <c r="K170" s="195"/>
      <c r="L170" s="195"/>
      <c r="M170" s="195"/>
      <c r="N170" s="193"/>
    </row>
    <row r="171" spans="1:16" ht="12.75" customHeight="1" x14ac:dyDescent="0.2">
      <c r="A171" s="194" t="s">
        <v>75</v>
      </c>
      <c r="B171" s="205">
        <v>8239</v>
      </c>
      <c r="C171" s="205">
        <v>9447</v>
      </c>
      <c r="D171" s="205">
        <v>15626</v>
      </c>
      <c r="E171" s="205">
        <v>11654</v>
      </c>
      <c r="F171" s="205">
        <v>14683</v>
      </c>
      <c r="G171" s="205">
        <v>18883</v>
      </c>
      <c r="H171" s="205">
        <v>18556</v>
      </c>
      <c r="I171" s="205">
        <v>14927</v>
      </c>
      <c r="J171" s="205">
        <v>10601</v>
      </c>
      <c r="K171" s="205">
        <v>4543</v>
      </c>
      <c r="L171" s="205">
        <v>11191</v>
      </c>
      <c r="M171" s="205">
        <v>3199</v>
      </c>
      <c r="N171" s="207">
        <v>141549</v>
      </c>
      <c r="P171" s="5"/>
    </row>
    <row r="172" spans="1:16" ht="12.75" customHeight="1" thickBot="1" x14ac:dyDescent="0.25">
      <c r="A172" s="195"/>
      <c r="B172" s="206"/>
      <c r="C172" s="206"/>
      <c r="D172" s="206"/>
      <c r="E172" s="206"/>
      <c r="F172" s="206"/>
      <c r="G172" s="206"/>
      <c r="H172" s="206"/>
      <c r="I172" s="206"/>
      <c r="J172" s="206"/>
      <c r="K172" s="206"/>
      <c r="L172" s="206"/>
      <c r="M172" s="206"/>
      <c r="N172" s="208"/>
      <c r="P172" s="5"/>
    </row>
    <row r="173" spans="1:16" ht="12.75" customHeight="1" x14ac:dyDescent="0.2">
      <c r="A173" s="194" t="s">
        <v>76</v>
      </c>
      <c r="B173" s="205">
        <v>1378</v>
      </c>
      <c r="C173" s="205">
        <v>1509</v>
      </c>
      <c r="D173" s="205">
        <v>1232</v>
      </c>
      <c r="E173" s="205">
        <v>788</v>
      </c>
      <c r="F173" s="205">
        <v>834</v>
      </c>
      <c r="G173" s="205">
        <v>960</v>
      </c>
      <c r="H173" s="205">
        <v>654</v>
      </c>
      <c r="I173" s="205">
        <v>764</v>
      </c>
      <c r="J173" s="205">
        <v>896</v>
      </c>
      <c r="K173" s="205">
        <v>1964</v>
      </c>
      <c r="L173" s="205">
        <v>1572</v>
      </c>
      <c r="M173" s="205">
        <v>960</v>
      </c>
      <c r="N173" s="207">
        <v>13511</v>
      </c>
    </row>
    <row r="174" spans="1:16" ht="12.75" customHeight="1" thickBot="1" x14ac:dyDescent="0.25">
      <c r="A174" s="195"/>
      <c r="B174" s="206"/>
      <c r="C174" s="206"/>
      <c r="D174" s="206"/>
      <c r="E174" s="206"/>
      <c r="F174" s="206"/>
      <c r="G174" s="206"/>
      <c r="H174" s="206"/>
      <c r="I174" s="206"/>
      <c r="J174" s="206"/>
      <c r="K174" s="206"/>
      <c r="L174" s="206"/>
      <c r="M174" s="206"/>
      <c r="N174" s="208"/>
    </row>
    <row r="175" spans="1:16" ht="12.75" customHeight="1" x14ac:dyDescent="0.2">
      <c r="A175" s="194" t="s">
        <v>77</v>
      </c>
      <c r="B175" s="205">
        <v>7141</v>
      </c>
      <c r="C175" s="205">
        <v>4098</v>
      </c>
      <c r="D175" s="205">
        <v>9662</v>
      </c>
      <c r="E175" s="205">
        <v>4639</v>
      </c>
      <c r="F175" s="205">
        <v>2124</v>
      </c>
      <c r="G175" s="205">
        <v>2284</v>
      </c>
      <c r="H175" s="205">
        <v>2532</v>
      </c>
      <c r="I175" s="205">
        <v>3701</v>
      </c>
      <c r="J175" s="205">
        <v>4604</v>
      </c>
      <c r="K175" s="205">
        <v>10545</v>
      </c>
      <c r="L175" s="205">
        <v>8122</v>
      </c>
      <c r="M175" s="205">
        <v>2361</v>
      </c>
      <c r="N175" s="207">
        <v>61813</v>
      </c>
    </row>
    <row r="176" spans="1:16"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78</v>
      </c>
      <c r="B177" s="205">
        <v>0</v>
      </c>
      <c r="C177" s="205">
        <v>0</v>
      </c>
      <c r="D177" s="205">
        <v>0</v>
      </c>
      <c r="E177" s="205">
        <v>452</v>
      </c>
      <c r="F177" s="205">
        <v>1491</v>
      </c>
      <c r="G177" s="205">
        <v>2219</v>
      </c>
      <c r="H177" s="205">
        <v>1940</v>
      </c>
      <c r="I177" s="205">
        <v>648</v>
      </c>
      <c r="J177" s="205">
        <v>1659</v>
      </c>
      <c r="K177" s="205">
        <v>1576</v>
      </c>
      <c r="L177" s="205">
        <v>2883</v>
      </c>
      <c r="M177" s="205">
        <v>2728</v>
      </c>
      <c r="N177" s="207">
        <v>15596</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44</v>
      </c>
      <c r="B179" s="205">
        <v>12775</v>
      </c>
      <c r="C179" s="205">
        <v>10533</v>
      </c>
      <c r="D179" s="205">
        <v>14582</v>
      </c>
      <c r="E179" s="205">
        <v>11974</v>
      </c>
      <c r="F179" s="205">
        <v>11465</v>
      </c>
      <c r="G179" s="205">
        <v>13074</v>
      </c>
      <c r="H179" s="205">
        <v>12948</v>
      </c>
      <c r="I179" s="205">
        <v>13004</v>
      </c>
      <c r="J179" s="205">
        <v>14533</v>
      </c>
      <c r="K179" s="205">
        <v>15091</v>
      </c>
      <c r="L179" s="205">
        <v>16841</v>
      </c>
      <c r="M179" s="205">
        <v>14686</v>
      </c>
      <c r="N179" s="207">
        <v>161506</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66</v>
      </c>
      <c r="B181" s="205">
        <v>2268</v>
      </c>
      <c r="C181" s="205">
        <v>1892</v>
      </c>
      <c r="D181" s="205">
        <v>1368</v>
      </c>
      <c r="E181" s="205">
        <v>599</v>
      </c>
      <c r="F181" s="205">
        <v>0</v>
      </c>
      <c r="G181" s="205">
        <v>0</v>
      </c>
      <c r="H181" s="205">
        <v>0</v>
      </c>
      <c r="I181" s="205">
        <v>0</v>
      </c>
      <c r="J181" s="205">
        <v>0</v>
      </c>
      <c r="K181" s="205">
        <v>0</v>
      </c>
      <c r="L181" s="205">
        <v>0</v>
      </c>
      <c r="M181" s="205">
        <v>1321</v>
      </c>
      <c r="N181" s="207">
        <v>7448</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79</v>
      </c>
      <c r="B183" s="205">
        <v>14509</v>
      </c>
      <c r="C183" s="205">
        <v>4149</v>
      </c>
      <c r="D183" s="205">
        <v>0</v>
      </c>
      <c r="E183" s="205">
        <v>3000</v>
      </c>
      <c r="F183" s="205">
        <v>10073</v>
      </c>
      <c r="G183" s="205">
        <v>14715</v>
      </c>
      <c r="H183" s="205">
        <v>13399</v>
      </c>
      <c r="I183" s="205">
        <v>10044</v>
      </c>
      <c r="J183" s="205">
        <v>0</v>
      </c>
      <c r="K183" s="205">
        <v>0</v>
      </c>
      <c r="L183" s="205">
        <v>0</v>
      </c>
      <c r="M183" s="205">
        <v>0</v>
      </c>
      <c r="N183" s="207">
        <v>69889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53</v>
      </c>
      <c r="B185" s="205">
        <v>9692</v>
      </c>
      <c r="C185" s="205">
        <v>9537</v>
      </c>
      <c r="D185" s="205">
        <v>8626</v>
      </c>
      <c r="E185" s="205">
        <v>8169</v>
      </c>
      <c r="F185" s="205">
        <v>7397</v>
      </c>
      <c r="G185" s="205">
        <v>6098</v>
      </c>
      <c r="H185" s="205">
        <v>8087</v>
      </c>
      <c r="I185" s="205">
        <v>8420</v>
      </c>
      <c r="J185" s="205">
        <v>7340</v>
      </c>
      <c r="K185" s="205">
        <v>7734</v>
      </c>
      <c r="L185" s="205">
        <v>9795</v>
      </c>
      <c r="M185" s="205">
        <v>22103</v>
      </c>
      <c r="N185" s="207">
        <v>112998</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60</v>
      </c>
      <c r="B187" s="205">
        <v>0</v>
      </c>
      <c r="C187" s="205">
        <v>0</v>
      </c>
      <c r="D187" s="205">
        <v>0</v>
      </c>
      <c r="E187" s="205">
        <v>81</v>
      </c>
      <c r="F187" s="205">
        <v>0</v>
      </c>
      <c r="G187" s="205">
        <v>0</v>
      </c>
      <c r="H187" s="205">
        <v>0</v>
      </c>
      <c r="I187" s="205">
        <v>0</v>
      </c>
      <c r="J187" s="205">
        <v>0</v>
      </c>
      <c r="K187" s="205">
        <v>0</v>
      </c>
      <c r="L187" s="205">
        <v>0</v>
      </c>
      <c r="M187" s="205">
        <v>0</v>
      </c>
      <c r="N187" s="207">
        <v>81</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69</v>
      </c>
      <c r="B189" s="205">
        <v>6725</v>
      </c>
      <c r="C189" s="205">
        <v>7987</v>
      </c>
      <c r="D189" s="205">
        <v>8255</v>
      </c>
      <c r="E189" s="205">
        <v>5697</v>
      </c>
      <c r="F189" s="205">
        <v>12990</v>
      </c>
      <c r="G189" s="205">
        <v>9823</v>
      </c>
      <c r="H189" s="205">
        <v>9067</v>
      </c>
      <c r="I189" s="205">
        <v>9552</v>
      </c>
      <c r="J189" s="205">
        <v>12821</v>
      </c>
      <c r="K189" s="205">
        <v>11572</v>
      </c>
      <c r="L189" s="205">
        <v>6651</v>
      </c>
      <c r="M189" s="205">
        <v>2877</v>
      </c>
      <c r="N189" s="207">
        <v>104017</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80</v>
      </c>
      <c r="B191" s="205">
        <v>16096</v>
      </c>
      <c r="C191" s="205">
        <v>15849</v>
      </c>
      <c r="D191" s="205">
        <v>19146</v>
      </c>
      <c r="E191" s="205">
        <v>17091</v>
      </c>
      <c r="F191" s="205">
        <v>18474</v>
      </c>
      <c r="G191" s="205">
        <v>15723</v>
      </c>
      <c r="H191" s="205">
        <v>13185</v>
      </c>
      <c r="I191" s="205">
        <v>15885</v>
      </c>
      <c r="J191" s="205">
        <v>12722</v>
      </c>
      <c r="K191" s="205">
        <v>15935</v>
      </c>
      <c r="L191" s="205">
        <v>16143</v>
      </c>
      <c r="M191" s="205">
        <v>13682</v>
      </c>
      <c r="N191" s="207">
        <v>189931</v>
      </c>
    </row>
    <row r="192" spans="1:14" ht="12.75" customHeight="1" thickBot="1" x14ac:dyDescent="0.25">
      <c r="A192" s="195"/>
      <c r="B192" s="206"/>
      <c r="C192" s="206"/>
      <c r="D192" s="206"/>
      <c r="E192" s="206"/>
      <c r="F192" s="206"/>
      <c r="G192" s="206"/>
      <c r="H192" s="206"/>
      <c r="I192" s="206"/>
      <c r="J192" s="206"/>
      <c r="K192" s="206"/>
      <c r="L192" s="206"/>
      <c r="M192" s="206"/>
      <c r="N192" s="208"/>
    </row>
    <row r="193" spans="1:16" ht="12.75" customHeight="1" x14ac:dyDescent="0.2">
      <c r="A193" s="201" t="s">
        <v>13</v>
      </c>
      <c r="B193" s="190">
        <v>78823</v>
      </c>
      <c r="C193" s="190">
        <v>65001</v>
      </c>
      <c r="D193" s="190">
        <v>78497</v>
      </c>
      <c r="E193" s="190">
        <v>64144</v>
      </c>
      <c r="F193" s="190">
        <v>79531</v>
      </c>
      <c r="G193" s="190">
        <v>83779</v>
      </c>
      <c r="H193" s="190">
        <v>80368</v>
      </c>
      <c r="I193" s="190">
        <v>76945</v>
      </c>
      <c r="J193" s="190">
        <v>65176</v>
      </c>
      <c r="K193" s="190">
        <v>68960</v>
      </c>
      <c r="L193" s="190">
        <v>73198</v>
      </c>
      <c r="M193" s="190">
        <v>63917</v>
      </c>
      <c r="N193" s="190">
        <v>878339</v>
      </c>
    </row>
    <row r="194" spans="1:16" ht="12.75" customHeight="1" thickBot="1" x14ac:dyDescent="0.25">
      <c r="A194" s="202"/>
      <c r="B194" s="191"/>
      <c r="C194" s="191"/>
      <c r="D194" s="191"/>
      <c r="E194" s="191"/>
      <c r="F194" s="191"/>
      <c r="G194" s="191"/>
      <c r="H194" s="191"/>
      <c r="I194" s="191"/>
      <c r="J194" s="191"/>
      <c r="K194" s="191"/>
      <c r="L194" s="191"/>
      <c r="M194" s="191"/>
      <c r="N194" s="191"/>
    </row>
    <row r="195" spans="1:16" ht="12.75" customHeight="1" x14ac:dyDescent="0.2">
      <c r="A195" s="6"/>
      <c r="B195" s="7"/>
      <c r="C195" s="7"/>
      <c r="D195" s="7"/>
      <c r="E195" s="7"/>
      <c r="F195" s="7"/>
      <c r="G195" s="7"/>
      <c r="H195" s="7"/>
      <c r="I195" s="7"/>
      <c r="J195" s="7"/>
      <c r="K195" s="7"/>
      <c r="L195" s="7"/>
      <c r="M195" s="7"/>
      <c r="N195" s="22"/>
    </row>
    <row r="196" spans="1:16" ht="12.75" customHeight="1" x14ac:dyDescent="0.2">
      <c r="A196" s="6"/>
      <c r="B196" s="7"/>
      <c r="C196" s="7"/>
      <c r="D196" s="7"/>
      <c r="E196" s="7"/>
      <c r="F196" s="7"/>
      <c r="G196" s="7"/>
      <c r="H196" s="7"/>
      <c r="I196" s="7"/>
      <c r="J196" s="7"/>
      <c r="K196" s="7"/>
      <c r="L196" s="7"/>
      <c r="M196" s="7"/>
      <c r="N196" s="22"/>
    </row>
    <row r="198" spans="1:16" s="10" customFormat="1" ht="24.95" customHeight="1" x14ac:dyDescent="0.2">
      <c r="A198" s="200" t="s">
        <v>193</v>
      </c>
      <c r="B198" s="200"/>
      <c r="C198" s="200"/>
      <c r="D198" s="200"/>
      <c r="E198" s="200"/>
      <c r="F198" s="200"/>
      <c r="G198" s="200"/>
      <c r="H198" s="200"/>
      <c r="I198" s="200"/>
      <c r="J198" s="200"/>
      <c r="K198" s="200"/>
      <c r="L198" s="200"/>
      <c r="M198" s="200"/>
      <c r="N198" s="200"/>
      <c r="P198" s="23"/>
    </row>
    <row r="199" spans="1:16" ht="12.75" customHeight="1" thickBot="1" x14ac:dyDescent="0.25"/>
    <row r="200" spans="1:16"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192" t="s">
        <v>13</v>
      </c>
    </row>
    <row r="201" spans="1:16" ht="12.75" customHeight="1" thickBot="1" x14ac:dyDescent="0.25">
      <c r="A201" s="195"/>
      <c r="B201" s="195"/>
      <c r="C201" s="195"/>
      <c r="D201" s="195"/>
      <c r="E201" s="195"/>
      <c r="F201" s="195"/>
      <c r="G201" s="195"/>
      <c r="H201" s="195"/>
      <c r="I201" s="195"/>
      <c r="J201" s="195"/>
      <c r="K201" s="195"/>
      <c r="L201" s="195"/>
      <c r="M201" s="195"/>
      <c r="N201" s="193"/>
    </row>
    <row r="202" spans="1:16" ht="12.75" customHeight="1" x14ac:dyDescent="0.2">
      <c r="A202" s="194" t="s">
        <v>33</v>
      </c>
      <c r="B202" s="205">
        <v>9923</v>
      </c>
      <c r="C202" s="205">
        <v>7851</v>
      </c>
      <c r="D202" s="205">
        <v>8965.2999999999993</v>
      </c>
      <c r="E202" s="205">
        <v>0</v>
      </c>
      <c r="F202" s="205">
        <v>6972</v>
      </c>
      <c r="G202" s="205">
        <v>8820</v>
      </c>
      <c r="H202" s="205">
        <v>10283</v>
      </c>
      <c r="I202" s="205">
        <v>10376</v>
      </c>
      <c r="J202" s="205">
        <v>9374</v>
      </c>
      <c r="K202" s="205">
        <v>8290</v>
      </c>
      <c r="L202" s="205">
        <v>8834</v>
      </c>
      <c r="M202" s="205">
        <v>9353</v>
      </c>
      <c r="N202" s="207">
        <v>99041.3</v>
      </c>
    </row>
    <row r="203" spans="1:16" ht="12.75" customHeight="1" thickBot="1" x14ac:dyDescent="0.25">
      <c r="A203" s="195"/>
      <c r="B203" s="206"/>
      <c r="C203" s="206"/>
      <c r="D203" s="206"/>
      <c r="E203" s="206"/>
      <c r="F203" s="206"/>
      <c r="G203" s="206"/>
      <c r="H203" s="206"/>
      <c r="I203" s="206"/>
      <c r="J203" s="206"/>
      <c r="K203" s="206"/>
      <c r="L203" s="206"/>
      <c r="M203" s="206"/>
      <c r="N203" s="208"/>
    </row>
    <row r="204" spans="1:16" ht="12.75" customHeight="1" x14ac:dyDescent="0.2">
      <c r="A204" s="203" t="s">
        <v>82</v>
      </c>
      <c r="B204" s="205">
        <v>58326</v>
      </c>
      <c r="C204" s="205">
        <v>29370</v>
      </c>
      <c r="D204" s="205">
        <v>26128.400000000001</v>
      </c>
      <c r="E204" s="205">
        <v>84287</v>
      </c>
      <c r="F204" s="205">
        <v>94069</v>
      </c>
      <c r="G204" s="205">
        <v>101238</v>
      </c>
      <c r="H204" s="205">
        <v>94544</v>
      </c>
      <c r="I204" s="205">
        <v>87207</v>
      </c>
      <c r="J204" s="205">
        <v>84133</v>
      </c>
      <c r="K204" s="205">
        <v>77021</v>
      </c>
      <c r="L204" s="205">
        <v>82102</v>
      </c>
      <c r="M204" s="205">
        <v>67447</v>
      </c>
      <c r="N204" s="207">
        <v>885872.4</v>
      </c>
    </row>
    <row r="205" spans="1:16" ht="12.75" customHeight="1" thickBot="1" x14ac:dyDescent="0.25">
      <c r="A205" s="204"/>
      <c r="B205" s="206"/>
      <c r="C205" s="206"/>
      <c r="D205" s="206"/>
      <c r="E205" s="206"/>
      <c r="F205" s="206"/>
      <c r="G205" s="206"/>
      <c r="H205" s="206"/>
      <c r="I205" s="206"/>
      <c r="J205" s="206"/>
      <c r="K205" s="206"/>
      <c r="L205" s="206"/>
      <c r="M205" s="206"/>
      <c r="N205" s="208"/>
    </row>
    <row r="206" spans="1:16" s="8" customFormat="1" ht="12.75" customHeight="1" x14ac:dyDescent="0.2">
      <c r="A206" s="203" t="s">
        <v>83</v>
      </c>
      <c r="B206" s="205">
        <v>9000</v>
      </c>
      <c r="C206" s="205">
        <v>6560</v>
      </c>
      <c r="D206" s="205">
        <v>8640.2999999999993</v>
      </c>
      <c r="E206" s="205">
        <v>10840</v>
      </c>
      <c r="F206" s="205">
        <v>11320</v>
      </c>
      <c r="G206" s="205">
        <v>9520</v>
      </c>
      <c r="H206" s="205">
        <v>9800</v>
      </c>
      <c r="I206" s="205">
        <v>6880</v>
      </c>
      <c r="J206" s="205">
        <v>10498</v>
      </c>
      <c r="K206" s="205">
        <v>7960</v>
      </c>
      <c r="L206" s="205">
        <v>10253</v>
      </c>
      <c r="M206" s="205">
        <v>7843</v>
      </c>
      <c r="N206" s="207">
        <v>109114.3</v>
      </c>
    </row>
    <row r="207" spans="1:16" s="8" customFormat="1" ht="12.75" customHeight="1" thickBot="1" x14ac:dyDescent="0.25">
      <c r="A207" s="204"/>
      <c r="B207" s="206"/>
      <c r="C207" s="206"/>
      <c r="D207" s="206"/>
      <c r="E207" s="206"/>
      <c r="F207" s="206"/>
      <c r="G207" s="206"/>
      <c r="H207" s="206"/>
      <c r="I207" s="206"/>
      <c r="J207" s="206"/>
      <c r="K207" s="206"/>
      <c r="L207" s="206"/>
      <c r="M207" s="206"/>
      <c r="N207" s="208"/>
    </row>
    <row r="208" spans="1:16" s="8" customFormat="1" ht="12.75" customHeight="1" x14ac:dyDescent="0.2">
      <c r="A208" s="194" t="s">
        <v>44</v>
      </c>
      <c r="B208" s="205">
        <v>0</v>
      </c>
      <c r="C208" s="205">
        <v>0</v>
      </c>
      <c r="D208" s="205">
        <v>0</v>
      </c>
      <c r="E208" s="205">
        <v>0</v>
      </c>
      <c r="F208" s="205">
        <v>0</v>
      </c>
      <c r="G208" s="205">
        <v>0</v>
      </c>
      <c r="H208" s="205">
        <v>0</v>
      </c>
      <c r="I208" s="205">
        <v>0</v>
      </c>
      <c r="J208" s="205">
        <v>0</v>
      </c>
      <c r="K208" s="205">
        <v>0</v>
      </c>
      <c r="L208" s="205">
        <v>0</v>
      </c>
      <c r="M208" s="205">
        <v>0</v>
      </c>
      <c r="N208" s="207">
        <v>0</v>
      </c>
    </row>
    <row r="209" spans="1:14" s="8" customFormat="1"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203" t="s">
        <v>84</v>
      </c>
      <c r="B210" s="205">
        <v>0</v>
      </c>
      <c r="C210" s="205">
        <v>0</v>
      </c>
      <c r="D210" s="205">
        <v>0</v>
      </c>
      <c r="E210" s="205">
        <v>0</v>
      </c>
      <c r="F210" s="205">
        <v>0</v>
      </c>
      <c r="G210" s="205">
        <v>0</v>
      </c>
      <c r="H210" s="205">
        <v>0</v>
      </c>
      <c r="I210" s="205">
        <v>0</v>
      </c>
      <c r="J210" s="205">
        <v>0</v>
      </c>
      <c r="K210" s="205">
        <v>0</v>
      </c>
      <c r="L210" s="205">
        <v>0</v>
      </c>
      <c r="M210" s="205">
        <v>452</v>
      </c>
      <c r="N210" s="207">
        <v>452</v>
      </c>
    </row>
    <row r="211" spans="1:14" ht="12.75" customHeight="1" thickBot="1" x14ac:dyDescent="0.25">
      <c r="A211" s="204"/>
      <c r="B211" s="206"/>
      <c r="C211" s="206"/>
      <c r="D211" s="206"/>
      <c r="E211" s="206"/>
      <c r="F211" s="206"/>
      <c r="G211" s="206"/>
      <c r="H211" s="206"/>
      <c r="I211" s="206"/>
      <c r="J211" s="206"/>
      <c r="K211" s="206"/>
      <c r="L211" s="206"/>
      <c r="M211" s="206"/>
      <c r="N211" s="208"/>
    </row>
    <row r="212" spans="1:14" ht="12.75" customHeight="1" x14ac:dyDescent="0.2">
      <c r="A212" s="194" t="s">
        <v>85</v>
      </c>
      <c r="B212" s="205">
        <v>0</v>
      </c>
      <c r="C212" s="205">
        <v>0</v>
      </c>
      <c r="D212" s="205">
        <v>0</v>
      </c>
      <c r="E212" s="205">
        <v>0</v>
      </c>
      <c r="F212" s="205">
        <v>1120</v>
      </c>
      <c r="G212" s="205">
        <v>0</v>
      </c>
      <c r="H212" s="205">
        <v>0</v>
      </c>
      <c r="I212" s="205">
        <v>0</v>
      </c>
      <c r="J212" s="205">
        <v>0</v>
      </c>
      <c r="K212" s="205">
        <v>0</v>
      </c>
      <c r="L212" s="205">
        <v>0</v>
      </c>
      <c r="M212" s="205">
        <v>0</v>
      </c>
      <c r="N212" s="207">
        <v>1120</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194" t="s">
        <v>86</v>
      </c>
      <c r="B214" s="205">
        <v>0</v>
      </c>
      <c r="C214" s="205">
        <v>0</v>
      </c>
      <c r="D214" s="205">
        <v>0</v>
      </c>
      <c r="E214" s="205">
        <v>0</v>
      </c>
      <c r="F214" s="205">
        <v>0</v>
      </c>
      <c r="G214" s="205">
        <v>0</v>
      </c>
      <c r="H214" s="205">
        <v>0</v>
      </c>
      <c r="I214" s="205">
        <v>0</v>
      </c>
      <c r="J214" s="205">
        <v>0</v>
      </c>
      <c r="K214" s="205">
        <v>0</v>
      </c>
      <c r="L214" s="205">
        <v>0</v>
      </c>
      <c r="M214" s="205">
        <v>0</v>
      </c>
      <c r="N214" s="207">
        <v>0</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203" t="s">
        <v>87</v>
      </c>
      <c r="B216" s="205">
        <v>0</v>
      </c>
      <c r="C216" s="205">
        <v>0</v>
      </c>
      <c r="D216" s="205">
        <v>0</v>
      </c>
      <c r="E216" s="205">
        <v>0</v>
      </c>
      <c r="F216" s="205">
        <v>0</v>
      </c>
      <c r="G216" s="205">
        <v>0</v>
      </c>
      <c r="H216" s="205">
        <v>0</v>
      </c>
      <c r="I216" s="205">
        <v>0</v>
      </c>
      <c r="J216" s="205">
        <v>1894</v>
      </c>
      <c r="K216" s="205">
        <v>2400</v>
      </c>
      <c r="L216" s="205">
        <v>2457</v>
      </c>
      <c r="M216" s="205">
        <v>2160</v>
      </c>
      <c r="N216" s="207">
        <v>8911</v>
      </c>
    </row>
    <row r="217" spans="1:14" ht="12.75" customHeight="1" thickBot="1" x14ac:dyDescent="0.25">
      <c r="A217" s="204"/>
      <c r="B217" s="206"/>
      <c r="C217" s="206"/>
      <c r="D217" s="206"/>
      <c r="E217" s="206"/>
      <c r="F217" s="206"/>
      <c r="G217" s="206"/>
      <c r="H217" s="206"/>
      <c r="I217" s="206"/>
      <c r="J217" s="206"/>
      <c r="K217" s="206"/>
      <c r="L217" s="206"/>
      <c r="M217" s="206"/>
      <c r="N217" s="208"/>
    </row>
    <row r="218" spans="1:14" ht="12.75" customHeight="1" x14ac:dyDescent="0.2">
      <c r="A218" s="194" t="s">
        <v>88</v>
      </c>
      <c r="B218" s="205">
        <v>723</v>
      </c>
      <c r="C218" s="205">
        <v>1385</v>
      </c>
      <c r="D218" s="205">
        <v>2189</v>
      </c>
      <c r="E218" s="205">
        <v>510</v>
      </c>
      <c r="F218" s="205">
        <v>192</v>
      </c>
      <c r="G218" s="205">
        <v>576</v>
      </c>
      <c r="H218" s="205">
        <v>3763</v>
      </c>
      <c r="I218" s="205">
        <v>4224</v>
      </c>
      <c r="J218" s="205">
        <v>3192</v>
      </c>
      <c r="K218" s="205">
        <v>2542</v>
      </c>
      <c r="L218" s="205">
        <v>1564</v>
      </c>
      <c r="M218" s="205">
        <v>2526</v>
      </c>
      <c r="N218" s="207">
        <v>23386</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194" t="s">
        <v>89</v>
      </c>
      <c r="B220" s="205">
        <v>1133</v>
      </c>
      <c r="C220" s="205">
        <v>440</v>
      </c>
      <c r="D220" s="205">
        <v>1877</v>
      </c>
      <c r="E220" s="205">
        <v>2449</v>
      </c>
      <c r="F220" s="205">
        <v>240</v>
      </c>
      <c r="G220" s="205">
        <v>240</v>
      </c>
      <c r="H220" s="205">
        <v>1822</v>
      </c>
      <c r="I220" s="205">
        <v>4987</v>
      </c>
      <c r="J220" s="205">
        <v>1075</v>
      </c>
      <c r="K220" s="205">
        <v>5949</v>
      </c>
      <c r="L220" s="205">
        <v>4820</v>
      </c>
      <c r="M220" s="205">
        <v>4595</v>
      </c>
      <c r="N220" s="207">
        <v>29627</v>
      </c>
    </row>
    <row r="221" spans="1:14" ht="12.75" customHeight="1" thickBot="1" x14ac:dyDescent="0.25">
      <c r="A221" s="195"/>
      <c r="B221" s="206"/>
      <c r="C221" s="206"/>
      <c r="D221" s="206"/>
      <c r="E221" s="206"/>
      <c r="F221" s="206"/>
      <c r="G221" s="206"/>
      <c r="H221" s="206"/>
      <c r="I221" s="206"/>
      <c r="J221" s="206"/>
      <c r="K221" s="206"/>
      <c r="L221" s="206"/>
      <c r="M221" s="206"/>
      <c r="N221" s="208"/>
    </row>
    <row r="222" spans="1:14" ht="12.75" customHeight="1" x14ac:dyDescent="0.2">
      <c r="A222" s="201" t="s">
        <v>13</v>
      </c>
      <c r="B222" s="190">
        <v>79105</v>
      </c>
      <c r="C222" s="190">
        <v>45606</v>
      </c>
      <c r="D222" s="190">
        <v>47800</v>
      </c>
      <c r="E222" s="190">
        <v>98086</v>
      </c>
      <c r="F222" s="190">
        <v>113913</v>
      </c>
      <c r="G222" s="190">
        <v>120394</v>
      </c>
      <c r="H222" s="190">
        <v>120212</v>
      </c>
      <c r="I222" s="190">
        <v>113674</v>
      </c>
      <c r="J222" s="190">
        <v>110166</v>
      </c>
      <c r="K222" s="190">
        <v>104162</v>
      </c>
      <c r="L222" s="190">
        <v>110030</v>
      </c>
      <c r="M222" s="190">
        <v>94376</v>
      </c>
      <c r="N222" s="190">
        <v>1157524</v>
      </c>
    </row>
    <row r="223" spans="1:14" ht="12.75" customHeight="1" thickBot="1" x14ac:dyDescent="0.25">
      <c r="A223" s="202"/>
      <c r="B223" s="191"/>
      <c r="C223" s="191"/>
      <c r="D223" s="191"/>
      <c r="E223" s="191"/>
      <c r="F223" s="191"/>
      <c r="G223" s="191"/>
      <c r="H223" s="191"/>
      <c r="I223" s="191"/>
      <c r="J223" s="191"/>
      <c r="K223" s="191"/>
      <c r="L223" s="191"/>
      <c r="M223" s="191"/>
      <c r="N223" s="191"/>
    </row>
    <row r="224" spans="1:14" ht="12.75" customHeight="1" x14ac:dyDescent="0.2">
      <c r="A224" s="6"/>
      <c r="B224" s="7"/>
      <c r="C224" s="7"/>
      <c r="D224" s="7"/>
      <c r="E224" s="7"/>
      <c r="F224" s="7"/>
      <c r="G224" s="7"/>
      <c r="H224" s="7"/>
      <c r="I224" s="7"/>
      <c r="J224" s="7"/>
      <c r="K224" s="7"/>
      <c r="L224" s="7"/>
      <c r="M224" s="7"/>
      <c r="N224" s="22"/>
    </row>
    <row r="225" spans="1:14" ht="12.75" customHeight="1" x14ac:dyDescent="0.2">
      <c r="A225" s="6"/>
      <c r="B225" s="7"/>
      <c r="C225" s="7"/>
      <c r="D225" s="7"/>
      <c r="E225" s="7"/>
      <c r="F225" s="7"/>
      <c r="G225" s="7"/>
      <c r="H225" s="7"/>
      <c r="I225" s="7"/>
      <c r="J225" s="7"/>
      <c r="K225" s="7"/>
      <c r="L225" s="7"/>
      <c r="M225" s="7"/>
      <c r="N225" s="22"/>
    </row>
    <row r="226" spans="1:14" ht="12.75" customHeight="1" x14ac:dyDescent="0.2">
      <c r="A226" s="6"/>
      <c r="B226" s="7"/>
      <c r="C226" s="7"/>
      <c r="D226" s="7"/>
      <c r="E226" s="7"/>
      <c r="F226" s="7"/>
      <c r="G226" s="7"/>
      <c r="H226" s="7"/>
      <c r="I226" s="7"/>
      <c r="J226" s="7"/>
      <c r="K226" s="7"/>
      <c r="L226" s="7"/>
      <c r="M226" s="7"/>
      <c r="N226" s="22"/>
    </row>
    <row r="227" spans="1:14" s="10" customFormat="1" ht="24.95" customHeight="1" x14ac:dyDescent="0.2">
      <c r="A227" s="200" t="s">
        <v>194</v>
      </c>
      <c r="B227" s="200"/>
      <c r="C227" s="200"/>
      <c r="D227" s="200"/>
      <c r="E227" s="200"/>
      <c r="F227" s="200"/>
      <c r="G227" s="200"/>
      <c r="H227" s="200"/>
      <c r="I227" s="200"/>
      <c r="J227" s="200"/>
      <c r="K227" s="200"/>
      <c r="L227" s="200"/>
      <c r="M227" s="200"/>
      <c r="N227" s="200"/>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192" t="s">
        <v>13</v>
      </c>
    </row>
    <row r="230" spans="1:14" ht="12.75" customHeight="1" thickBot="1" x14ac:dyDescent="0.25">
      <c r="A230" s="195"/>
      <c r="B230" s="195"/>
      <c r="C230" s="195"/>
      <c r="D230" s="195"/>
      <c r="E230" s="195"/>
      <c r="F230" s="195"/>
      <c r="G230" s="195"/>
      <c r="H230" s="195"/>
      <c r="I230" s="195"/>
      <c r="J230" s="195"/>
      <c r="K230" s="195"/>
      <c r="L230" s="195"/>
      <c r="M230" s="195"/>
      <c r="N230" s="193"/>
    </row>
    <row r="231" spans="1:14" ht="12.75" customHeight="1" x14ac:dyDescent="0.2">
      <c r="A231" s="214" t="s">
        <v>91</v>
      </c>
      <c r="B231" s="205">
        <v>25000</v>
      </c>
      <c r="C231" s="205">
        <v>34800</v>
      </c>
      <c r="D231" s="205">
        <v>23600</v>
      </c>
      <c r="E231" s="205">
        <v>25920</v>
      </c>
      <c r="F231" s="205">
        <v>25800</v>
      </c>
      <c r="G231" s="205">
        <v>29160</v>
      </c>
      <c r="H231" s="205">
        <v>30240</v>
      </c>
      <c r="I231" s="205">
        <v>29080</v>
      </c>
      <c r="J231" s="205">
        <v>29120</v>
      </c>
      <c r="K231" s="205">
        <v>28080</v>
      </c>
      <c r="L231" s="205">
        <v>25920</v>
      </c>
      <c r="M231" s="205">
        <v>30200</v>
      </c>
      <c r="N231" s="207">
        <v>336920</v>
      </c>
    </row>
    <row r="232" spans="1:14" ht="12.75" customHeight="1" thickBot="1" x14ac:dyDescent="0.25">
      <c r="A232" s="195"/>
      <c r="B232" s="206"/>
      <c r="C232" s="206"/>
      <c r="D232" s="206"/>
      <c r="E232" s="206"/>
      <c r="F232" s="206"/>
      <c r="G232" s="206"/>
      <c r="H232" s="206"/>
      <c r="I232" s="206"/>
      <c r="J232" s="206"/>
      <c r="K232" s="206"/>
      <c r="L232" s="206"/>
      <c r="M232" s="206"/>
      <c r="N232" s="208"/>
    </row>
    <row r="233" spans="1:14" ht="12.75" customHeight="1" x14ac:dyDescent="0.2">
      <c r="A233" s="201" t="s">
        <v>13</v>
      </c>
      <c r="B233" s="190">
        <v>25000</v>
      </c>
      <c r="C233" s="190">
        <v>34800</v>
      </c>
      <c r="D233" s="190">
        <v>23600</v>
      </c>
      <c r="E233" s="190">
        <v>25920</v>
      </c>
      <c r="F233" s="190">
        <v>25800</v>
      </c>
      <c r="G233" s="190">
        <v>29160</v>
      </c>
      <c r="H233" s="190">
        <v>30240</v>
      </c>
      <c r="I233" s="190">
        <v>29080</v>
      </c>
      <c r="J233" s="190">
        <v>29120</v>
      </c>
      <c r="K233" s="190">
        <v>28080</v>
      </c>
      <c r="L233" s="190">
        <v>25920</v>
      </c>
      <c r="M233" s="190">
        <v>30200</v>
      </c>
      <c r="N233" s="190">
        <v>336920</v>
      </c>
    </row>
    <row r="234" spans="1:14" ht="12.75" customHeight="1" thickBot="1" x14ac:dyDescent="0.25">
      <c r="A234" s="202"/>
      <c r="B234" s="191"/>
      <c r="C234" s="191"/>
      <c r="D234" s="191"/>
      <c r="E234" s="191"/>
      <c r="F234" s="191"/>
      <c r="G234" s="191"/>
      <c r="H234" s="191"/>
      <c r="I234" s="191"/>
      <c r="J234" s="191"/>
      <c r="K234" s="191"/>
      <c r="L234" s="191"/>
      <c r="M234" s="191"/>
      <c r="N234" s="191"/>
    </row>
    <row r="235" spans="1:14" ht="12.75" customHeight="1" x14ac:dyDescent="0.2">
      <c r="M235" s="9" t="s">
        <v>92</v>
      </c>
      <c r="N235" s="20" t="s">
        <v>92</v>
      </c>
    </row>
  </sheetData>
  <mergeCells count="1345">
    <mergeCell ref="I49:I50"/>
    <mergeCell ref="B49:B50"/>
    <mergeCell ref="C49:C50"/>
    <mergeCell ref="D49:D50"/>
    <mergeCell ref="E49:E50"/>
    <mergeCell ref="N49:N50"/>
    <mergeCell ref="L49:L50"/>
    <mergeCell ref="M49:M50"/>
    <mergeCell ref="J47:J48"/>
    <mergeCell ref="B47:B48"/>
    <mergeCell ref="C47:C48"/>
    <mergeCell ref="J49:J50"/>
    <mergeCell ref="K49:K50"/>
    <mergeCell ref="F49:F50"/>
    <mergeCell ref="G49:G50"/>
    <mergeCell ref="H49:H50"/>
    <mergeCell ref="K47:K48"/>
    <mergeCell ref="F47:F48"/>
    <mergeCell ref="G47:G48"/>
    <mergeCell ref="N45:N46"/>
    <mergeCell ref="N43:N44"/>
    <mergeCell ref="H45:H46"/>
    <mergeCell ref="J43:J44"/>
    <mergeCell ref="K45:K46"/>
    <mergeCell ref="M45:M46"/>
    <mergeCell ref="M47:M48"/>
    <mergeCell ref="B45:B46"/>
    <mergeCell ref="C45:C46"/>
    <mergeCell ref="D45:D46"/>
    <mergeCell ref="E45:E46"/>
    <mergeCell ref="F45:F46"/>
    <mergeCell ref="G45:G46"/>
    <mergeCell ref="H47:H48"/>
    <mergeCell ref="I47:I48"/>
    <mergeCell ref="D47:D48"/>
    <mergeCell ref="E47:E48"/>
    <mergeCell ref="L45:L46"/>
    <mergeCell ref="I45:I46"/>
    <mergeCell ref="J45:J46"/>
    <mergeCell ref="L47:L48"/>
    <mergeCell ref="N47:N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H21:H22"/>
    <mergeCell ref="K21:K22"/>
    <mergeCell ref="L21:L22"/>
    <mergeCell ref="I21:I22"/>
    <mergeCell ref="J21:J22"/>
    <mergeCell ref="J23:J24"/>
    <mergeCell ref="K23:K24"/>
    <mergeCell ref="L23:L24"/>
    <mergeCell ref="F23:F24"/>
    <mergeCell ref="G23:G24"/>
    <mergeCell ref="H23:H24"/>
    <mergeCell ref="I23:I24"/>
    <mergeCell ref="M25:M26"/>
    <mergeCell ref="C23:C24"/>
    <mergeCell ref="D23:D24"/>
    <mergeCell ref="E23:E24"/>
    <mergeCell ref="N25:N26"/>
    <mergeCell ref="N23:N24"/>
    <mergeCell ref="C25:C26"/>
    <mergeCell ref="D25:D26"/>
    <mergeCell ref="E25:E26"/>
    <mergeCell ref="F25:F26"/>
    <mergeCell ref="G25:G26"/>
    <mergeCell ref="H25:H26"/>
    <mergeCell ref="M23:M24"/>
    <mergeCell ref="K25:K26"/>
    <mergeCell ref="L25:L26"/>
    <mergeCell ref="I25:I26"/>
    <mergeCell ref="J25:J26"/>
    <mergeCell ref="G17:G18"/>
    <mergeCell ref="H17:H18"/>
    <mergeCell ref="I17:I18"/>
    <mergeCell ref="J17:J18"/>
    <mergeCell ref="J94:J95"/>
    <mergeCell ref="K17:K18"/>
    <mergeCell ref="L17:L18"/>
    <mergeCell ref="M17:M18"/>
    <mergeCell ref="N17:N18"/>
    <mergeCell ref="N94:N95"/>
    <mergeCell ref="B17:B18"/>
    <mergeCell ref="C17:C18"/>
    <mergeCell ref="D17:D18"/>
    <mergeCell ref="E17:E18"/>
    <mergeCell ref="F17:F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M92:M93"/>
    <mergeCell ref="K90:K91"/>
    <mergeCell ref="N92:N93"/>
    <mergeCell ref="N90:N91"/>
    <mergeCell ref="B92:B93"/>
    <mergeCell ref="C92:C93"/>
    <mergeCell ref="D92:D93"/>
    <mergeCell ref="E92:E93"/>
    <mergeCell ref="F92:F93"/>
    <mergeCell ref="G92:G93"/>
    <mergeCell ref="H92:H93"/>
    <mergeCell ref="J90:J91"/>
    <mergeCell ref="N88:N89"/>
    <mergeCell ref="N86:N87"/>
    <mergeCell ref="J88:J89"/>
    <mergeCell ref="L90:L91"/>
    <mergeCell ref="M90:M91"/>
    <mergeCell ref="F90:F91"/>
    <mergeCell ref="G90:G91"/>
    <mergeCell ref="H90:H91"/>
    <mergeCell ref="I90:I91"/>
    <mergeCell ref="M84:M85"/>
    <mergeCell ref="N84:N85"/>
    <mergeCell ref="N82:N83"/>
    <mergeCell ref="B84:B85"/>
    <mergeCell ref="C84:C85"/>
    <mergeCell ref="B94:B95"/>
    <mergeCell ref="C94:C95"/>
    <mergeCell ref="D94:D95"/>
    <mergeCell ref="E94:E95"/>
    <mergeCell ref="K92:K93"/>
    <mergeCell ref="L92:L93"/>
    <mergeCell ref="I92:I93"/>
    <mergeCell ref="J92:J93"/>
    <mergeCell ref="L94:L95"/>
    <mergeCell ref="K94:K95"/>
    <mergeCell ref="M94:M95"/>
    <mergeCell ref="F94:F95"/>
    <mergeCell ref="G94:G95"/>
    <mergeCell ref="H94:H95"/>
    <mergeCell ref="I94:I95"/>
    <mergeCell ref="M88:M89"/>
    <mergeCell ref="K86:K87"/>
    <mergeCell ref="B88:B89"/>
    <mergeCell ref="C88:C89"/>
    <mergeCell ref="D88:D89"/>
    <mergeCell ref="E88:E89"/>
    <mergeCell ref="F88:F89"/>
    <mergeCell ref="G88:G89"/>
    <mergeCell ref="H88:H89"/>
    <mergeCell ref="J86:J87"/>
    <mergeCell ref="B90:B91"/>
    <mergeCell ref="C90:C91"/>
    <mergeCell ref="D90:D91"/>
    <mergeCell ref="E90:E91"/>
    <mergeCell ref="K88:K89"/>
    <mergeCell ref="L88:L89"/>
    <mergeCell ref="I88:I89"/>
    <mergeCell ref="D84:D85"/>
    <mergeCell ref="E84:E85"/>
    <mergeCell ref="F84:F85"/>
    <mergeCell ref="G84:G85"/>
    <mergeCell ref="H84:H85"/>
    <mergeCell ref="B86:B87"/>
    <mergeCell ref="C86:C87"/>
    <mergeCell ref="D86:D87"/>
    <mergeCell ref="E86:E87"/>
    <mergeCell ref="K84:K85"/>
    <mergeCell ref="L84:L85"/>
    <mergeCell ref="I84:I85"/>
    <mergeCell ref="J84:J85"/>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N68:N69"/>
    <mergeCell ref="N66:N67"/>
    <mergeCell ref="B68:B69"/>
    <mergeCell ref="C68:C69"/>
    <mergeCell ref="D68:D69"/>
    <mergeCell ref="E68:E69"/>
    <mergeCell ref="F68:F69"/>
    <mergeCell ref="G68:G69"/>
    <mergeCell ref="H68:H69"/>
    <mergeCell ref="M66:M67"/>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F64:F65"/>
    <mergeCell ref="G64:G65"/>
    <mergeCell ref="H64:H65"/>
    <mergeCell ref="B66:B67"/>
    <mergeCell ref="C66:C67"/>
    <mergeCell ref="D66:D67"/>
    <mergeCell ref="E66:E67"/>
    <mergeCell ref="K64:K65"/>
    <mergeCell ref="F66:F67"/>
    <mergeCell ref="G66:G67"/>
    <mergeCell ref="H66:H67"/>
    <mergeCell ref="I66:I67"/>
    <mergeCell ref="M68:M69"/>
    <mergeCell ref="L64:L65"/>
    <mergeCell ref="I64:I65"/>
    <mergeCell ref="J64:J65"/>
    <mergeCell ref="J66:J67"/>
    <mergeCell ref="K66:K67"/>
    <mergeCell ref="L66:L67"/>
    <mergeCell ref="M60:M61"/>
    <mergeCell ref="M62:M63"/>
    <mergeCell ref="F62:F63"/>
    <mergeCell ref="G62:G63"/>
    <mergeCell ref="H62:H63"/>
    <mergeCell ref="N60:N61"/>
    <mergeCell ref="N125:N126"/>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I62:I63"/>
    <mergeCell ref="M64:M65"/>
    <mergeCell ref="N64:N65"/>
    <mergeCell ref="N62:N63"/>
    <mergeCell ref="B64:B65"/>
    <mergeCell ref="C64:C65"/>
    <mergeCell ref="D64:D65"/>
    <mergeCell ref="M123:M124"/>
    <mergeCell ref="B121:B122"/>
    <mergeCell ref="C121:C122"/>
    <mergeCell ref="D121:D122"/>
    <mergeCell ref="E121:E122"/>
    <mergeCell ref="N123:N124"/>
    <mergeCell ref="N121:N122"/>
    <mergeCell ref="B123:B124"/>
    <mergeCell ref="C123:C124"/>
    <mergeCell ref="D123:D124"/>
    <mergeCell ref="E123:E124"/>
    <mergeCell ref="F123:F124"/>
    <mergeCell ref="G123:G124"/>
    <mergeCell ref="H123:H124"/>
    <mergeCell ref="M121:M122"/>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N119:N120"/>
    <mergeCell ref="N117:N118"/>
    <mergeCell ref="B119:B120"/>
    <mergeCell ref="C119:C120"/>
    <mergeCell ref="D119:D120"/>
    <mergeCell ref="J117:J118"/>
    <mergeCell ref="E119:E120"/>
    <mergeCell ref="F119:F120"/>
    <mergeCell ref="G119:G120"/>
    <mergeCell ref="H119:H120"/>
    <mergeCell ref="M117:M118"/>
    <mergeCell ref="K119:K120"/>
    <mergeCell ref="L119:L120"/>
    <mergeCell ref="I119:I120"/>
    <mergeCell ref="J119:J120"/>
    <mergeCell ref="M119:M120"/>
    <mergeCell ref="J121:J122"/>
    <mergeCell ref="K121:K122"/>
    <mergeCell ref="F121:F122"/>
    <mergeCell ref="G121:G122"/>
    <mergeCell ref="H121:H122"/>
    <mergeCell ref="I121:I122"/>
    <mergeCell ref="N115:N116"/>
    <mergeCell ref="N113:N114"/>
    <mergeCell ref="B115:B116"/>
    <mergeCell ref="C115:C116"/>
    <mergeCell ref="D115:D116"/>
    <mergeCell ref="L113:L114"/>
    <mergeCell ref="M113:M114"/>
    <mergeCell ref="K115:K116"/>
    <mergeCell ref="L115:L116"/>
    <mergeCell ref="I115:I116"/>
    <mergeCell ref="J115:J116"/>
    <mergeCell ref="M115:M116"/>
    <mergeCell ref="K117:K118"/>
    <mergeCell ref="F117:F118"/>
    <mergeCell ref="G117:G118"/>
    <mergeCell ref="H117:H118"/>
    <mergeCell ref="I117:I118"/>
    <mergeCell ref="E115:E116"/>
    <mergeCell ref="F115:F116"/>
    <mergeCell ref="G115:G116"/>
    <mergeCell ref="H115:H116"/>
    <mergeCell ref="B117:B118"/>
    <mergeCell ref="C117:C118"/>
    <mergeCell ref="D117:D118"/>
    <mergeCell ref="E117:E118"/>
    <mergeCell ref="E109:E110"/>
    <mergeCell ref="K111:K112"/>
    <mergeCell ref="L111:L112"/>
    <mergeCell ref="N111:N112"/>
    <mergeCell ref="N109:N110"/>
    <mergeCell ref="B111:B112"/>
    <mergeCell ref="C111:C112"/>
    <mergeCell ref="D111:D112"/>
    <mergeCell ref="E111:E112"/>
    <mergeCell ref="F111:F112"/>
    <mergeCell ref="G111:G112"/>
    <mergeCell ref="H111:H112"/>
    <mergeCell ref="M109:M110"/>
    <mergeCell ref="I111:I112"/>
    <mergeCell ref="J111:J112"/>
    <mergeCell ref="J113:J114"/>
    <mergeCell ref="K113:K114"/>
    <mergeCell ref="F113:F114"/>
    <mergeCell ref="G113:G114"/>
    <mergeCell ref="H113:H114"/>
    <mergeCell ref="I113:I114"/>
    <mergeCell ref="B113:B114"/>
    <mergeCell ref="C113:C114"/>
    <mergeCell ref="D113:D114"/>
    <mergeCell ref="E113:E114"/>
    <mergeCell ref="H105:H106"/>
    <mergeCell ref="I105:I106"/>
    <mergeCell ref="M107:M108"/>
    <mergeCell ref="L160:L161"/>
    <mergeCell ref="I160:I161"/>
    <mergeCell ref="J160:J161"/>
    <mergeCell ref="J158:J159"/>
    <mergeCell ref="K158:K159"/>
    <mergeCell ref="N107:N108"/>
    <mergeCell ref="N105:N106"/>
    <mergeCell ref="B107:B108"/>
    <mergeCell ref="C107:C108"/>
    <mergeCell ref="D107:D108"/>
    <mergeCell ref="E107:E108"/>
    <mergeCell ref="F107:F108"/>
    <mergeCell ref="G107:G108"/>
    <mergeCell ref="H107:H108"/>
    <mergeCell ref="M105:M106"/>
    <mergeCell ref="K107:K108"/>
    <mergeCell ref="L107:L108"/>
    <mergeCell ref="I107:I108"/>
    <mergeCell ref="J107:J108"/>
    <mergeCell ref="J109:J110"/>
    <mergeCell ref="K109:K110"/>
    <mergeCell ref="L109:L110"/>
    <mergeCell ref="G109:G110"/>
    <mergeCell ref="H109:H110"/>
    <mergeCell ref="I109:I110"/>
    <mergeCell ref="M111:M112"/>
    <mergeCell ref="B109:B110"/>
    <mergeCell ref="C109:C110"/>
    <mergeCell ref="D109:D110"/>
    <mergeCell ref="M160:M161"/>
    <mergeCell ref="B158:B159"/>
    <mergeCell ref="C158:C159"/>
    <mergeCell ref="D158:D159"/>
    <mergeCell ref="L105:L106"/>
    <mergeCell ref="N160:N161"/>
    <mergeCell ref="N158:N159"/>
    <mergeCell ref="B160:B161"/>
    <mergeCell ref="C160:C161"/>
    <mergeCell ref="D160:D161"/>
    <mergeCell ref="F109:F110"/>
    <mergeCell ref="B105:B106"/>
    <mergeCell ref="C105:C106"/>
    <mergeCell ref="D105:D106"/>
    <mergeCell ref="E105:E106"/>
    <mergeCell ref="K160:K161"/>
    <mergeCell ref="I156:I157"/>
    <mergeCell ref="J156:J157"/>
    <mergeCell ref="B154:B155"/>
    <mergeCell ref="C154:C155"/>
    <mergeCell ref="L117:L118"/>
    <mergeCell ref="L121:L122"/>
    <mergeCell ref="E160:E161"/>
    <mergeCell ref="F160:F161"/>
    <mergeCell ref="G160:G161"/>
    <mergeCell ref="H160:H161"/>
    <mergeCell ref="E158:E159"/>
    <mergeCell ref="L158:L159"/>
    <mergeCell ref="L154:L155"/>
    <mergeCell ref="L156:L157"/>
    <mergeCell ref="F105:F106"/>
    <mergeCell ref="G105:G106"/>
    <mergeCell ref="N156:N157"/>
    <mergeCell ref="N154:N155"/>
    <mergeCell ref="B156:B157"/>
    <mergeCell ref="C156:C157"/>
    <mergeCell ref="D156:D157"/>
    <mergeCell ref="E156:E157"/>
    <mergeCell ref="J154:J155"/>
    <mergeCell ref="M158:M159"/>
    <mergeCell ref="M156:M157"/>
    <mergeCell ref="F158:F159"/>
    <mergeCell ref="G158:G159"/>
    <mergeCell ref="H158:H159"/>
    <mergeCell ref="I158:I159"/>
    <mergeCell ref="F156:F157"/>
    <mergeCell ref="G156:G157"/>
    <mergeCell ref="H156:H157"/>
    <mergeCell ref="K156:K157"/>
    <mergeCell ref="M152:M153"/>
    <mergeCell ref="L152:L153"/>
    <mergeCell ref="I152:I153"/>
    <mergeCell ref="J152:J153"/>
    <mergeCell ref="N150:N151"/>
    <mergeCell ref="B152:B153"/>
    <mergeCell ref="C152:C153"/>
    <mergeCell ref="D152:D153"/>
    <mergeCell ref="E152:E153"/>
    <mergeCell ref="F152:F153"/>
    <mergeCell ref="G152:G153"/>
    <mergeCell ref="H152:H153"/>
    <mergeCell ref="K152:K153"/>
    <mergeCell ref="M150:M151"/>
    <mergeCell ref="K154:K155"/>
    <mergeCell ref="M154:M155"/>
    <mergeCell ref="F154:F155"/>
    <mergeCell ref="H154:H155"/>
    <mergeCell ref="I154:I155"/>
    <mergeCell ref="N152:N153"/>
    <mergeCell ref="D154:D155"/>
    <mergeCell ref="E154:E155"/>
    <mergeCell ref="G154:G155"/>
    <mergeCell ref="M148:M149"/>
    <mergeCell ref="B146:B147"/>
    <mergeCell ref="C146:C147"/>
    <mergeCell ref="D146:D147"/>
    <mergeCell ref="E146:E147"/>
    <mergeCell ref="N148:N149"/>
    <mergeCell ref="N146:N147"/>
    <mergeCell ref="B148:B149"/>
    <mergeCell ref="C148:C149"/>
    <mergeCell ref="D148:D149"/>
    <mergeCell ref="E148:E149"/>
    <mergeCell ref="F148:F149"/>
    <mergeCell ref="G148:G149"/>
    <mergeCell ref="H148:H149"/>
    <mergeCell ref="M146:M147"/>
    <mergeCell ref="B150:B151"/>
    <mergeCell ref="C150:C151"/>
    <mergeCell ref="D150:D151"/>
    <mergeCell ref="E150:E151"/>
    <mergeCell ref="K148:K149"/>
    <mergeCell ref="L148:L149"/>
    <mergeCell ref="I148:I149"/>
    <mergeCell ref="J148:J149"/>
    <mergeCell ref="J150:J151"/>
    <mergeCell ref="K150:K151"/>
    <mergeCell ref="L150:L151"/>
    <mergeCell ref="F150:F151"/>
    <mergeCell ref="G150:G151"/>
    <mergeCell ref="H150:H151"/>
    <mergeCell ref="I150:I151"/>
    <mergeCell ref="N144:N145"/>
    <mergeCell ref="N142:N143"/>
    <mergeCell ref="B144:B145"/>
    <mergeCell ref="C144:C145"/>
    <mergeCell ref="D144:D145"/>
    <mergeCell ref="G144:G145"/>
    <mergeCell ref="H144:H145"/>
    <mergeCell ref="M142:M143"/>
    <mergeCell ref="K144:K145"/>
    <mergeCell ref="L144:L145"/>
    <mergeCell ref="I144:I145"/>
    <mergeCell ref="J144:J145"/>
    <mergeCell ref="M144:M145"/>
    <mergeCell ref="J146:J147"/>
    <mergeCell ref="K146:K147"/>
    <mergeCell ref="F146:F147"/>
    <mergeCell ref="G146:G147"/>
    <mergeCell ref="H146:H147"/>
    <mergeCell ref="I146:I147"/>
    <mergeCell ref="M140:M141"/>
    <mergeCell ref="B138:B139"/>
    <mergeCell ref="C138:C139"/>
    <mergeCell ref="D138:D139"/>
    <mergeCell ref="E138:E139"/>
    <mergeCell ref="K140:K141"/>
    <mergeCell ref="L140:L141"/>
    <mergeCell ref="I140:I141"/>
    <mergeCell ref="N140:N141"/>
    <mergeCell ref="N138:N139"/>
    <mergeCell ref="B140:B141"/>
    <mergeCell ref="C140:C141"/>
    <mergeCell ref="D140:D141"/>
    <mergeCell ref="E140:E141"/>
    <mergeCell ref="F140:F141"/>
    <mergeCell ref="G140:G141"/>
    <mergeCell ref="H140:H141"/>
    <mergeCell ref="M138:M139"/>
    <mergeCell ref="J140:J141"/>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M136:M137"/>
    <mergeCell ref="N136:N137"/>
    <mergeCell ref="N191:N192"/>
    <mergeCell ref="C136:C137"/>
    <mergeCell ref="D136:D137"/>
    <mergeCell ref="E136:E137"/>
    <mergeCell ref="F136:F137"/>
    <mergeCell ref="G136:G137"/>
    <mergeCell ref="H136:H137"/>
    <mergeCell ref="K136:K137"/>
    <mergeCell ref="L136:L137"/>
    <mergeCell ref="I136:I137"/>
    <mergeCell ref="J136:J137"/>
    <mergeCell ref="J138:J139"/>
    <mergeCell ref="K138:K139"/>
    <mergeCell ref="H138:H139"/>
    <mergeCell ref="I138:I139"/>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C189:C190"/>
    <mergeCell ref="D189:D190"/>
    <mergeCell ref="E189:E190"/>
    <mergeCell ref="F189:F190"/>
    <mergeCell ref="G189:G190"/>
    <mergeCell ref="H189:H190"/>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C185:C186"/>
    <mergeCell ref="D185:D186"/>
    <mergeCell ref="E185:E186"/>
    <mergeCell ref="F185:F186"/>
    <mergeCell ref="G185:G186"/>
    <mergeCell ref="H185:H186"/>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C181:C182"/>
    <mergeCell ref="D181:D182"/>
    <mergeCell ref="E181:E182"/>
    <mergeCell ref="F181:F182"/>
    <mergeCell ref="G181:G182"/>
    <mergeCell ref="H181:H182"/>
    <mergeCell ref="I173:I174"/>
    <mergeCell ref="J173:J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M220:M221"/>
    <mergeCell ref="N220:N221"/>
    <mergeCell ref="N218:N219"/>
    <mergeCell ref="B220:B221"/>
    <mergeCell ref="C220:C221"/>
    <mergeCell ref="D220:D221"/>
    <mergeCell ref="E220:E221"/>
    <mergeCell ref="F220:F221"/>
    <mergeCell ref="G220:G221"/>
    <mergeCell ref="H220:H221"/>
    <mergeCell ref="B171:B172"/>
    <mergeCell ref="C171:C172"/>
    <mergeCell ref="D171:D172"/>
    <mergeCell ref="E171:E172"/>
    <mergeCell ref="K220:K221"/>
    <mergeCell ref="L220:L221"/>
    <mergeCell ref="I220:I221"/>
    <mergeCell ref="J220:J221"/>
    <mergeCell ref="J218:J219"/>
    <mergeCell ref="K218:K219"/>
    <mergeCell ref="J171:J172"/>
    <mergeCell ref="K171:K172"/>
    <mergeCell ref="L171:L172"/>
    <mergeCell ref="M171:M172"/>
    <mergeCell ref="F171:F172"/>
    <mergeCell ref="G171:G172"/>
    <mergeCell ref="H171:H172"/>
    <mergeCell ref="I171:I172"/>
    <mergeCell ref="M173:M174"/>
    <mergeCell ref="N173:N174"/>
    <mergeCell ref="N171:N172"/>
    <mergeCell ref="B173:B174"/>
    <mergeCell ref="M216:M217"/>
    <mergeCell ref="N216:N217"/>
    <mergeCell ref="G216:G217"/>
    <mergeCell ref="H216:H217"/>
    <mergeCell ref="I216:I217"/>
    <mergeCell ref="J216:J217"/>
    <mergeCell ref="B218:B219"/>
    <mergeCell ref="C218:C219"/>
    <mergeCell ref="D218:D219"/>
    <mergeCell ref="E218:E219"/>
    <mergeCell ref="K216:K217"/>
    <mergeCell ref="L216:L217"/>
    <mergeCell ref="C216:C217"/>
    <mergeCell ref="D216:D217"/>
    <mergeCell ref="E216:E217"/>
    <mergeCell ref="F216:F217"/>
    <mergeCell ref="L218:L219"/>
    <mergeCell ref="M218:M219"/>
    <mergeCell ref="F218:F219"/>
    <mergeCell ref="G218:G219"/>
    <mergeCell ref="H218:H219"/>
    <mergeCell ref="I218:I219"/>
    <mergeCell ref="M212:M213"/>
    <mergeCell ref="N212:N213"/>
    <mergeCell ref="G212:G213"/>
    <mergeCell ref="H212:H213"/>
    <mergeCell ref="I212:I213"/>
    <mergeCell ref="J212:J213"/>
    <mergeCell ref="C214:C215"/>
    <mergeCell ref="D214:D215"/>
    <mergeCell ref="E214:E215"/>
    <mergeCell ref="F214:F215"/>
    <mergeCell ref="K212:K213"/>
    <mergeCell ref="L212:L213"/>
    <mergeCell ref="C212:C213"/>
    <mergeCell ref="D212:D213"/>
    <mergeCell ref="E212:E213"/>
    <mergeCell ref="F212:F213"/>
    <mergeCell ref="K214:K215"/>
    <mergeCell ref="L214:L215"/>
    <mergeCell ref="M214:M215"/>
    <mergeCell ref="N214:N215"/>
    <mergeCell ref="G214:G215"/>
    <mergeCell ref="H214:H215"/>
    <mergeCell ref="I214:I215"/>
    <mergeCell ref="J214:J215"/>
    <mergeCell ref="G206:G207"/>
    <mergeCell ref="H206:H207"/>
    <mergeCell ref="I206:I207"/>
    <mergeCell ref="J206:J207"/>
    <mergeCell ref="M208:M209"/>
    <mergeCell ref="N208:N209"/>
    <mergeCell ref="G208:G209"/>
    <mergeCell ref="H208:H209"/>
    <mergeCell ref="I208:I209"/>
    <mergeCell ref="J208:J209"/>
    <mergeCell ref="C210:C211"/>
    <mergeCell ref="D210:D211"/>
    <mergeCell ref="E210:E211"/>
    <mergeCell ref="F210:F211"/>
    <mergeCell ref="K208:K209"/>
    <mergeCell ref="L208:L209"/>
    <mergeCell ref="C208:C209"/>
    <mergeCell ref="D208:D209"/>
    <mergeCell ref="E208:E209"/>
    <mergeCell ref="F208:F209"/>
    <mergeCell ref="L210:L211"/>
    <mergeCell ref="M210:M211"/>
    <mergeCell ref="N210:N211"/>
    <mergeCell ref="G210:G211"/>
    <mergeCell ref="H210:H211"/>
    <mergeCell ref="I210:I211"/>
    <mergeCell ref="J210:J211"/>
    <mergeCell ref="A218:A219"/>
    <mergeCell ref="A220:A221"/>
    <mergeCell ref="B202:B203"/>
    <mergeCell ref="B204:B205"/>
    <mergeCell ref="B206:B207"/>
    <mergeCell ref="B208:B209"/>
    <mergeCell ref="L202:L203"/>
    <mergeCell ref="M202:M203"/>
    <mergeCell ref="N202:N203"/>
    <mergeCell ref="G202:G203"/>
    <mergeCell ref="H202:H203"/>
    <mergeCell ref="I202:I203"/>
    <mergeCell ref="J202:J203"/>
    <mergeCell ref="M204:M205"/>
    <mergeCell ref="N204:N205"/>
    <mergeCell ref="G204:G205"/>
    <mergeCell ref="H204:H205"/>
    <mergeCell ref="I204:I205"/>
    <mergeCell ref="J204:J205"/>
    <mergeCell ref="C206:C207"/>
    <mergeCell ref="D206:D207"/>
    <mergeCell ref="E206:E207"/>
    <mergeCell ref="F206:F207"/>
    <mergeCell ref="K204:K205"/>
    <mergeCell ref="L204:L205"/>
    <mergeCell ref="C204:C205"/>
    <mergeCell ref="D204:D205"/>
    <mergeCell ref="E204:E205"/>
    <mergeCell ref="F204:F205"/>
    <mergeCell ref="L206:L207"/>
    <mergeCell ref="M206:M207"/>
    <mergeCell ref="N206:N207"/>
    <mergeCell ref="A160:A161"/>
    <mergeCell ref="A146:A147"/>
    <mergeCell ref="A148:A149"/>
    <mergeCell ref="A150:A151"/>
    <mergeCell ref="A152:A153"/>
    <mergeCell ref="A179:A180"/>
    <mergeCell ref="A181:A182"/>
    <mergeCell ref="A183:A184"/>
    <mergeCell ref="A185:A186"/>
    <mergeCell ref="A171:A172"/>
    <mergeCell ref="A173:A174"/>
    <mergeCell ref="A175:A176"/>
    <mergeCell ref="A177:A178"/>
    <mergeCell ref="B210:B211"/>
    <mergeCell ref="A187:A188"/>
    <mergeCell ref="A189:A190"/>
    <mergeCell ref="A191:A192"/>
    <mergeCell ref="A202:A203"/>
    <mergeCell ref="A193:A194"/>
    <mergeCell ref="A204:A205"/>
    <mergeCell ref="B175:B176"/>
    <mergeCell ref="B179:B180"/>
    <mergeCell ref="B181:B182"/>
    <mergeCell ref="B183:B184"/>
    <mergeCell ref="B185:B186"/>
    <mergeCell ref="B187:B188"/>
    <mergeCell ref="B189:B190"/>
    <mergeCell ref="B191:B192"/>
    <mergeCell ref="A162:A163"/>
    <mergeCell ref="A113:A114"/>
    <mergeCell ref="A115:A116"/>
    <mergeCell ref="A117:A118"/>
    <mergeCell ref="A119:A120"/>
    <mergeCell ref="A105:A106"/>
    <mergeCell ref="A107:A108"/>
    <mergeCell ref="A109:A110"/>
    <mergeCell ref="A111:A112"/>
    <mergeCell ref="A138:A139"/>
    <mergeCell ref="A140:A141"/>
    <mergeCell ref="A142:A143"/>
    <mergeCell ref="A144:A145"/>
    <mergeCell ref="A121:A122"/>
    <mergeCell ref="A123:A124"/>
    <mergeCell ref="A125:A126"/>
    <mergeCell ref="A136:A137"/>
    <mergeCell ref="A127:A128"/>
    <mergeCell ref="N96:N97"/>
    <mergeCell ref="H96:H97"/>
    <mergeCell ref="I96:I97"/>
    <mergeCell ref="J105:J106"/>
    <mergeCell ref="K105:K106"/>
    <mergeCell ref="A17:A18"/>
    <mergeCell ref="A19:A20"/>
    <mergeCell ref="A21:A22"/>
    <mergeCell ref="A23:A24"/>
    <mergeCell ref="A25:A26"/>
    <mergeCell ref="A27:A28"/>
    <mergeCell ref="A47:A48"/>
    <mergeCell ref="A49:A50"/>
    <mergeCell ref="A60:A61"/>
    <mergeCell ref="A62:A63"/>
    <mergeCell ref="L96:L97"/>
    <mergeCell ref="M96:M97"/>
    <mergeCell ref="J96:J97"/>
    <mergeCell ref="K96:K97"/>
    <mergeCell ref="D96:D97"/>
    <mergeCell ref="E96:E97"/>
    <mergeCell ref="A72:A73"/>
    <mergeCell ref="A74:A75"/>
    <mergeCell ref="A76:A77"/>
    <mergeCell ref="A78:A79"/>
    <mergeCell ref="A64:A65"/>
    <mergeCell ref="A66:A67"/>
    <mergeCell ref="A68:A69"/>
    <mergeCell ref="A70:A71"/>
    <mergeCell ref="A88:A89"/>
    <mergeCell ref="A90:A91"/>
    <mergeCell ref="A92:A93"/>
    <mergeCell ref="N222:N223"/>
    <mergeCell ref="B193:B194"/>
    <mergeCell ref="C193:C194"/>
    <mergeCell ref="D193:D194"/>
    <mergeCell ref="E193:E194"/>
    <mergeCell ref="F193:F194"/>
    <mergeCell ref="M193:M194"/>
    <mergeCell ref="F162:F163"/>
    <mergeCell ref="G162:G163"/>
    <mergeCell ref="C127:C128"/>
    <mergeCell ref="D127:D128"/>
    <mergeCell ref="E127:E128"/>
    <mergeCell ref="F127:F128"/>
    <mergeCell ref="F138:F139"/>
    <mergeCell ref="G138:G139"/>
    <mergeCell ref="E144:E145"/>
    <mergeCell ref="F144:F145"/>
    <mergeCell ref="N193:N194"/>
    <mergeCell ref="H162:H163"/>
    <mergeCell ref="I162:I163"/>
    <mergeCell ref="I193:I194"/>
    <mergeCell ref="J193:J194"/>
    <mergeCell ref="K127:K128"/>
    <mergeCell ref="L127:L128"/>
    <mergeCell ref="M127:M128"/>
    <mergeCell ref="N127:N128"/>
    <mergeCell ref="G127:G128"/>
    <mergeCell ref="H127:H128"/>
    <mergeCell ref="I127:I128"/>
    <mergeCell ref="J127:J128"/>
    <mergeCell ref="B212:B213"/>
    <mergeCell ref="B214:B215"/>
    <mergeCell ref="M162:M163"/>
    <mergeCell ref="B127:B128"/>
    <mergeCell ref="B162:B163"/>
    <mergeCell ref="C162:C163"/>
    <mergeCell ref="D162:D163"/>
    <mergeCell ref="E162:E163"/>
    <mergeCell ref="A206:A207"/>
    <mergeCell ref="A208:A209"/>
    <mergeCell ref="A210:A211"/>
    <mergeCell ref="A212:A213"/>
    <mergeCell ref="A214:A215"/>
    <mergeCell ref="A216:A217"/>
    <mergeCell ref="D222:D223"/>
    <mergeCell ref="E222:E223"/>
    <mergeCell ref="F222:F223"/>
    <mergeCell ref="G222:G223"/>
    <mergeCell ref="A222:A223"/>
    <mergeCell ref="B222:B223"/>
    <mergeCell ref="C222:C223"/>
    <mergeCell ref="G193:G194"/>
    <mergeCell ref="H193:H194"/>
    <mergeCell ref="H222:H223"/>
    <mergeCell ref="I222:I223"/>
    <mergeCell ref="J222:J223"/>
    <mergeCell ref="K222:K223"/>
    <mergeCell ref="K193:K194"/>
    <mergeCell ref="K202:K203"/>
    <mergeCell ref="K206:K207"/>
    <mergeCell ref="M169:M170"/>
    <mergeCell ref="A154:A155"/>
    <mergeCell ref="A156:A157"/>
    <mergeCell ref="A158:A159"/>
    <mergeCell ref="N229:N230"/>
    <mergeCell ref="A231:A232"/>
    <mergeCell ref="A233:A234"/>
    <mergeCell ref="B233:B234"/>
    <mergeCell ref="C233:C234"/>
    <mergeCell ref="D233:D234"/>
    <mergeCell ref="L231:L232"/>
    <mergeCell ref="M231:M232"/>
    <mergeCell ref="M233:M234"/>
    <mergeCell ref="N233:N234"/>
    <mergeCell ref="B231:B232"/>
    <mergeCell ref="C231:C232"/>
    <mergeCell ref="D231:D232"/>
    <mergeCell ref="E231:E232"/>
    <mergeCell ref="F231:F232"/>
    <mergeCell ref="G231:G232"/>
    <mergeCell ref="H51:H52"/>
    <mergeCell ref="I51:I52"/>
    <mergeCell ref="J231:J232"/>
    <mergeCell ref="K231:K232"/>
    <mergeCell ref="H231:H232"/>
    <mergeCell ref="I231:I232"/>
    <mergeCell ref="J169:J170"/>
    <mergeCell ref="K169:K170"/>
    <mergeCell ref="J51:J52"/>
    <mergeCell ref="K51:K52"/>
    <mergeCell ref="L51:L52"/>
    <mergeCell ref="M51:M52"/>
    <mergeCell ref="N231:N232"/>
    <mergeCell ref="A51:A52"/>
    <mergeCell ref="B51:B52"/>
    <mergeCell ref="C51:C52"/>
    <mergeCell ref="B229:B230"/>
    <mergeCell ref="C229:C230"/>
    <mergeCell ref="D229:D230"/>
    <mergeCell ref="E229:E230"/>
    <mergeCell ref="K200:K201"/>
    <mergeCell ref="L200:L201"/>
    <mergeCell ref="I200:I201"/>
    <mergeCell ref="J200:J201"/>
    <mergeCell ref="L229:L230"/>
    <mergeCell ref="K229:K230"/>
    <mergeCell ref="M229:M230"/>
    <mergeCell ref="F229:F230"/>
    <mergeCell ref="G229:G230"/>
    <mergeCell ref="H229:H230"/>
    <mergeCell ref="I229:I230"/>
    <mergeCell ref="E233:E234"/>
    <mergeCell ref="F233:F234"/>
    <mergeCell ref="G233:G234"/>
    <mergeCell ref="H233:H234"/>
    <mergeCell ref="J229:J230"/>
    <mergeCell ref="I233:I234"/>
    <mergeCell ref="J233:J234"/>
    <mergeCell ref="K233:K234"/>
    <mergeCell ref="L233:L234"/>
    <mergeCell ref="K210:K211"/>
    <mergeCell ref="L222:L223"/>
    <mergeCell ref="M222:M223"/>
    <mergeCell ref="B216:B217"/>
    <mergeCell ref="C202:C203"/>
    <mergeCell ref="D202:D203"/>
    <mergeCell ref="E202:E203"/>
    <mergeCell ref="F202:F203"/>
    <mergeCell ref="M134:M135"/>
    <mergeCell ref="N134:N135"/>
    <mergeCell ref="B169:B170"/>
    <mergeCell ref="C169:C170"/>
    <mergeCell ref="D169:D170"/>
    <mergeCell ref="E169:E170"/>
    <mergeCell ref="F169:F170"/>
    <mergeCell ref="G169:G170"/>
    <mergeCell ref="N162:N163"/>
    <mergeCell ref="M200:M201"/>
    <mergeCell ref="N200:N201"/>
    <mergeCell ref="N169:N170"/>
    <mergeCell ref="B200:B201"/>
    <mergeCell ref="C200:C201"/>
    <mergeCell ref="D200:D201"/>
    <mergeCell ref="E200:E201"/>
    <mergeCell ref="F200:F201"/>
    <mergeCell ref="G200:G201"/>
    <mergeCell ref="H200:H201"/>
    <mergeCell ref="L193:L194"/>
    <mergeCell ref="C173:C174"/>
    <mergeCell ref="D173:D174"/>
    <mergeCell ref="E173:E174"/>
    <mergeCell ref="F173:F174"/>
    <mergeCell ref="G173:G174"/>
    <mergeCell ref="H173:H174"/>
    <mergeCell ref="C175:C176"/>
    <mergeCell ref="D175:D176"/>
    <mergeCell ref="E175:E176"/>
    <mergeCell ref="K173:K174"/>
    <mergeCell ref="L173:L174"/>
    <mergeCell ref="B134:B135"/>
    <mergeCell ref="C134:C135"/>
    <mergeCell ref="D134:D135"/>
    <mergeCell ref="E134:E135"/>
    <mergeCell ref="F134:F135"/>
    <mergeCell ref="G134:G135"/>
    <mergeCell ref="H134:H135"/>
    <mergeCell ref="H169:H170"/>
    <mergeCell ref="I169:I170"/>
    <mergeCell ref="I134:I135"/>
    <mergeCell ref="J134:J135"/>
    <mergeCell ref="K134:K135"/>
    <mergeCell ref="L134:L135"/>
    <mergeCell ref="L169:L170"/>
    <mergeCell ref="L138:L139"/>
    <mergeCell ref="L142:L143"/>
    <mergeCell ref="L146:L147"/>
    <mergeCell ref="B136:B137"/>
    <mergeCell ref="J142:J143"/>
    <mergeCell ref="K142:K143"/>
    <mergeCell ref="F142:F143"/>
    <mergeCell ref="G142:G143"/>
    <mergeCell ref="H142:H143"/>
    <mergeCell ref="I142:I143"/>
    <mergeCell ref="B142:B143"/>
    <mergeCell ref="C142:C143"/>
    <mergeCell ref="D142:D143"/>
    <mergeCell ref="E142:E143"/>
    <mergeCell ref="J162:J163"/>
    <mergeCell ref="K162:K163"/>
    <mergeCell ref="L162:L163"/>
    <mergeCell ref="J15:J16"/>
    <mergeCell ref="K15:K16"/>
    <mergeCell ref="H15:H16"/>
    <mergeCell ref="I15:I16"/>
    <mergeCell ref="K58:K59"/>
    <mergeCell ref="G51:G52"/>
    <mergeCell ref="L58:L59"/>
    <mergeCell ref="M58:M59"/>
    <mergeCell ref="N58:N59"/>
    <mergeCell ref="N15:N16"/>
    <mergeCell ref="B58:B59"/>
    <mergeCell ref="C58:C59"/>
    <mergeCell ref="D58:D59"/>
    <mergeCell ref="E58:E59"/>
    <mergeCell ref="F58:F59"/>
    <mergeCell ref="F51:F52"/>
    <mergeCell ref="H103:H104"/>
    <mergeCell ref="I103:I104"/>
    <mergeCell ref="J103:J104"/>
    <mergeCell ref="K103:K104"/>
    <mergeCell ref="D103:D104"/>
    <mergeCell ref="E103:E104"/>
    <mergeCell ref="F103:F104"/>
    <mergeCell ref="G103:G104"/>
    <mergeCell ref="L103:L104"/>
    <mergeCell ref="M103:M104"/>
    <mergeCell ref="N103:N104"/>
    <mergeCell ref="D51:D52"/>
    <mergeCell ref="E51:E52"/>
    <mergeCell ref="N51:N52"/>
    <mergeCell ref="F96:F97"/>
    <mergeCell ref="G96:G97"/>
    <mergeCell ref="A2:N2"/>
    <mergeCell ref="A4:E4"/>
    <mergeCell ref="A229:A230"/>
    <mergeCell ref="A103:A104"/>
    <mergeCell ref="A134:A135"/>
    <mergeCell ref="A169:A170"/>
    <mergeCell ref="A200:A201"/>
    <mergeCell ref="A167:N167"/>
    <mergeCell ref="A198:N198"/>
    <mergeCell ref="A227:N227"/>
    <mergeCell ref="F15:F16"/>
    <mergeCell ref="G15:G16"/>
    <mergeCell ref="A8:E8"/>
    <mergeCell ref="A7:E7"/>
    <mergeCell ref="A6:E6"/>
    <mergeCell ref="A5:E5"/>
    <mergeCell ref="A10:E10"/>
    <mergeCell ref="A9:E9"/>
    <mergeCell ref="L15:L16"/>
    <mergeCell ref="M15:M16"/>
    <mergeCell ref="A13:N13"/>
    <mergeCell ref="A56:N56"/>
    <mergeCell ref="A101:N101"/>
    <mergeCell ref="A132:N132"/>
    <mergeCell ref="B15:B16"/>
    <mergeCell ref="C15:C16"/>
    <mergeCell ref="D15:D16"/>
    <mergeCell ref="E15:E16"/>
    <mergeCell ref="G58:G59"/>
    <mergeCell ref="H58:H59"/>
    <mergeCell ref="I58:I59"/>
    <mergeCell ref="J58:J59"/>
    <mergeCell ref="D19:D20"/>
    <mergeCell ref="E19:E20"/>
    <mergeCell ref="A35:A36"/>
    <mergeCell ref="A37:A38"/>
    <mergeCell ref="A31:A32"/>
    <mergeCell ref="A33:A34"/>
    <mergeCell ref="B19:B20"/>
    <mergeCell ref="C19:C20"/>
    <mergeCell ref="A29:A30"/>
    <mergeCell ref="B23:B24"/>
    <mergeCell ref="B103:B104"/>
    <mergeCell ref="C103:C104"/>
    <mergeCell ref="A15:A16"/>
    <mergeCell ref="A58:A59"/>
    <mergeCell ref="A39:A40"/>
    <mergeCell ref="A41:A42"/>
    <mergeCell ref="A43:A44"/>
    <mergeCell ref="A45:A46"/>
    <mergeCell ref="B96:B97"/>
    <mergeCell ref="C96:C97"/>
    <mergeCell ref="A96:A97"/>
    <mergeCell ref="A94:A95"/>
    <mergeCell ref="A80:A81"/>
    <mergeCell ref="A82:A83"/>
    <mergeCell ref="A84:A85"/>
    <mergeCell ref="A86:A87"/>
    <mergeCell ref="E64:E65"/>
    <mergeCell ref="B25:B26"/>
    <mergeCell ref="B27:B28"/>
    <mergeCell ref="C27:C28"/>
    <mergeCell ref="D27:D28"/>
    <mergeCell ref="E27:E28"/>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0'!A44" display="1 - FERROEXPRESO PAMPEANO S.A."/>
    <hyperlink ref="A5:E5" location="'2010'!A86" display="2 - NUEVO CENTRAL ARGENTINO S.A."/>
    <hyperlink ref="A6:E6" location="'2010'!A129" display="3 - FERROSUR ROCA S.A."/>
    <hyperlink ref="A7:E7" location="'2010'!A162" display="4 - AMERICA LATINA LOGISTICA CENTRAL S.A. (EX-BUENOS AIRES AL PACIFICO - SAN MARTIN S.A.)"/>
    <hyperlink ref="A8:E8" location="'2010'!A195" display="5 - AMERICA LATINA LOGISTICA  MESOPOTAMICA S.A. (EX-FERROCARRIL MESOPOTAMICO - GRAL. URQUIZA S.A.)"/>
    <hyperlink ref="A9:E9" location="'2010'!A224" display="6 - BELGRANO CARGAS S.A."/>
    <hyperlink ref="A10:E10" location="'2010'!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4"/>
  <sheetViews>
    <sheetView showGridLines="0" showRowColHeaders="0" view="pageLayout" topLeftCell="H37" zoomScaleNormal="100" workbookViewId="0">
      <selection activeCell="H8" sqref="H8"/>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195</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8"/>
      <c r="F4" s="55"/>
      <c r="G4" s="25"/>
      <c r="H4" s="15"/>
      <c r="I4" s="15"/>
      <c r="J4" s="15"/>
      <c r="K4" s="15"/>
      <c r="L4" s="15"/>
      <c r="M4" s="15"/>
      <c r="N4" s="16"/>
    </row>
    <row r="5" spans="1:14" s="10" customFormat="1" ht="24.95" customHeight="1" thickTop="1" thickBot="1" x14ac:dyDescent="0.25">
      <c r="A5" s="197" t="s">
        <v>31</v>
      </c>
      <c r="B5" s="198"/>
      <c r="C5" s="198"/>
      <c r="D5" s="198"/>
      <c r="E5" s="198"/>
      <c r="F5" s="55"/>
      <c r="G5" s="25"/>
      <c r="H5" s="15"/>
      <c r="I5" s="15"/>
      <c r="J5" s="15"/>
      <c r="K5" s="15"/>
      <c r="L5" s="15"/>
      <c r="M5" s="15"/>
      <c r="N5" s="16"/>
    </row>
    <row r="6" spans="1:14" s="10" customFormat="1" ht="24.95" customHeight="1" thickTop="1" thickBot="1" x14ac:dyDescent="0.25">
      <c r="A6" s="197" t="s">
        <v>50</v>
      </c>
      <c r="B6" s="198"/>
      <c r="C6" s="198"/>
      <c r="D6" s="198"/>
      <c r="E6" s="198"/>
      <c r="F6" s="55"/>
      <c r="G6" s="25"/>
      <c r="H6" s="15"/>
      <c r="I6" s="15"/>
      <c r="J6" s="15"/>
      <c r="K6" s="15"/>
      <c r="L6" s="15"/>
      <c r="M6" s="15"/>
      <c r="N6" s="16"/>
    </row>
    <row r="7" spans="1:14" s="10" customFormat="1" ht="24.95" customHeight="1" thickTop="1" thickBot="1" x14ac:dyDescent="0.25">
      <c r="A7" s="197" t="s">
        <v>61</v>
      </c>
      <c r="B7" s="198"/>
      <c r="C7" s="198"/>
      <c r="D7" s="198"/>
      <c r="E7" s="198"/>
      <c r="F7" s="55"/>
      <c r="G7" s="25"/>
      <c r="H7" s="15"/>
      <c r="I7" s="15"/>
      <c r="J7" s="15"/>
      <c r="K7" s="15"/>
      <c r="L7" s="15"/>
      <c r="M7" s="15"/>
      <c r="N7" s="16"/>
    </row>
    <row r="8" spans="1:14" s="10" customFormat="1" ht="24.95" customHeight="1" thickTop="1" thickBot="1" x14ac:dyDescent="0.25">
      <c r="A8" s="197" t="s">
        <v>74</v>
      </c>
      <c r="B8" s="198"/>
      <c r="C8" s="198"/>
      <c r="D8" s="198"/>
      <c r="E8" s="198"/>
      <c r="F8" s="55"/>
      <c r="G8" s="25"/>
      <c r="H8" s="15"/>
      <c r="I8" s="15"/>
      <c r="J8" s="15"/>
      <c r="K8" s="15"/>
      <c r="L8" s="15"/>
      <c r="M8" s="15"/>
      <c r="N8" s="16"/>
    </row>
    <row r="9" spans="1:14" s="10" customFormat="1" ht="24.95" customHeight="1" thickTop="1" thickBot="1" x14ac:dyDescent="0.25">
      <c r="A9" s="197" t="s">
        <v>81</v>
      </c>
      <c r="B9" s="198"/>
      <c r="C9" s="198"/>
      <c r="D9" s="198"/>
      <c r="E9" s="198"/>
      <c r="F9" s="55"/>
      <c r="G9" s="25"/>
      <c r="H9" s="15"/>
      <c r="I9" s="15"/>
      <c r="J9" s="15"/>
      <c r="K9" s="15"/>
      <c r="L9" s="15"/>
      <c r="M9" s="15"/>
      <c r="N9" s="16"/>
    </row>
    <row r="10" spans="1:14" s="10" customFormat="1" ht="24.95" customHeight="1" thickTop="1" thickBot="1" x14ac:dyDescent="0.25">
      <c r="A10" s="197" t="s">
        <v>90</v>
      </c>
      <c r="B10" s="198"/>
      <c r="C10" s="198"/>
      <c r="D10" s="198"/>
      <c r="E10" s="198"/>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214" t="s">
        <v>14</v>
      </c>
      <c r="B17" s="205">
        <v>6650</v>
      </c>
      <c r="C17" s="205">
        <v>10210</v>
      </c>
      <c r="D17" s="205">
        <v>4430</v>
      </c>
      <c r="E17" s="205">
        <v>1740</v>
      </c>
      <c r="F17" s="205">
        <v>620</v>
      </c>
      <c r="G17" s="205">
        <v>2860</v>
      </c>
      <c r="H17" s="205">
        <v>3720</v>
      </c>
      <c r="I17" s="205">
        <v>7370</v>
      </c>
      <c r="J17" s="205">
        <v>5930</v>
      </c>
      <c r="K17" s="205">
        <v>7040</v>
      </c>
      <c r="L17" s="205">
        <v>16410</v>
      </c>
      <c r="M17" s="205">
        <v>62900</v>
      </c>
      <c r="N17" s="207">
        <f t="shared" ref="N17:N49" si="0">SUM(B17:M17)</f>
        <v>129880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214" t="s">
        <v>15</v>
      </c>
      <c r="B19" s="205">
        <v>23080</v>
      </c>
      <c r="C19" s="205">
        <v>33150</v>
      </c>
      <c r="D19" s="205">
        <v>132070</v>
      </c>
      <c r="E19" s="205">
        <v>143530</v>
      </c>
      <c r="F19" s="205">
        <v>139360</v>
      </c>
      <c r="G19" s="205">
        <v>153810</v>
      </c>
      <c r="H19" s="205">
        <v>85180</v>
      </c>
      <c r="I19" s="205">
        <v>84480</v>
      </c>
      <c r="J19" s="205">
        <v>22420</v>
      </c>
      <c r="K19" s="205">
        <v>12560</v>
      </c>
      <c r="L19" s="205">
        <v>50110</v>
      </c>
      <c r="M19" s="205">
        <v>36160</v>
      </c>
      <c r="N19" s="207">
        <f t="shared" si="0"/>
        <v>915910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214" t="s">
        <v>16</v>
      </c>
      <c r="B21" s="205">
        <v>84700</v>
      </c>
      <c r="C21" s="205">
        <v>37710</v>
      </c>
      <c r="D21" s="205">
        <v>40500</v>
      </c>
      <c r="E21" s="205">
        <v>15350</v>
      </c>
      <c r="F21" s="205">
        <v>14360</v>
      </c>
      <c r="G21" s="205">
        <v>27930</v>
      </c>
      <c r="H21" s="205">
        <v>9150</v>
      </c>
      <c r="I21" s="205">
        <v>17720</v>
      </c>
      <c r="J21" s="205">
        <v>12720</v>
      </c>
      <c r="K21" s="205">
        <v>26840</v>
      </c>
      <c r="L21" s="205">
        <v>31920</v>
      </c>
      <c r="M21" s="205">
        <v>63250</v>
      </c>
      <c r="N21" s="207">
        <f t="shared" si="0"/>
        <v>382150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214" t="s">
        <v>17</v>
      </c>
      <c r="B23" s="205">
        <v>0</v>
      </c>
      <c r="C23" s="205">
        <v>0</v>
      </c>
      <c r="D23" s="205">
        <v>0</v>
      </c>
      <c r="E23" s="205">
        <v>0</v>
      </c>
      <c r="F23" s="205">
        <v>0</v>
      </c>
      <c r="G23" s="205">
        <v>1540</v>
      </c>
      <c r="H23" s="205">
        <v>2600</v>
      </c>
      <c r="I23" s="205">
        <v>630</v>
      </c>
      <c r="J23" s="205">
        <v>440</v>
      </c>
      <c r="K23" s="205">
        <v>1960</v>
      </c>
      <c r="L23" s="205">
        <v>2040</v>
      </c>
      <c r="M23" s="205">
        <v>940</v>
      </c>
      <c r="N23" s="207">
        <f t="shared" si="0"/>
        <v>10150</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214" t="s">
        <v>18</v>
      </c>
      <c r="B25" s="205">
        <v>2750</v>
      </c>
      <c r="C25" s="205">
        <v>170</v>
      </c>
      <c r="D25" s="205">
        <v>43890</v>
      </c>
      <c r="E25" s="205">
        <v>15540</v>
      </c>
      <c r="F25" s="205">
        <v>25290</v>
      </c>
      <c r="G25" s="205">
        <v>38800</v>
      </c>
      <c r="H25" s="205">
        <v>29320</v>
      </c>
      <c r="I25" s="205">
        <v>14640</v>
      </c>
      <c r="J25" s="205">
        <v>9290</v>
      </c>
      <c r="K25" s="205">
        <v>13070</v>
      </c>
      <c r="L25" s="205">
        <v>14550</v>
      </c>
      <c r="M25" s="205">
        <v>4250</v>
      </c>
      <c r="N25" s="207">
        <f t="shared" si="0"/>
        <v>211560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214" t="s">
        <v>19</v>
      </c>
      <c r="B27" s="205">
        <v>118830</v>
      </c>
      <c r="C27" s="205">
        <v>97750</v>
      </c>
      <c r="D27" s="205">
        <v>19600</v>
      </c>
      <c r="E27" s="205">
        <v>155760</v>
      </c>
      <c r="F27" s="205">
        <v>178100</v>
      </c>
      <c r="G27" s="205">
        <v>90950</v>
      </c>
      <c r="H27" s="205">
        <v>142190</v>
      </c>
      <c r="I27" s="205">
        <v>157520</v>
      </c>
      <c r="J27" s="205">
        <v>263010</v>
      </c>
      <c r="K27" s="205">
        <v>213410</v>
      </c>
      <c r="L27" s="205">
        <v>109940</v>
      </c>
      <c r="M27" s="205">
        <v>49970</v>
      </c>
      <c r="N27" s="207">
        <f t="shared" si="0"/>
        <v>1597030</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214" t="s">
        <v>20</v>
      </c>
      <c r="B29" s="205">
        <v>0</v>
      </c>
      <c r="C29" s="205">
        <v>0</v>
      </c>
      <c r="D29" s="205">
        <v>20690</v>
      </c>
      <c r="E29" s="205">
        <v>9660</v>
      </c>
      <c r="F29" s="205">
        <v>15260</v>
      </c>
      <c r="G29" s="205">
        <v>8370</v>
      </c>
      <c r="H29" s="205">
        <v>13090</v>
      </c>
      <c r="I29" s="205">
        <v>13190</v>
      </c>
      <c r="J29" s="205">
        <v>8210</v>
      </c>
      <c r="K29" s="205">
        <v>7960</v>
      </c>
      <c r="L29" s="205">
        <v>6520</v>
      </c>
      <c r="M29" s="205">
        <v>0</v>
      </c>
      <c r="N29" s="207">
        <f t="shared" si="0"/>
        <v>102950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214" t="s">
        <v>21</v>
      </c>
      <c r="B31" s="205">
        <v>0</v>
      </c>
      <c r="C31" s="205">
        <v>5100</v>
      </c>
      <c r="D31" s="205">
        <v>640</v>
      </c>
      <c r="E31" s="205">
        <v>4710</v>
      </c>
      <c r="F31" s="205">
        <v>7300</v>
      </c>
      <c r="G31" s="205">
        <v>7490</v>
      </c>
      <c r="H31" s="205">
        <v>4580</v>
      </c>
      <c r="I31" s="205">
        <v>8510</v>
      </c>
      <c r="J31" s="205">
        <v>10050</v>
      </c>
      <c r="K31" s="205">
        <v>5420</v>
      </c>
      <c r="L31" s="205">
        <v>4220</v>
      </c>
      <c r="M31" s="205">
        <v>6680</v>
      </c>
      <c r="N31" s="207">
        <f t="shared" si="0"/>
        <v>64700</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214" t="s">
        <v>22</v>
      </c>
      <c r="B33" s="205">
        <v>0</v>
      </c>
      <c r="C33" s="205">
        <v>0</v>
      </c>
      <c r="D33" s="205">
        <v>0</v>
      </c>
      <c r="E33" s="205">
        <v>0</v>
      </c>
      <c r="F33" s="205">
        <v>0</v>
      </c>
      <c r="G33" s="205">
        <v>0</v>
      </c>
      <c r="H33" s="205">
        <v>0</v>
      </c>
      <c r="I33" s="205">
        <v>0</v>
      </c>
      <c r="J33" s="205">
        <v>0</v>
      </c>
      <c r="K33" s="205">
        <v>0</v>
      </c>
      <c r="L33" s="205">
        <v>0</v>
      </c>
      <c r="M33" s="205">
        <v>0</v>
      </c>
      <c r="N33" s="207">
        <f t="shared" si="0"/>
        <v>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214" t="s">
        <v>23</v>
      </c>
      <c r="B35" s="205">
        <v>0</v>
      </c>
      <c r="C35" s="205">
        <v>33590</v>
      </c>
      <c r="D35" s="205">
        <v>6150</v>
      </c>
      <c r="E35" s="205">
        <v>20540</v>
      </c>
      <c r="F35" s="205">
        <v>1500</v>
      </c>
      <c r="G35" s="205">
        <v>18910</v>
      </c>
      <c r="H35" s="205">
        <v>36180</v>
      </c>
      <c r="I35" s="205">
        <v>33750</v>
      </c>
      <c r="J35" s="205">
        <v>19250</v>
      </c>
      <c r="K35" s="205">
        <v>37380</v>
      </c>
      <c r="L35" s="205">
        <v>15860</v>
      </c>
      <c r="M35" s="205">
        <v>0</v>
      </c>
      <c r="N35" s="207">
        <f t="shared" si="0"/>
        <v>223110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214" t="s">
        <v>24</v>
      </c>
      <c r="B37" s="205">
        <v>0</v>
      </c>
      <c r="C37" s="205">
        <v>0</v>
      </c>
      <c r="D37" s="205">
        <v>1620</v>
      </c>
      <c r="E37" s="205">
        <v>0</v>
      </c>
      <c r="F37" s="205">
        <v>0</v>
      </c>
      <c r="G37" s="205">
        <v>1960</v>
      </c>
      <c r="H37" s="205">
        <v>4950</v>
      </c>
      <c r="I37" s="205">
        <v>13600</v>
      </c>
      <c r="J37" s="205">
        <v>2180</v>
      </c>
      <c r="K37" s="205">
        <v>920</v>
      </c>
      <c r="L37" s="205">
        <v>700</v>
      </c>
      <c r="M37" s="205">
        <v>2320</v>
      </c>
      <c r="N37" s="207">
        <f t="shared" si="0"/>
        <v>28250</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214" t="s">
        <v>25</v>
      </c>
      <c r="B39" s="205">
        <v>6680</v>
      </c>
      <c r="C39" s="205">
        <v>8430</v>
      </c>
      <c r="D39" s="205">
        <v>4260</v>
      </c>
      <c r="E39" s="205">
        <v>8290</v>
      </c>
      <c r="F39" s="205">
        <v>8230</v>
      </c>
      <c r="G39" s="205">
        <v>9360</v>
      </c>
      <c r="H39" s="205">
        <v>8310</v>
      </c>
      <c r="I39" s="205">
        <v>9710</v>
      </c>
      <c r="J39" s="205">
        <v>5590</v>
      </c>
      <c r="K39" s="205">
        <v>12390</v>
      </c>
      <c r="L39" s="205">
        <v>13850</v>
      </c>
      <c r="M39" s="205">
        <v>0</v>
      </c>
      <c r="N39" s="207">
        <f t="shared" si="0"/>
        <v>95100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214" t="s">
        <v>26</v>
      </c>
      <c r="B41" s="205">
        <v>0</v>
      </c>
      <c r="C41" s="205">
        <v>0</v>
      </c>
      <c r="D41" s="205">
        <v>0</v>
      </c>
      <c r="E41" s="205">
        <v>19990</v>
      </c>
      <c r="F41" s="205">
        <v>18380</v>
      </c>
      <c r="G41" s="205">
        <v>2670</v>
      </c>
      <c r="H41" s="205">
        <v>0</v>
      </c>
      <c r="I41" s="205">
        <v>0</v>
      </c>
      <c r="J41" s="205">
        <v>5210</v>
      </c>
      <c r="K41" s="205">
        <v>0</v>
      </c>
      <c r="L41" s="205">
        <v>18140</v>
      </c>
      <c r="M41" s="205">
        <v>37900</v>
      </c>
      <c r="N41" s="207">
        <f t="shared" si="0"/>
        <v>102290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214" t="s">
        <v>27</v>
      </c>
      <c r="B43" s="205">
        <v>10440</v>
      </c>
      <c r="C43" s="205">
        <v>15030</v>
      </c>
      <c r="D43" s="205">
        <v>12070</v>
      </c>
      <c r="E43" s="205">
        <v>4530</v>
      </c>
      <c r="F43" s="205">
        <v>9670</v>
      </c>
      <c r="G43" s="205">
        <v>15000</v>
      </c>
      <c r="H43" s="205">
        <v>16860</v>
      </c>
      <c r="I43" s="205">
        <v>7720</v>
      </c>
      <c r="J43" s="205">
        <v>7470</v>
      </c>
      <c r="K43" s="205">
        <v>12210</v>
      </c>
      <c r="L43" s="205">
        <v>6690</v>
      </c>
      <c r="M43" s="205">
        <v>2280</v>
      </c>
      <c r="N43" s="207">
        <f t="shared" si="0"/>
        <v>119970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214" t="s">
        <v>28</v>
      </c>
      <c r="B45" s="205">
        <v>0</v>
      </c>
      <c r="C45" s="205">
        <v>1240</v>
      </c>
      <c r="D45" s="205">
        <v>1510</v>
      </c>
      <c r="E45" s="205">
        <v>0</v>
      </c>
      <c r="F45" s="205">
        <v>990</v>
      </c>
      <c r="G45" s="205">
        <v>240</v>
      </c>
      <c r="H45" s="205">
        <v>1240</v>
      </c>
      <c r="I45" s="205">
        <v>1410</v>
      </c>
      <c r="J45" s="205">
        <v>0</v>
      </c>
      <c r="K45" s="205">
        <v>450</v>
      </c>
      <c r="L45" s="205">
        <v>0</v>
      </c>
      <c r="M45" s="205">
        <v>0</v>
      </c>
      <c r="N45" s="207">
        <f t="shared" si="0"/>
        <v>7080</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214" t="s">
        <v>29</v>
      </c>
      <c r="B47" s="205">
        <v>0</v>
      </c>
      <c r="C47" s="205">
        <v>0</v>
      </c>
      <c r="D47" s="205">
        <v>0</v>
      </c>
      <c r="E47" s="205">
        <v>0</v>
      </c>
      <c r="F47" s="205">
        <v>0</v>
      </c>
      <c r="G47" s="205">
        <v>0</v>
      </c>
      <c r="H47" s="205">
        <v>0</v>
      </c>
      <c r="I47" s="205">
        <v>0</v>
      </c>
      <c r="J47" s="205">
        <v>0</v>
      </c>
      <c r="K47" s="205">
        <v>0</v>
      </c>
      <c r="L47" s="205">
        <v>0</v>
      </c>
      <c r="M47" s="205">
        <v>0</v>
      </c>
      <c r="N47" s="207">
        <f t="shared" si="0"/>
        <v>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214" t="s">
        <v>30</v>
      </c>
      <c r="B49" s="205">
        <v>0</v>
      </c>
      <c r="C49" s="205">
        <v>0</v>
      </c>
      <c r="D49" s="205">
        <v>0</v>
      </c>
      <c r="E49" s="205">
        <v>0</v>
      </c>
      <c r="F49" s="205">
        <v>0</v>
      </c>
      <c r="G49" s="205">
        <v>0</v>
      </c>
      <c r="H49" s="205">
        <v>0</v>
      </c>
      <c r="I49" s="205">
        <v>0</v>
      </c>
      <c r="J49" s="205">
        <v>0</v>
      </c>
      <c r="K49" s="205">
        <v>0</v>
      </c>
      <c r="L49" s="205">
        <v>0</v>
      </c>
      <c r="M49" s="205">
        <v>0</v>
      </c>
      <c r="N49" s="207">
        <f t="shared" si="0"/>
        <v>0</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f>SUM(B17:B49)</f>
        <v>253130</v>
      </c>
      <c r="C51" s="190">
        <f t="shared" ref="C51:M51" si="1">SUM(C17:C49)</f>
        <v>242380</v>
      </c>
      <c r="D51" s="190">
        <f t="shared" si="1"/>
        <v>287430</v>
      </c>
      <c r="E51" s="190">
        <f t="shared" si="1"/>
        <v>399640</v>
      </c>
      <c r="F51" s="190">
        <f t="shared" si="1"/>
        <v>419060</v>
      </c>
      <c r="G51" s="190">
        <f t="shared" si="1"/>
        <v>379890</v>
      </c>
      <c r="H51" s="190">
        <f t="shared" si="1"/>
        <v>357370</v>
      </c>
      <c r="I51" s="190">
        <f t="shared" si="1"/>
        <v>370250</v>
      </c>
      <c r="J51" s="190">
        <f t="shared" si="1"/>
        <v>371770</v>
      </c>
      <c r="K51" s="190">
        <f t="shared" si="1"/>
        <v>351610</v>
      </c>
      <c r="L51" s="190">
        <f t="shared" si="1"/>
        <v>290950</v>
      </c>
      <c r="M51" s="190">
        <f t="shared" si="1"/>
        <v>266650</v>
      </c>
      <c r="N51" s="190">
        <f>SUM(N17:N49)</f>
        <v>3990130</v>
      </c>
    </row>
    <row r="52" spans="1:14" ht="12.75" customHeight="1" thickBot="1" x14ac:dyDescent="0.25">
      <c r="A52" s="202"/>
      <c r="B52" s="191"/>
      <c r="C52" s="191"/>
      <c r="D52" s="191"/>
      <c r="E52" s="191"/>
      <c r="F52" s="191"/>
      <c r="G52" s="191"/>
      <c r="H52" s="191"/>
      <c r="I52" s="191"/>
      <c r="J52" s="191"/>
      <c r="K52" s="191"/>
      <c r="L52" s="191"/>
      <c r="M52" s="191"/>
      <c r="N52" s="191"/>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214" t="s">
        <v>32</v>
      </c>
      <c r="B60" s="205">
        <v>38500</v>
      </c>
      <c r="C60" s="205">
        <v>39677</v>
      </c>
      <c r="D60" s="205">
        <v>42078</v>
      </c>
      <c r="E60" s="205">
        <v>43839</v>
      </c>
      <c r="F60" s="205">
        <v>29526</v>
      </c>
      <c r="G60" s="205">
        <v>39638</v>
      </c>
      <c r="H60" s="205">
        <v>34622</v>
      </c>
      <c r="I60" s="205">
        <v>23828</v>
      </c>
      <c r="J60" s="205">
        <v>25516</v>
      </c>
      <c r="K60" s="205">
        <v>36203</v>
      </c>
      <c r="L60" s="205">
        <v>20363</v>
      </c>
      <c r="M60" s="205">
        <v>38168</v>
      </c>
      <c r="N60" s="207">
        <f>SUM(B60:M60)</f>
        <v>411958</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214" t="s">
        <v>33</v>
      </c>
      <c r="B62" s="205">
        <v>8190</v>
      </c>
      <c r="C62" s="205">
        <v>6867</v>
      </c>
      <c r="D62" s="205">
        <v>8199</v>
      </c>
      <c r="E62" s="205">
        <v>5877</v>
      </c>
      <c r="F62" s="205">
        <v>4408</v>
      </c>
      <c r="G62" s="205">
        <v>8970</v>
      </c>
      <c r="H62" s="205">
        <v>20279</v>
      </c>
      <c r="I62" s="205">
        <v>12813</v>
      </c>
      <c r="J62" s="205">
        <v>7820</v>
      </c>
      <c r="K62" s="205">
        <v>7865</v>
      </c>
      <c r="L62" s="205">
        <v>5389</v>
      </c>
      <c r="M62" s="205">
        <v>7586</v>
      </c>
      <c r="N62" s="207">
        <f>SUM(B62:M62)</f>
        <v>104263</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214" t="s">
        <v>34</v>
      </c>
      <c r="B64" s="205">
        <v>20571</v>
      </c>
      <c r="C64" s="205">
        <v>17185</v>
      </c>
      <c r="D64" s="205">
        <v>24201</v>
      </c>
      <c r="E64" s="205">
        <v>16333</v>
      </c>
      <c r="F64" s="205">
        <v>15081</v>
      </c>
      <c r="G64" s="205">
        <v>20771</v>
      </c>
      <c r="H64" s="205">
        <v>17938</v>
      </c>
      <c r="I64" s="205">
        <v>20650</v>
      </c>
      <c r="J64" s="205">
        <v>23257</v>
      </c>
      <c r="K64" s="205">
        <v>17314</v>
      </c>
      <c r="L64" s="205">
        <v>20198</v>
      </c>
      <c r="M64" s="205">
        <v>19630</v>
      </c>
      <c r="N64" s="207">
        <f>SUM(B64:M64)</f>
        <v>233129</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214" t="s">
        <v>35</v>
      </c>
      <c r="B66" s="205">
        <v>1368</v>
      </c>
      <c r="C66" s="205">
        <v>1631</v>
      </c>
      <c r="D66" s="205">
        <v>1696</v>
      </c>
      <c r="E66" s="205">
        <v>1760</v>
      </c>
      <c r="F66" s="205">
        <v>1710</v>
      </c>
      <c r="G66" s="205">
        <v>1321</v>
      </c>
      <c r="H66" s="205">
        <v>1652</v>
      </c>
      <c r="I66" s="205">
        <v>2090</v>
      </c>
      <c r="J66" s="205">
        <v>1262</v>
      </c>
      <c r="K66" s="205">
        <v>2351</v>
      </c>
      <c r="L66" s="205">
        <v>988</v>
      </c>
      <c r="M66" s="205">
        <v>0</v>
      </c>
      <c r="N66" s="207">
        <f>SUM(B66:M66)</f>
        <v>17829</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214" t="s">
        <v>36</v>
      </c>
      <c r="B68" s="205">
        <v>11219</v>
      </c>
      <c r="C68" s="205">
        <v>3577</v>
      </c>
      <c r="D68" s="205">
        <v>6672</v>
      </c>
      <c r="E68" s="205">
        <v>9637</v>
      </c>
      <c r="F68" s="205">
        <v>6961</v>
      </c>
      <c r="G68" s="205">
        <v>4238</v>
      </c>
      <c r="H68" s="205">
        <v>1245</v>
      </c>
      <c r="I68" s="205">
        <v>1858</v>
      </c>
      <c r="J68" s="205">
        <v>3337</v>
      </c>
      <c r="K68" s="205">
        <v>3031</v>
      </c>
      <c r="L68" s="205">
        <v>1845</v>
      </c>
      <c r="M68" s="205">
        <v>921</v>
      </c>
      <c r="N68" s="207">
        <f>SUM(B68:M68)</f>
        <v>54541</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214" t="s">
        <v>37</v>
      </c>
      <c r="B70" s="205">
        <v>28258</v>
      </c>
      <c r="C70" s="205">
        <v>21522</v>
      </c>
      <c r="D70" s="205">
        <v>24613</v>
      </c>
      <c r="E70" s="205">
        <v>30073</v>
      </c>
      <c r="F70" s="205">
        <v>35447</v>
      </c>
      <c r="G70" s="205">
        <v>39628</v>
      </c>
      <c r="H70" s="205">
        <v>54093</v>
      </c>
      <c r="I70" s="205">
        <v>50679</v>
      </c>
      <c r="J70" s="205">
        <v>56393</v>
      </c>
      <c r="K70" s="205">
        <v>42591</v>
      </c>
      <c r="L70" s="205">
        <v>47458</v>
      </c>
      <c r="M70" s="205">
        <v>49353</v>
      </c>
      <c r="N70" s="207">
        <f>SUM(B70:M70)</f>
        <v>480108</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214" t="s">
        <v>38</v>
      </c>
      <c r="B72" s="205">
        <v>4858</v>
      </c>
      <c r="C72" s="205">
        <v>3590</v>
      </c>
      <c r="D72" s="205">
        <v>2969</v>
      </c>
      <c r="E72" s="205">
        <v>5060</v>
      </c>
      <c r="F72" s="205">
        <v>4904</v>
      </c>
      <c r="G72" s="205">
        <v>6520</v>
      </c>
      <c r="H72" s="205">
        <v>7018</v>
      </c>
      <c r="I72" s="205">
        <v>6618</v>
      </c>
      <c r="J72" s="205">
        <v>7033</v>
      </c>
      <c r="K72" s="205">
        <v>5929</v>
      </c>
      <c r="L72" s="205">
        <v>5652</v>
      </c>
      <c r="M72" s="205">
        <v>6561</v>
      </c>
      <c r="N72" s="207">
        <f>SUM(B72:M72)</f>
        <v>66712</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214" t="s">
        <v>39</v>
      </c>
      <c r="B74" s="205">
        <v>30205</v>
      </c>
      <c r="C74" s="205">
        <v>29810</v>
      </c>
      <c r="D74" s="205">
        <v>36351</v>
      </c>
      <c r="E74" s="205">
        <v>31226</v>
      </c>
      <c r="F74" s="205">
        <v>32910</v>
      </c>
      <c r="G74" s="205">
        <v>41232</v>
      </c>
      <c r="H74" s="205">
        <v>37183</v>
      </c>
      <c r="I74" s="205">
        <v>38445</v>
      </c>
      <c r="J74" s="205">
        <v>44635</v>
      </c>
      <c r="K74" s="205">
        <v>38972</v>
      </c>
      <c r="L74" s="205">
        <v>30030</v>
      </c>
      <c r="M74" s="205">
        <v>30767</v>
      </c>
      <c r="N74" s="207">
        <f>SUM(B74:M74)</f>
        <v>421766</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214" t="s">
        <v>40</v>
      </c>
      <c r="B76" s="205">
        <v>1475</v>
      </c>
      <c r="C76" s="205">
        <v>0</v>
      </c>
      <c r="D76" s="205">
        <v>0</v>
      </c>
      <c r="E76" s="205">
        <v>0</v>
      </c>
      <c r="F76" s="205">
        <v>0</v>
      </c>
      <c r="G76" s="205">
        <v>120</v>
      </c>
      <c r="H76" s="205">
        <v>0</v>
      </c>
      <c r="I76" s="205">
        <v>0</v>
      </c>
      <c r="J76" s="205">
        <v>0</v>
      </c>
      <c r="K76" s="205">
        <v>0</v>
      </c>
      <c r="L76" s="205">
        <v>0</v>
      </c>
      <c r="M76" s="205">
        <v>1497</v>
      </c>
      <c r="N76" s="207">
        <f>SUM(B76:M76)</f>
        <v>3092</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214" t="s">
        <v>41</v>
      </c>
      <c r="B78" s="205">
        <v>0</v>
      </c>
      <c r="C78" s="205">
        <v>0</v>
      </c>
      <c r="D78" s="205">
        <v>0</v>
      </c>
      <c r="E78" s="205">
        <v>5553</v>
      </c>
      <c r="F78" s="205">
        <v>19436</v>
      </c>
      <c r="G78" s="205">
        <v>15754</v>
      </c>
      <c r="H78" s="205">
        <v>13808</v>
      </c>
      <c r="I78" s="205">
        <v>11787</v>
      </c>
      <c r="J78" s="205">
        <v>192</v>
      </c>
      <c r="K78" s="205">
        <v>0</v>
      </c>
      <c r="L78" s="205">
        <v>0</v>
      </c>
      <c r="M78" s="205">
        <v>0</v>
      </c>
      <c r="N78" s="207">
        <f>SUM(B78:M78)</f>
        <v>66530</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214" t="s">
        <v>42</v>
      </c>
      <c r="B80" s="205">
        <v>0</v>
      </c>
      <c r="C80" s="205">
        <v>0</v>
      </c>
      <c r="D80" s="205">
        <v>0</v>
      </c>
      <c r="E80" s="205">
        <v>0</v>
      </c>
      <c r="F80" s="205">
        <v>0</v>
      </c>
      <c r="G80" s="205">
        <v>0</v>
      </c>
      <c r="H80" s="205">
        <v>0</v>
      </c>
      <c r="I80" s="205">
        <v>0</v>
      </c>
      <c r="J80" s="205">
        <v>0</v>
      </c>
      <c r="K80" s="205">
        <v>0</v>
      </c>
      <c r="L80" s="205">
        <v>0</v>
      </c>
      <c r="M80" s="205">
        <v>0</v>
      </c>
      <c r="N80" s="207">
        <f>SUM(B80:M80)</f>
        <v>0</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214" t="s">
        <v>43</v>
      </c>
      <c r="B82" s="205">
        <v>175718</v>
      </c>
      <c r="C82" s="205">
        <v>172588</v>
      </c>
      <c r="D82" s="205">
        <v>229465</v>
      </c>
      <c r="E82" s="205">
        <v>277328</v>
      </c>
      <c r="F82" s="205">
        <v>338684</v>
      </c>
      <c r="G82" s="205">
        <v>343491</v>
      </c>
      <c r="H82" s="205">
        <v>346996</v>
      </c>
      <c r="I82" s="205">
        <v>376218</v>
      </c>
      <c r="J82" s="205">
        <v>331444</v>
      </c>
      <c r="K82" s="205">
        <v>311117</v>
      </c>
      <c r="L82" s="205">
        <v>305304</v>
      </c>
      <c r="M82" s="205">
        <v>265963</v>
      </c>
      <c r="N82" s="207">
        <f>SUM(B82:M82)</f>
        <v>3474316</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214" t="s">
        <v>44</v>
      </c>
      <c r="B84" s="205">
        <v>37682</v>
      </c>
      <c r="C84" s="205">
        <v>32421</v>
      </c>
      <c r="D84" s="205">
        <v>38790</v>
      </c>
      <c r="E84" s="205">
        <v>41838</v>
      </c>
      <c r="F84" s="205">
        <v>46879</v>
      </c>
      <c r="G84" s="205">
        <v>54348</v>
      </c>
      <c r="H84" s="205">
        <v>42708</v>
      </c>
      <c r="I84" s="205">
        <v>50733</v>
      </c>
      <c r="J84" s="205">
        <v>47488</v>
      </c>
      <c r="K84" s="205">
        <v>38557</v>
      </c>
      <c r="L84" s="205">
        <v>25125</v>
      </c>
      <c r="M84" s="205">
        <v>35758</v>
      </c>
      <c r="N84" s="207">
        <f>SUM(B84:M84)</f>
        <v>492327</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214" t="s">
        <v>45</v>
      </c>
      <c r="B86" s="205">
        <v>172818</v>
      </c>
      <c r="C86" s="205">
        <v>191076</v>
      </c>
      <c r="D86" s="205">
        <v>229044</v>
      </c>
      <c r="E86" s="205">
        <v>232241</v>
      </c>
      <c r="F86" s="205">
        <v>220603</v>
      </c>
      <c r="G86" s="205">
        <v>214059</v>
      </c>
      <c r="H86" s="205">
        <v>199632</v>
      </c>
      <c r="I86" s="205">
        <v>119521</v>
      </c>
      <c r="J86" s="205">
        <v>200988</v>
      </c>
      <c r="K86" s="205">
        <v>162487</v>
      </c>
      <c r="L86" s="205">
        <v>157429</v>
      </c>
      <c r="M86" s="205">
        <v>217948</v>
      </c>
      <c r="N86" s="207">
        <f>SUM(B86:M86)</f>
        <v>2317846</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214" t="s">
        <v>46</v>
      </c>
      <c r="B88" s="205">
        <v>28582</v>
      </c>
      <c r="C88" s="205">
        <v>25079</v>
      </c>
      <c r="D88" s="205">
        <v>26506</v>
      </c>
      <c r="E88" s="205">
        <v>28844</v>
      </c>
      <c r="F88" s="205">
        <v>24567</v>
      </c>
      <c r="G88" s="205">
        <v>28495</v>
      </c>
      <c r="H88" s="205">
        <v>30684</v>
      </c>
      <c r="I88" s="205">
        <v>32505</v>
      </c>
      <c r="J88" s="205">
        <v>23567</v>
      </c>
      <c r="K88" s="205">
        <v>34772</v>
      </c>
      <c r="L88" s="205">
        <v>20484</v>
      </c>
      <c r="M88" s="205">
        <v>14971</v>
      </c>
      <c r="N88" s="207">
        <f>SUM(B88:M88)</f>
        <v>319056</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214" t="s">
        <v>47</v>
      </c>
      <c r="B90" s="205">
        <v>0</v>
      </c>
      <c r="C90" s="205">
        <v>0</v>
      </c>
      <c r="D90" s="205">
        <v>0</v>
      </c>
      <c r="E90" s="205">
        <v>0</v>
      </c>
      <c r="F90" s="205">
        <v>0</v>
      </c>
      <c r="G90" s="205">
        <v>0</v>
      </c>
      <c r="H90" s="205">
        <v>0</v>
      </c>
      <c r="I90" s="205">
        <v>0</v>
      </c>
      <c r="J90" s="205">
        <v>0</v>
      </c>
      <c r="K90" s="205">
        <v>0</v>
      </c>
      <c r="L90" s="205">
        <v>0</v>
      </c>
      <c r="M90" s="205">
        <v>0</v>
      </c>
      <c r="N90" s="207">
        <f>SUM(B90:M90)</f>
        <v>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214" t="s">
        <v>48</v>
      </c>
      <c r="B92" s="205">
        <v>11694</v>
      </c>
      <c r="C92" s="205">
        <v>9813</v>
      </c>
      <c r="D92" s="205">
        <v>14298</v>
      </c>
      <c r="E92" s="205">
        <v>9507</v>
      </c>
      <c r="F92" s="205">
        <v>13823</v>
      </c>
      <c r="G92" s="205">
        <v>11183</v>
      </c>
      <c r="H92" s="205">
        <v>12974</v>
      </c>
      <c r="I92" s="205">
        <v>13264</v>
      </c>
      <c r="J92" s="205">
        <v>11588</v>
      </c>
      <c r="K92" s="205">
        <v>11100</v>
      </c>
      <c r="L92" s="205">
        <v>13317</v>
      </c>
      <c r="M92" s="205">
        <v>14197</v>
      </c>
      <c r="N92" s="207">
        <f>SUM(B92:M92)</f>
        <v>146758</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214" t="s">
        <v>49</v>
      </c>
      <c r="B94" s="205">
        <v>205</v>
      </c>
      <c r="C94" s="205">
        <v>220</v>
      </c>
      <c r="D94" s="205">
        <v>214</v>
      </c>
      <c r="E94" s="205">
        <v>238</v>
      </c>
      <c r="F94" s="205">
        <v>522</v>
      </c>
      <c r="G94" s="205">
        <v>295</v>
      </c>
      <c r="H94" s="205">
        <v>1191</v>
      </c>
      <c r="I94" s="205">
        <v>1496</v>
      </c>
      <c r="J94" s="205">
        <v>857</v>
      </c>
      <c r="K94" s="205">
        <v>340</v>
      </c>
      <c r="L94" s="205">
        <v>221</v>
      </c>
      <c r="M94" s="205">
        <v>0</v>
      </c>
      <c r="N94" s="207">
        <f>SUM(B94:M94)</f>
        <v>5799</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201" t="s">
        <v>13</v>
      </c>
      <c r="B96" s="190">
        <f t="shared" ref="B96:M96" si="2">SUM(B60:B94)</f>
        <v>571343</v>
      </c>
      <c r="C96" s="190">
        <f t="shared" si="2"/>
        <v>555056</v>
      </c>
      <c r="D96" s="190">
        <f t="shared" si="2"/>
        <v>685096</v>
      </c>
      <c r="E96" s="190">
        <f t="shared" si="2"/>
        <v>739354</v>
      </c>
      <c r="F96" s="190">
        <f t="shared" si="2"/>
        <v>795461</v>
      </c>
      <c r="G96" s="190">
        <f t="shared" si="2"/>
        <v>830063</v>
      </c>
      <c r="H96" s="190">
        <f t="shared" si="2"/>
        <v>822023</v>
      </c>
      <c r="I96" s="190">
        <f t="shared" si="2"/>
        <v>762505</v>
      </c>
      <c r="J96" s="190">
        <f t="shared" si="2"/>
        <v>785377</v>
      </c>
      <c r="K96" s="190">
        <f t="shared" si="2"/>
        <v>712629</v>
      </c>
      <c r="L96" s="190">
        <f t="shared" si="2"/>
        <v>653803</v>
      </c>
      <c r="M96" s="190">
        <f t="shared" si="2"/>
        <v>703320</v>
      </c>
      <c r="N96" s="190">
        <f>SUM(B96:M96)</f>
        <v>8616030</v>
      </c>
    </row>
    <row r="97" spans="1:14" ht="12.75" customHeight="1" thickBot="1" x14ac:dyDescent="0.25">
      <c r="A97" s="202"/>
      <c r="B97" s="191"/>
      <c r="C97" s="191"/>
      <c r="D97" s="191"/>
      <c r="E97" s="191"/>
      <c r="F97" s="191"/>
      <c r="G97" s="191"/>
      <c r="H97" s="191"/>
      <c r="I97" s="191"/>
      <c r="J97" s="191"/>
      <c r="K97" s="191"/>
      <c r="L97" s="191"/>
      <c r="M97" s="191"/>
      <c r="N97" s="191"/>
    </row>
    <row r="101" spans="1:14" s="10" customFormat="1" ht="24.95" customHeight="1" x14ac:dyDescent="0.2">
      <c r="A101" s="200" t="s">
        <v>190</v>
      </c>
      <c r="B101" s="200"/>
      <c r="C101" s="200"/>
      <c r="D101" s="200"/>
      <c r="E101" s="200"/>
      <c r="F101" s="200"/>
      <c r="G101" s="200"/>
      <c r="H101" s="200"/>
      <c r="I101" s="200"/>
      <c r="J101" s="200"/>
      <c r="K101" s="200"/>
      <c r="L101" s="200"/>
      <c r="M101" s="200"/>
      <c r="N101" s="200"/>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192" t="s">
        <v>13</v>
      </c>
    </row>
    <row r="104" spans="1:14" ht="12.75" customHeight="1" thickBot="1" x14ac:dyDescent="0.25">
      <c r="A104" s="195"/>
      <c r="B104" s="195"/>
      <c r="C104" s="195"/>
      <c r="D104" s="195"/>
      <c r="E104" s="195"/>
      <c r="F104" s="195"/>
      <c r="G104" s="195"/>
      <c r="H104" s="195"/>
      <c r="I104" s="195"/>
      <c r="J104" s="195"/>
      <c r="K104" s="195"/>
      <c r="L104" s="195"/>
      <c r="M104" s="195"/>
      <c r="N104" s="193"/>
    </row>
    <row r="105" spans="1:14" ht="12.75" customHeight="1" x14ac:dyDescent="0.2">
      <c r="A105" s="214" t="s">
        <v>51</v>
      </c>
      <c r="B105" s="205">
        <v>118510</v>
      </c>
      <c r="C105" s="205">
        <v>93050</v>
      </c>
      <c r="D105" s="205">
        <v>119190</v>
      </c>
      <c r="E105" s="205">
        <v>124340</v>
      </c>
      <c r="F105" s="205">
        <v>129930</v>
      </c>
      <c r="G105" s="205">
        <v>126040</v>
      </c>
      <c r="H105" s="205">
        <v>111800</v>
      </c>
      <c r="I105" s="205">
        <v>127200</v>
      </c>
      <c r="J105" s="205">
        <v>146100</v>
      </c>
      <c r="K105" s="205">
        <v>148600</v>
      </c>
      <c r="L105" s="205">
        <v>154700</v>
      </c>
      <c r="M105" s="205">
        <v>137300</v>
      </c>
      <c r="N105" s="207">
        <f>SUM(B105:M105)</f>
        <v>1536760</v>
      </c>
    </row>
    <row r="106" spans="1:14" ht="12.75" customHeight="1" thickBot="1" x14ac:dyDescent="0.25">
      <c r="A106" s="195"/>
      <c r="B106" s="206"/>
      <c r="C106" s="206"/>
      <c r="D106" s="206"/>
      <c r="E106" s="206"/>
      <c r="F106" s="206"/>
      <c r="G106" s="206"/>
      <c r="H106" s="206"/>
      <c r="I106" s="206"/>
      <c r="J106" s="206"/>
      <c r="K106" s="206"/>
      <c r="L106" s="206"/>
      <c r="M106" s="206"/>
      <c r="N106" s="208"/>
    </row>
    <row r="107" spans="1:14" ht="12.75" customHeight="1" x14ac:dyDescent="0.2">
      <c r="A107" s="214" t="s">
        <v>52</v>
      </c>
      <c r="B107" s="205">
        <v>0</v>
      </c>
      <c r="C107" s="205">
        <v>0</v>
      </c>
      <c r="D107" s="205">
        <v>0</v>
      </c>
      <c r="E107" s="205">
        <v>0</v>
      </c>
      <c r="F107" s="205">
        <v>0</v>
      </c>
      <c r="G107" s="205">
        <v>0</v>
      </c>
      <c r="H107" s="205">
        <v>0</v>
      </c>
      <c r="I107" s="205">
        <v>0</v>
      </c>
      <c r="J107" s="205">
        <v>0</v>
      </c>
      <c r="K107" s="205">
        <v>0</v>
      </c>
      <c r="L107" s="205">
        <v>0</v>
      </c>
      <c r="M107" s="205">
        <v>0</v>
      </c>
      <c r="N107" s="207">
        <f t="shared" ref="N107:N125" si="3">SUM(B107:M107)</f>
        <v>0</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214" t="s">
        <v>53</v>
      </c>
      <c r="B109" s="205">
        <v>5100</v>
      </c>
      <c r="C109" s="205">
        <v>8060</v>
      </c>
      <c r="D109" s="205">
        <v>8210</v>
      </c>
      <c r="E109" s="205">
        <v>11080</v>
      </c>
      <c r="F109" s="205">
        <v>9540</v>
      </c>
      <c r="G109" s="205">
        <v>6420</v>
      </c>
      <c r="H109" s="205">
        <v>4500</v>
      </c>
      <c r="I109" s="205">
        <v>6300</v>
      </c>
      <c r="J109" s="205">
        <v>5300</v>
      </c>
      <c r="K109" s="205">
        <v>6300</v>
      </c>
      <c r="L109" s="205">
        <v>5100</v>
      </c>
      <c r="M109" s="205">
        <v>6200</v>
      </c>
      <c r="N109" s="207">
        <f t="shared" si="3"/>
        <v>82110</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214" t="s">
        <v>54</v>
      </c>
      <c r="B111" s="205">
        <v>6120</v>
      </c>
      <c r="C111" s="205">
        <v>7330</v>
      </c>
      <c r="D111" s="205">
        <v>5850</v>
      </c>
      <c r="E111" s="205">
        <v>5680</v>
      </c>
      <c r="F111" s="205">
        <v>4650</v>
      </c>
      <c r="G111" s="205">
        <v>6680</v>
      </c>
      <c r="H111" s="205">
        <v>7000</v>
      </c>
      <c r="I111" s="205">
        <v>4400</v>
      </c>
      <c r="J111" s="205">
        <v>5900</v>
      </c>
      <c r="K111" s="205">
        <v>7800</v>
      </c>
      <c r="L111" s="205">
        <v>7300</v>
      </c>
      <c r="M111" s="205">
        <v>6200</v>
      </c>
      <c r="N111" s="207">
        <f t="shared" si="3"/>
        <v>74910</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214" t="s">
        <v>39</v>
      </c>
      <c r="B113" s="205">
        <v>2010</v>
      </c>
      <c r="C113" s="205">
        <v>2500</v>
      </c>
      <c r="D113" s="205">
        <v>4310</v>
      </c>
      <c r="E113" s="205">
        <v>4170</v>
      </c>
      <c r="F113" s="205">
        <v>5940</v>
      </c>
      <c r="G113" s="205">
        <v>4250</v>
      </c>
      <c r="H113" s="205">
        <v>2100</v>
      </c>
      <c r="I113" s="205">
        <v>1500</v>
      </c>
      <c r="J113" s="205">
        <v>1500</v>
      </c>
      <c r="K113" s="205">
        <v>2400</v>
      </c>
      <c r="L113" s="205">
        <v>600</v>
      </c>
      <c r="M113" s="205">
        <v>0</v>
      </c>
      <c r="N113" s="207">
        <f t="shared" si="3"/>
        <v>31280</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214" t="s">
        <v>55</v>
      </c>
      <c r="B115" s="205">
        <v>13250</v>
      </c>
      <c r="C115" s="205">
        <v>17520</v>
      </c>
      <c r="D115" s="205">
        <v>15590</v>
      </c>
      <c r="E115" s="205">
        <v>16250</v>
      </c>
      <c r="F115" s="205">
        <v>16980</v>
      </c>
      <c r="G115" s="205">
        <v>17050</v>
      </c>
      <c r="H115" s="205">
        <v>13800</v>
      </c>
      <c r="I115" s="205">
        <v>16900</v>
      </c>
      <c r="J115" s="205">
        <v>17900</v>
      </c>
      <c r="K115" s="205">
        <v>11200</v>
      </c>
      <c r="L115" s="205">
        <v>10400</v>
      </c>
      <c r="M115" s="205">
        <v>13100</v>
      </c>
      <c r="N115" s="207">
        <f t="shared" si="3"/>
        <v>179940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214" t="s">
        <v>56</v>
      </c>
      <c r="B117" s="205">
        <v>244470</v>
      </c>
      <c r="C117" s="205">
        <v>216290</v>
      </c>
      <c r="D117" s="205">
        <v>235040</v>
      </c>
      <c r="E117" s="205">
        <v>251690</v>
      </c>
      <c r="F117" s="205">
        <v>254280</v>
      </c>
      <c r="G117" s="205">
        <v>238500</v>
      </c>
      <c r="H117" s="205">
        <v>245500</v>
      </c>
      <c r="I117" s="205">
        <v>255300</v>
      </c>
      <c r="J117" s="205">
        <v>252200</v>
      </c>
      <c r="K117" s="205">
        <v>279300</v>
      </c>
      <c r="L117" s="205">
        <v>245900</v>
      </c>
      <c r="M117" s="205">
        <v>257200</v>
      </c>
      <c r="N117" s="207">
        <f t="shared" si="3"/>
        <v>2975670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215" t="s">
        <v>57</v>
      </c>
      <c r="B119" s="205">
        <v>42300</v>
      </c>
      <c r="C119" s="205">
        <v>36290</v>
      </c>
      <c r="D119" s="205">
        <v>37950</v>
      </c>
      <c r="E119" s="205">
        <v>36050</v>
      </c>
      <c r="F119" s="205">
        <v>35150</v>
      </c>
      <c r="G119" s="205">
        <v>31580</v>
      </c>
      <c r="H119" s="205">
        <v>22100</v>
      </c>
      <c r="I119" s="205">
        <v>34500</v>
      </c>
      <c r="J119" s="205">
        <v>38400</v>
      </c>
      <c r="K119" s="205">
        <v>40500</v>
      </c>
      <c r="L119" s="205">
        <v>30800</v>
      </c>
      <c r="M119" s="205">
        <v>33300</v>
      </c>
      <c r="N119" s="207">
        <f t="shared" si="3"/>
        <v>418920</v>
      </c>
    </row>
    <row r="120" spans="1:14" ht="12.75" customHeight="1" thickBot="1" x14ac:dyDescent="0.25">
      <c r="A120" s="204"/>
      <c r="B120" s="206"/>
      <c r="C120" s="206"/>
      <c r="D120" s="206"/>
      <c r="E120" s="206"/>
      <c r="F120" s="206"/>
      <c r="G120" s="206"/>
      <c r="H120" s="206"/>
      <c r="I120" s="206"/>
      <c r="J120" s="206"/>
      <c r="K120" s="206"/>
      <c r="L120" s="206"/>
      <c r="M120" s="206"/>
      <c r="N120" s="208"/>
    </row>
    <row r="121" spans="1:14" ht="12.75" customHeight="1" x14ac:dyDescent="0.2">
      <c r="A121" s="214" t="s">
        <v>58</v>
      </c>
      <c r="B121" s="205">
        <v>12090</v>
      </c>
      <c r="C121" s="205">
        <v>13860</v>
      </c>
      <c r="D121" s="205">
        <v>12310</v>
      </c>
      <c r="E121" s="205">
        <v>14930</v>
      </c>
      <c r="F121" s="205">
        <v>11930</v>
      </c>
      <c r="G121" s="205">
        <v>15000</v>
      </c>
      <c r="H121" s="205">
        <v>13700</v>
      </c>
      <c r="I121" s="205">
        <v>14400</v>
      </c>
      <c r="J121" s="205">
        <v>16800</v>
      </c>
      <c r="K121" s="205">
        <v>13200</v>
      </c>
      <c r="L121" s="205">
        <v>14100</v>
      </c>
      <c r="M121" s="205">
        <v>14500</v>
      </c>
      <c r="N121" s="207">
        <f t="shared" si="3"/>
        <v>166820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214" t="s">
        <v>59</v>
      </c>
      <c r="B123" s="205">
        <v>7380</v>
      </c>
      <c r="C123" s="205">
        <v>6720</v>
      </c>
      <c r="D123" s="205">
        <v>3170</v>
      </c>
      <c r="E123" s="205">
        <v>5730</v>
      </c>
      <c r="F123" s="205">
        <v>3870</v>
      </c>
      <c r="G123" s="205">
        <v>2820</v>
      </c>
      <c r="H123" s="205">
        <v>3390</v>
      </c>
      <c r="I123" s="205">
        <v>3690</v>
      </c>
      <c r="J123" s="205">
        <v>3330</v>
      </c>
      <c r="K123" s="205">
        <v>3930</v>
      </c>
      <c r="L123" s="205">
        <v>3810</v>
      </c>
      <c r="M123" s="205">
        <v>5670</v>
      </c>
      <c r="N123" s="207">
        <f t="shared" si="3"/>
        <v>53510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214" t="s">
        <v>60</v>
      </c>
      <c r="B125" s="205">
        <v>3380</v>
      </c>
      <c r="C125" s="205">
        <v>3260</v>
      </c>
      <c r="D125" s="205">
        <v>5180</v>
      </c>
      <c r="E125" s="205">
        <v>4100</v>
      </c>
      <c r="F125" s="205">
        <v>4730</v>
      </c>
      <c r="G125" s="205">
        <v>4980</v>
      </c>
      <c r="H125" s="205">
        <v>5760</v>
      </c>
      <c r="I125" s="205">
        <v>4880</v>
      </c>
      <c r="J125" s="205">
        <v>6170</v>
      </c>
      <c r="K125" s="205">
        <v>5490</v>
      </c>
      <c r="L125" s="205">
        <v>6090</v>
      </c>
      <c r="M125" s="205">
        <v>6030</v>
      </c>
      <c r="N125" s="207">
        <f t="shared" si="3"/>
        <v>60050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201" t="s">
        <v>13</v>
      </c>
      <c r="B127" s="190">
        <f t="shared" ref="B127:M127" si="4">SUM(B105:B125)</f>
        <v>454610</v>
      </c>
      <c r="C127" s="190">
        <f t="shared" si="4"/>
        <v>404880</v>
      </c>
      <c r="D127" s="190">
        <f t="shared" si="4"/>
        <v>446800</v>
      </c>
      <c r="E127" s="190">
        <f t="shared" si="4"/>
        <v>474020</v>
      </c>
      <c r="F127" s="190">
        <f t="shared" si="4"/>
        <v>477000</v>
      </c>
      <c r="G127" s="190">
        <f t="shared" si="4"/>
        <v>453320</v>
      </c>
      <c r="H127" s="190">
        <f t="shared" si="4"/>
        <v>429650</v>
      </c>
      <c r="I127" s="190">
        <f t="shared" si="4"/>
        <v>469070</v>
      </c>
      <c r="J127" s="190">
        <f t="shared" si="4"/>
        <v>493600</v>
      </c>
      <c r="K127" s="190">
        <f t="shared" si="4"/>
        <v>518720</v>
      </c>
      <c r="L127" s="190">
        <f t="shared" si="4"/>
        <v>478800</v>
      </c>
      <c r="M127" s="190">
        <f t="shared" si="4"/>
        <v>479500</v>
      </c>
      <c r="N127" s="190">
        <f>SUM(N105:N126)</f>
        <v>5579970</v>
      </c>
    </row>
    <row r="128" spans="1:14" ht="12.75" customHeight="1" thickBot="1" x14ac:dyDescent="0.25">
      <c r="A128" s="202"/>
      <c r="B128" s="191"/>
      <c r="C128" s="191"/>
      <c r="D128" s="191"/>
      <c r="E128" s="191"/>
      <c r="F128" s="191"/>
      <c r="G128" s="191"/>
      <c r="H128" s="191"/>
      <c r="I128" s="191"/>
      <c r="J128" s="191"/>
      <c r="K128" s="191"/>
      <c r="L128" s="191"/>
      <c r="M128" s="191"/>
      <c r="N128" s="191"/>
    </row>
    <row r="132" spans="1:14" s="10" customFormat="1" ht="24.95" customHeight="1" x14ac:dyDescent="0.2">
      <c r="A132" s="200" t="s">
        <v>191</v>
      </c>
      <c r="B132" s="200"/>
      <c r="C132" s="200"/>
      <c r="D132" s="200"/>
      <c r="E132" s="200"/>
      <c r="F132" s="200"/>
      <c r="G132" s="200"/>
      <c r="H132" s="200"/>
      <c r="I132" s="200"/>
      <c r="J132" s="200"/>
      <c r="K132" s="200"/>
      <c r="L132" s="200"/>
      <c r="M132" s="200"/>
      <c r="N132" s="200"/>
    </row>
    <row r="133" spans="1:14" ht="12.75" customHeight="1" thickBot="1" x14ac:dyDescent="0.25">
      <c r="A133" s="20"/>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192" t="s">
        <v>13</v>
      </c>
    </row>
    <row r="135" spans="1:14" ht="12.75" customHeight="1" thickBot="1" x14ac:dyDescent="0.25">
      <c r="A135" s="195"/>
      <c r="B135" s="195"/>
      <c r="C135" s="195"/>
      <c r="D135" s="195"/>
      <c r="E135" s="195"/>
      <c r="F135" s="195"/>
      <c r="G135" s="195"/>
      <c r="H135" s="195"/>
      <c r="I135" s="195"/>
      <c r="J135" s="195"/>
      <c r="K135" s="195"/>
      <c r="L135" s="195"/>
      <c r="M135" s="195"/>
      <c r="N135" s="193"/>
    </row>
    <row r="136" spans="1:14" ht="12.75" customHeight="1" x14ac:dyDescent="0.2">
      <c r="A136" s="214" t="s">
        <v>62</v>
      </c>
      <c r="B136" s="205">
        <v>15434</v>
      </c>
      <c r="C136" s="205">
        <v>13770</v>
      </c>
      <c r="D136" s="205">
        <v>21594</v>
      </c>
      <c r="E136" s="205">
        <v>23473</v>
      </c>
      <c r="F136" s="205">
        <v>14884</v>
      </c>
      <c r="G136" s="205">
        <v>21124</v>
      </c>
      <c r="H136" s="205">
        <v>15552</v>
      </c>
      <c r="I136" s="205">
        <v>25572</v>
      </c>
      <c r="J136" s="205">
        <v>20123</v>
      </c>
      <c r="K136" s="205">
        <v>16503</v>
      </c>
      <c r="L136" s="205">
        <v>20893</v>
      </c>
      <c r="M136" s="205">
        <v>30343</v>
      </c>
      <c r="N136" s="207">
        <f t="shared" ref="N136:N160" si="5">SUM(B136:M136)</f>
        <v>239265</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215" t="s">
        <v>63</v>
      </c>
      <c r="B138" s="205">
        <v>20031</v>
      </c>
      <c r="C138" s="205">
        <v>14416</v>
      </c>
      <c r="D138" s="205">
        <v>14888</v>
      </c>
      <c r="E138" s="205">
        <v>17742</v>
      </c>
      <c r="F138" s="205">
        <v>17641</v>
      </c>
      <c r="G138" s="205">
        <v>18836</v>
      </c>
      <c r="H138" s="205">
        <v>15041</v>
      </c>
      <c r="I138" s="205">
        <v>16567</v>
      </c>
      <c r="J138" s="205">
        <v>13010</v>
      </c>
      <c r="K138" s="205">
        <v>14778</v>
      </c>
      <c r="L138" s="205">
        <v>13841</v>
      </c>
      <c r="M138" s="205">
        <v>10720</v>
      </c>
      <c r="N138" s="207">
        <f t="shared" si="5"/>
        <v>187511</v>
      </c>
    </row>
    <row r="139" spans="1:14" ht="12.75" customHeight="1" thickBot="1" x14ac:dyDescent="0.25">
      <c r="A139" s="204"/>
      <c r="B139" s="206"/>
      <c r="C139" s="206"/>
      <c r="D139" s="206"/>
      <c r="E139" s="206"/>
      <c r="F139" s="206"/>
      <c r="G139" s="206"/>
      <c r="H139" s="206"/>
      <c r="I139" s="206"/>
      <c r="J139" s="206"/>
      <c r="K139" s="206"/>
      <c r="L139" s="206"/>
      <c r="M139" s="206"/>
      <c r="N139" s="208"/>
    </row>
    <row r="140" spans="1:14" ht="12.75" customHeight="1" x14ac:dyDescent="0.2">
      <c r="A140" s="214" t="s">
        <v>64</v>
      </c>
      <c r="B140" s="205">
        <v>118243</v>
      </c>
      <c r="C140" s="205">
        <v>133029</v>
      </c>
      <c r="D140" s="205">
        <v>167500</v>
      </c>
      <c r="E140" s="205">
        <v>181145</v>
      </c>
      <c r="F140" s="205">
        <v>214595</v>
      </c>
      <c r="G140" s="205">
        <v>184060</v>
      </c>
      <c r="H140" s="205">
        <v>197918</v>
      </c>
      <c r="I140" s="205">
        <v>207269</v>
      </c>
      <c r="J140" s="205">
        <v>200136</v>
      </c>
      <c r="K140" s="205">
        <v>177396</v>
      </c>
      <c r="L140" s="205">
        <v>143663</v>
      </c>
      <c r="M140" s="205">
        <v>130385</v>
      </c>
      <c r="N140" s="207">
        <f t="shared" si="5"/>
        <v>2055339</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215" t="s">
        <v>65</v>
      </c>
      <c r="B142" s="205">
        <v>0</v>
      </c>
      <c r="C142" s="205">
        <v>0</v>
      </c>
      <c r="D142" s="205">
        <v>0</v>
      </c>
      <c r="E142" s="205">
        <v>0</v>
      </c>
      <c r="F142" s="205">
        <v>0</v>
      </c>
      <c r="G142" s="205">
        <v>0</v>
      </c>
      <c r="H142" s="205">
        <v>0</v>
      </c>
      <c r="I142" s="205">
        <v>0</v>
      </c>
      <c r="J142" s="205">
        <v>0</v>
      </c>
      <c r="K142" s="205">
        <v>0</v>
      </c>
      <c r="L142" s="205">
        <v>0</v>
      </c>
      <c r="M142" s="205">
        <v>0</v>
      </c>
      <c r="N142" s="207">
        <f t="shared" si="5"/>
        <v>0</v>
      </c>
    </row>
    <row r="143" spans="1:14" ht="12.75" customHeight="1" thickBot="1" x14ac:dyDescent="0.25">
      <c r="A143" s="204"/>
      <c r="B143" s="206"/>
      <c r="C143" s="206"/>
      <c r="D143" s="206"/>
      <c r="E143" s="206"/>
      <c r="F143" s="206"/>
      <c r="G143" s="206"/>
      <c r="H143" s="206"/>
      <c r="I143" s="206"/>
      <c r="J143" s="206"/>
      <c r="K143" s="206"/>
      <c r="L143" s="206"/>
      <c r="M143" s="206"/>
      <c r="N143" s="208"/>
    </row>
    <row r="144" spans="1:14" ht="12.75" customHeight="1" x14ac:dyDescent="0.2">
      <c r="A144" s="214" t="s">
        <v>66</v>
      </c>
      <c r="B144" s="205">
        <v>32791</v>
      </c>
      <c r="C144" s="205">
        <v>36277</v>
      </c>
      <c r="D144" s="205">
        <v>33799</v>
      </c>
      <c r="E144" s="205">
        <v>42299</v>
      </c>
      <c r="F144" s="205">
        <v>43759</v>
      </c>
      <c r="G144" s="205">
        <v>54202</v>
      </c>
      <c r="H144" s="205">
        <v>43548</v>
      </c>
      <c r="I144" s="205">
        <v>43890</v>
      </c>
      <c r="J144" s="205">
        <v>38438</v>
      </c>
      <c r="K144" s="205">
        <v>45601</v>
      </c>
      <c r="L144" s="205">
        <v>40583</v>
      </c>
      <c r="M144" s="205">
        <v>54754</v>
      </c>
      <c r="N144" s="207">
        <f t="shared" si="5"/>
        <v>509941</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214" t="s">
        <v>53</v>
      </c>
      <c r="B146" s="205">
        <v>4672</v>
      </c>
      <c r="C146" s="205">
        <v>3408</v>
      </c>
      <c r="D146" s="205">
        <v>4441</v>
      </c>
      <c r="E146" s="205">
        <v>4792</v>
      </c>
      <c r="F146" s="205">
        <v>5076</v>
      </c>
      <c r="G146" s="205">
        <v>5292</v>
      </c>
      <c r="H146" s="205">
        <v>3634</v>
      </c>
      <c r="I146" s="205">
        <v>4451</v>
      </c>
      <c r="J146" s="205">
        <v>5889</v>
      </c>
      <c r="K146" s="205">
        <v>5623</v>
      </c>
      <c r="L146" s="205">
        <v>3745</v>
      </c>
      <c r="M146" s="205">
        <v>4400</v>
      </c>
      <c r="N146" s="207">
        <f t="shared" si="5"/>
        <v>55423</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15" t="s">
        <v>67</v>
      </c>
      <c r="B148" s="205">
        <v>17669</v>
      </c>
      <c r="C148" s="205">
        <v>15626</v>
      </c>
      <c r="D148" s="205">
        <v>14248</v>
      </c>
      <c r="E148" s="205">
        <v>18091</v>
      </c>
      <c r="F148" s="205">
        <v>36444</v>
      </c>
      <c r="G148" s="205">
        <v>45285</v>
      </c>
      <c r="H148" s="205">
        <v>28082</v>
      </c>
      <c r="I148" s="205">
        <v>15986</v>
      </c>
      <c r="J148" s="205">
        <v>30290</v>
      </c>
      <c r="K148" s="205">
        <v>20326</v>
      </c>
      <c r="L148" s="205">
        <v>19611</v>
      </c>
      <c r="M148" s="205">
        <v>10249</v>
      </c>
      <c r="N148" s="207">
        <f t="shared" si="5"/>
        <v>271907</v>
      </c>
    </row>
    <row r="149" spans="1:14" ht="12.75" customHeight="1" thickBot="1" x14ac:dyDescent="0.25">
      <c r="A149" s="204"/>
      <c r="B149" s="206"/>
      <c r="C149" s="206"/>
      <c r="D149" s="206"/>
      <c r="E149" s="206"/>
      <c r="F149" s="206"/>
      <c r="G149" s="206"/>
      <c r="H149" s="206"/>
      <c r="I149" s="206"/>
      <c r="J149" s="206"/>
      <c r="K149" s="206"/>
      <c r="L149" s="206"/>
      <c r="M149" s="206"/>
      <c r="N149" s="208"/>
    </row>
    <row r="150" spans="1:14" ht="12.75" customHeight="1" x14ac:dyDescent="0.2">
      <c r="A150" s="214" t="s">
        <v>68</v>
      </c>
      <c r="B150" s="205">
        <v>64850</v>
      </c>
      <c r="C150" s="205">
        <v>67786</v>
      </c>
      <c r="D150" s="205">
        <v>70671</v>
      </c>
      <c r="E150" s="205">
        <v>62124</v>
      </c>
      <c r="F150" s="205">
        <v>69519</v>
      </c>
      <c r="G150" s="205">
        <v>73278</v>
      </c>
      <c r="H150" s="205">
        <v>67608</v>
      </c>
      <c r="I150" s="205">
        <v>75698</v>
      </c>
      <c r="J150" s="205">
        <v>75721</v>
      </c>
      <c r="K150" s="205">
        <v>74754</v>
      </c>
      <c r="L150" s="205">
        <v>93413</v>
      </c>
      <c r="M150" s="205">
        <v>73983</v>
      </c>
      <c r="N150" s="207">
        <f t="shared" si="5"/>
        <v>869405</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214" t="s">
        <v>69</v>
      </c>
      <c r="B152" s="205">
        <v>2197</v>
      </c>
      <c r="C152" s="205">
        <v>1720</v>
      </c>
      <c r="D152" s="205">
        <v>2076</v>
      </c>
      <c r="E152" s="205">
        <v>1022</v>
      </c>
      <c r="F152" s="205">
        <v>1325</v>
      </c>
      <c r="G152" s="205">
        <v>1096</v>
      </c>
      <c r="H152" s="205">
        <v>1722</v>
      </c>
      <c r="I152" s="205">
        <v>1729</v>
      </c>
      <c r="J152" s="205">
        <v>1530</v>
      </c>
      <c r="K152" s="205">
        <v>1069</v>
      </c>
      <c r="L152" s="205">
        <v>0</v>
      </c>
      <c r="M152" s="205">
        <v>1036</v>
      </c>
      <c r="N152" s="207">
        <f t="shared" si="5"/>
        <v>16522</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214" t="s">
        <v>70</v>
      </c>
      <c r="B154" s="205">
        <v>315</v>
      </c>
      <c r="C154" s="205">
        <v>945</v>
      </c>
      <c r="D154" s="205">
        <v>855</v>
      </c>
      <c r="E154" s="205">
        <v>1170</v>
      </c>
      <c r="F154" s="205">
        <v>810</v>
      </c>
      <c r="G154" s="205">
        <v>945</v>
      </c>
      <c r="H154" s="205">
        <v>2565</v>
      </c>
      <c r="I154" s="205">
        <v>1980</v>
      </c>
      <c r="J154" s="205">
        <v>1080</v>
      </c>
      <c r="K154" s="205">
        <v>1440</v>
      </c>
      <c r="L154" s="205">
        <v>1215</v>
      </c>
      <c r="M154" s="205">
        <v>1710</v>
      </c>
      <c r="N154" s="207">
        <f t="shared" si="5"/>
        <v>15030</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214" t="s">
        <v>71</v>
      </c>
      <c r="B156" s="205">
        <v>2866</v>
      </c>
      <c r="C156" s="205">
        <v>3363</v>
      </c>
      <c r="D156" s="205">
        <v>2826</v>
      </c>
      <c r="E156" s="205">
        <v>3366</v>
      </c>
      <c r="F156" s="205">
        <v>3556</v>
      </c>
      <c r="G156" s="205">
        <v>3369</v>
      </c>
      <c r="H156" s="205">
        <v>2951</v>
      </c>
      <c r="I156" s="205">
        <v>2031</v>
      </c>
      <c r="J156" s="205">
        <v>2645</v>
      </c>
      <c r="K156" s="205">
        <v>2304</v>
      </c>
      <c r="L156" s="205">
        <v>1090</v>
      </c>
      <c r="M156" s="205">
        <v>2040</v>
      </c>
      <c r="N156" s="207">
        <f t="shared" si="5"/>
        <v>32407</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214" t="s">
        <v>72</v>
      </c>
      <c r="B158" s="205">
        <v>288</v>
      </c>
      <c r="C158" s="205">
        <v>1752</v>
      </c>
      <c r="D158" s="205">
        <v>1291</v>
      </c>
      <c r="E158" s="205">
        <v>193</v>
      </c>
      <c r="F158" s="205">
        <v>23</v>
      </c>
      <c r="G158" s="205">
        <v>537</v>
      </c>
      <c r="H158" s="205">
        <v>161</v>
      </c>
      <c r="I158" s="205">
        <v>328</v>
      </c>
      <c r="J158" s="205">
        <v>380</v>
      </c>
      <c r="K158" s="205">
        <v>0</v>
      </c>
      <c r="L158" s="205">
        <v>432</v>
      </c>
      <c r="M158" s="205">
        <v>109</v>
      </c>
      <c r="N158" s="207">
        <f t="shared" si="5"/>
        <v>5494</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214" t="s">
        <v>73</v>
      </c>
      <c r="B160" s="205">
        <v>47</v>
      </c>
      <c r="C160" s="205">
        <v>187</v>
      </c>
      <c r="D160" s="205">
        <v>130</v>
      </c>
      <c r="E160" s="205">
        <v>138</v>
      </c>
      <c r="F160" s="205">
        <v>104</v>
      </c>
      <c r="G160" s="205">
        <v>29</v>
      </c>
      <c r="H160" s="205">
        <v>1676</v>
      </c>
      <c r="I160" s="205">
        <v>1249</v>
      </c>
      <c r="J160" s="205">
        <v>685</v>
      </c>
      <c r="K160" s="205">
        <v>1567</v>
      </c>
      <c r="L160" s="205">
        <v>4788</v>
      </c>
      <c r="M160" s="205">
        <v>436</v>
      </c>
      <c r="N160" s="207">
        <f t="shared" si="5"/>
        <v>11036</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201" t="s">
        <v>13</v>
      </c>
      <c r="B162" s="190">
        <f>SUM(B136:B160)</f>
        <v>279403</v>
      </c>
      <c r="C162" s="190">
        <f>SUM(C136:C160)</f>
        <v>292279</v>
      </c>
      <c r="D162" s="190">
        <f t="shared" ref="D162:L162" si="6">SUM(D136:D160)</f>
        <v>334319</v>
      </c>
      <c r="E162" s="190">
        <f t="shared" si="6"/>
        <v>355555</v>
      </c>
      <c r="F162" s="190">
        <f t="shared" si="6"/>
        <v>407736</v>
      </c>
      <c r="G162" s="190">
        <f t="shared" si="6"/>
        <v>408053</v>
      </c>
      <c r="H162" s="190">
        <f t="shared" si="6"/>
        <v>380458</v>
      </c>
      <c r="I162" s="190">
        <f t="shared" si="6"/>
        <v>396750</v>
      </c>
      <c r="J162" s="190">
        <f t="shared" si="6"/>
        <v>389927</v>
      </c>
      <c r="K162" s="190">
        <f t="shared" si="6"/>
        <v>361361</v>
      </c>
      <c r="L162" s="190">
        <f t="shared" si="6"/>
        <v>343274</v>
      </c>
      <c r="M162" s="190">
        <f>SUM(M136:M160)</f>
        <v>320165</v>
      </c>
      <c r="N162" s="190">
        <f>SUM(B162:M162)</f>
        <v>4269280</v>
      </c>
    </row>
    <row r="163" spans="1:14" ht="12.75" customHeight="1" thickBot="1" x14ac:dyDescent="0.25">
      <c r="A163" s="202"/>
      <c r="B163" s="191"/>
      <c r="C163" s="191"/>
      <c r="D163" s="191"/>
      <c r="E163" s="191"/>
      <c r="F163" s="191"/>
      <c r="G163" s="191"/>
      <c r="H163" s="191"/>
      <c r="I163" s="191"/>
      <c r="J163" s="191"/>
      <c r="K163" s="191"/>
      <c r="L163" s="191"/>
      <c r="M163" s="191"/>
      <c r="N163" s="191"/>
    </row>
    <row r="167" spans="1:14" s="10" customFormat="1" ht="24.95" customHeight="1" x14ac:dyDescent="0.2">
      <c r="A167" s="200" t="s">
        <v>192</v>
      </c>
      <c r="B167" s="200"/>
      <c r="C167" s="200"/>
      <c r="D167" s="200"/>
      <c r="E167" s="200"/>
      <c r="F167" s="200"/>
      <c r="G167" s="200"/>
      <c r="H167" s="200"/>
      <c r="I167" s="200"/>
      <c r="J167" s="200"/>
      <c r="K167" s="200"/>
      <c r="L167" s="200"/>
      <c r="M167" s="200"/>
      <c r="N167" s="200"/>
    </row>
    <row r="168" spans="1:14" ht="12.75" customHeight="1" thickBot="1" x14ac:dyDescent="0.25">
      <c r="A168" s="20"/>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192" t="s">
        <v>13</v>
      </c>
    </row>
    <row r="170" spans="1:14" ht="12.75" customHeight="1" thickBot="1" x14ac:dyDescent="0.25">
      <c r="A170" s="195"/>
      <c r="B170" s="195"/>
      <c r="C170" s="195"/>
      <c r="D170" s="195"/>
      <c r="E170" s="195"/>
      <c r="F170" s="195"/>
      <c r="G170" s="195"/>
      <c r="H170" s="195"/>
      <c r="I170" s="195"/>
      <c r="J170" s="195"/>
      <c r="K170" s="195"/>
      <c r="L170" s="195"/>
      <c r="M170" s="195"/>
      <c r="N170" s="193"/>
    </row>
    <row r="171" spans="1:14" ht="12.75" customHeight="1" x14ac:dyDescent="0.2">
      <c r="A171" s="214" t="s">
        <v>75</v>
      </c>
      <c r="B171" s="205">
        <v>5314</v>
      </c>
      <c r="C171" s="205">
        <v>1526</v>
      </c>
      <c r="D171" s="205">
        <v>2217</v>
      </c>
      <c r="E171" s="205">
        <v>1408</v>
      </c>
      <c r="F171" s="205">
        <v>783</v>
      </c>
      <c r="G171" s="205">
        <v>5657</v>
      </c>
      <c r="H171" s="205">
        <v>5673</v>
      </c>
      <c r="I171" s="205">
        <v>2969</v>
      </c>
      <c r="J171" s="205">
        <v>1937</v>
      </c>
      <c r="K171" s="205">
        <v>448</v>
      </c>
      <c r="L171" s="205">
        <v>0</v>
      </c>
      <c r="M171" s="205">
        <v>395</v>
      </c>
      <c r="N171" s="207">
        <f t="shared" ref="N171:N191" si="7">SUM(B171:M171)</f>
        <v>28327</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214" t="s">
        <v>76</v>
      </c>
      <c r="B173" s="205">
        <v>968</v>
      </c>
      <c r="C173" s="205">
        <v>392</v>
      </c>
      <c r="D173" s="205">
        <v>568</v>
      </c>
      <c r="E173" s="205">
        <v>56</v>
      </c>
      <c r="F173" s="205">
        <v>0</v>
      </c>
      <c r="G173" s="205">
        <v>920</v>
      </c>
      <c r="H173" s="205">
        <v>1440</v>
      </c>
      <c r="I173" s="205">
        <v>1184</v>
      </c>
      <c r="J173" s="205">
        <v>2304</v>
      </c>
      <c r="K173" s="205">
        <v>1760</v>
      </c>
      <c r="L173" s="205">
        <v>2016</v>
      </c>
      <c r="M173" s="205">
        <v>2624</v>
      </c>
      <c r="N173" s="207">
        <f t="shared" si="7"/>
        <v>14232</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214" t="s">
        <v>77</v>
      </c>
      <c r="B175" s="205">
        <v>1642</v>
      </c>
      <c r="C175" s="205">
        <v>760</v>
      </c>
      <c r="D175" s="205">
        <v>364</v>
      </c>
      <c r="E175" s="205">
        <v>1104</v>
      </c>
      <c r="F175" s="205">
        <v>1216</v>
      </c>
      <c r="G175" s="205">
        <v>528</v>
      </c>
      <c r="H175" s="205">
        <v>1584</v>
      </c>
      <c r="I175" s="205">
        <v>3120</v>
      </c>
      <c r="J175" s="205">
        <v>3128</v>
      </c>
      <c r="K175" s="205">
        <v>862</v>
      </c>
      <c r="L175" s="205">
        <v>390</v>
      </c>
      <c r="M175" s="205">
        <v>336</v>
      </c>
      <c r="N175" s="207">
        <f t="shared" si="7"/>
        <v>15034</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214" t="s">
        <v>78</v>
      </c>
      <c r="B177" s="205">
        <v>3703</v>
      </c>
      <c r="C177" s="205">
        <v>2104</v>
      </c>
      <c r="D177" s="205">
        <v>1581</v>
      </c>
      <c r="E177" s="205">
        <v>0</v>
      </c>
      <c r="F177" s="205">
        <v>139</v>
      </c>
      <c r="G177" s="205">
        <v>1596</v>
      </c>
      <c r="H177" s="205">
        <v>2513</v>
      </c>
      <c r="I177" s="205">
        <v>3053</v>
      </c>
      <c r="J177" s="205">
        <v>3498</v>
      </c>
      <c r="K177" s="205">
        <v>2923</v>
      </c>
      <c r="L177" s="205">
        <v>2436</v>
      </c>
      <c r="M177" s="205">
        <v>2613</v>
      </c>
      <c r="N177" s="207">
        <f t="shared" si="7"/>
        <v>26159</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214" t="s">
        <v>44</v>
      </c>
      <c r="B179" s="205">
        <v>13479</v>
      </c>
      <c r="C179" s="205">
        <v>11953</v>
      </c>
      <c r="D179" s="205">
        <v>12242</v>
      </c>
      <c r="E179" s="205">
        <v>13015</v>
      </c>
      <c r="F179" s="205">
        <v>11931</v>
      </c>
      <c r="G179" s="205">
        <v>11024</v>
      </c>
      <c r="H179" s="205">
        <v>15419</v>
      </c>
      <c r="I179" s="205">
        <v>11326</v>
      </c>
      <c r="J179" s="205">
        <v>12801</v>
      </c>
      <c r="K179" s="205">
        <v>15154</v>
      </c>
      <c r="L179" s="205">
        <v>15291</v>
      </c>
      <c r="M179" s="205">
        <v>16347</v>
      </c>
      <c r="N179" s="207">
        <f t="shared" si="7"/>
        <v>159982</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214" t="s">
        <v>66</v>
      </c>
      <c r="B181" s="205">
        <v>1106</v>
      </c>
      <c r="C181" s="205">
        <v>0</v>
      </c>
      <c r="D181" s="205">
        <v>2348</v>
      </c>
      <c r="E181" s="205">
        <v>1335</v>
      </c>
      <c r="F181" s="205">
        <v>1357</v>
      </c>
      <c r="G181" s="205">
        <v>2635</v>
      </c>
      <c r="H181" s="205">
        <v>632</v>
      </c>
      <c r="I181" s="205">
        <v>2425</v>
      </c>
      <c r="J181" s="205">
        <v>3773</v>
      </c>
      <c r="K181" s="205">
        <v>3274</v>
      </c>
      <c r="L181" s="205">
        <v>0</v>
      </c>
      <c r="M181" s="205">
        <v>0</v>
      </c>
      <c r="N181" s="207">
        <f t="shared" si="7"/>
        <v>18885</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214" t="s">
        <v>79</v>
      </c>
      <c r="B183" s="205">
        <v>0</v>
      </c>
      <c r="C183" s="205">
        <v>0</v>
      </c>
      <c r="D183" s="205">
        <v>0</v>
      </c>
      <c r="E183" s="205">
        <v>0</v>
      </c>
      <c r="F183" s="205">
        <v>0</v>
      </c>
      <c r="G183" s="205">
        <v>0</v>
      </c>
      <c r="H183" s="205">
        <v>0</v>
      </c>
      <c r="I183" s="205">
        <v>0</v>
      </c>
      <c r="J183" s="205">
        <v>0</v>
      </c>
      <c r="K183" s="205">
        <v>0</v>
      </c>
      <c r="L183" s="205">
        <v>0</v>
      </c>
      <c r="M183" s="205">
        <v>0</v>
      </c>
      <c r="N183" s="207">
        <f t="shared" si="7"/>
        <v>0</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214" t="s">
        <v>53</v>
      </c>
      <c r="B185" s="205">
        <v>10530</v>
      </c>
      <c r="C185" s="205">
        <v>6802</v>
      </c>
      <c r="D185" s="205">
        <v>9565</v>
      </c>
      <c r="E185" s="205">
        <v>9765</v>
      </c>
      <c r="F185" s="205">
        <v>11113</v>
      </c>
      <c r="G185" s="205">
        <v>12218</v>
      </c>
      <c r="H185" s="205">
        <v>11183</v>
      </c>
      <c r="I185" s="205">
        <v>12950</v>
      </c>
      <c r="J185" s="205">
        <v>12202</v>
      </c>
      <c r="K185" s="205">
        <v>13617</v>
      </c>
      <c r="L185" s="205">
        <v>14453</v>
      </c>
      <c r="M185" s="205">
        <v>10564</v>
      </c>
      <c r="N185" s="207">
        <f t="shared" si="7"/>
        <v>134962</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214" t="s">
        <v>60</v>
      </c>
      <c r="B187" s="205">
        <v>0</v>
      </c>
      <c r="C187" s="205">
        <v>0</v>
      </c>
      <c r="D187" s="205">
        <v>0</v>
      </c>
      <c r="E187" s="205">
        <v>0</v>
      </c>
      <c r="F187" s="205">
        <v>0</v>
      </c>
      <c r="G187" s="205">
        <v>0</v>
      </c>
      <c r="H187" s="205">
        <v>75</v>
      </c>
      <c r="I187" s="205">
        <v>0</v>
      </c>
      <c r="J187" s="205">
        <v>200</v>
      </c>
      <c r="K187" s="205">
        <v>125</v>
      </c>
      <c r="L187" s="205">
        <v>225</v>
      </c>
      <c r="M187" s="205">
        <v>25</v>
      </c>
      <c r="N187" s="207">
        <f t="shared" si="7"/>
        <v>650</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214" t="s">
        <v>69</v>
      </c>
      <c r="B189" s="205">
        <v>1340</v>
      </c>
      <c r="C189" s="205">
        <v>3786</v>
      </c>
      <c r="D189" s="205">
        <v>5639</v>
      </c>
      <c r="E189" s="205">
        <v>7497</v>
      </c>
      <c r="F189" s="205">
        <v>6460</v>
      </c>
      <c r="G189" s="205">
        <v>3999</v>
      </c>
      <c r="H189" s="205">
        <v>5779</v>
      </c>
      <c r="I189" s="205">
        <v>6190</v>
      </c>
      <c r="J189" s="205">
        <v>4457</v>
      </c>
      <c r="K189" s="205">
        <v>4090</v>
      </c>
      <c r="L189" s="205">
        <v>3362</v>
      </c>
      <c r="M189" s="205">
        <v>4132</v>
      </c>
      <c r="N189" s="207">
        <f t="shared" si="7"/>
        <v>56731</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214" t="s">
        <v>80</v>
      </c>
      <c r="B191" s="205">
        <v>11970</v>
      </c>
      <c r="C191" s="205">
        <v>11340</v>
      </c>
      <c r="D191" s="205">
        <v>8580</v>
      </c>
      <c r="E191" s="205">
        <v>8430</v>
      </c>
      <c r="F191" s="205">
        <v>10470</v>
      </c>
      <c r="G191" s="205">
        <v>9390</v>
      </c>
      <c r="H191" s="205">
        <v>8820</v>
      </c>
      <c r="I191" s="205">
        <v>11940</v>
      </c>
      <c r="J191" s="205">
        <v>12150</v>
      </c>
      <c r="K191" s="205">
        <v>12120</v>
      </c>
      <c r="L191" s="205">
        <v>14340</v>
      </c>
      <c r="M191" s="205">
        <v>12450</v>
      </c>
      <c r="N191" s="207">
        <f t="shared" si="7"/>
        <v>132000</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201" t="s">
        <v>13</v>
      </c>
      <c r="B193" s="190">
        <f>SUM(B171:B191)</f>
        <v>50052</v>
      </c>
      <c r="C193" s="190">
        <f t="shared" ref="C193:M193" si="8">SUM(C171:C191)</f>
        <v>38663</v>
      </c>
      <c r="D193" s="190">
        <f t="shared" si="8"/>
        <v>43104</v>
      </c>
      <c r="E193" s="190">
        <f t="shared" si="8"/>
        <v>42610</v>
      </c>
      <c r="F193" s="190">
        <f t="shared" si="8"/>
        <v>43469</v>
      </c>
      <c r="G193" s="190">
        <f t="shared" si="8"/>
        <v>47967</v>
      </c>
      <c r="H193" s="190">
        <f t="shared" si="8"/>
        <v>53118</v>
      </c>
      <c r="I193" s="190">
        <f t="shared" si="8"/>
        <v>55157</v>
      </c>
      <c r="J193" s="190">
        <f t="shared" si="8"/>
        <v>56450</v>
      </c>
      <c r="K193" s="190">
        <f t="shared" si="8"/>
        <v>54373</v>
      </c>
      <c r="L193" s="190">
        <f t="shared" si="8"/>
        <v>52513</v>
      </c>
      <c r="M193" s="190">
        <f t="shared" si="8"/>
        <v>49486</v>
      </c>
      <c r="N193" s="190">
        <f>SUM(N171:N191)</f>
        <v>586962</v>
      </c>
    </row>
    <row r="194" spans="1:14" ht="12.75" customHeight="1" thickBot="1" x14ac:dyDescent="0.25">
      <c r="A194" s="202"/>
      <c r="B194" s="191"/>
      <c r="C194" s="191"/>
      <c r="D194" s="191"/>
      <c r="E194" s="191"/>
      <c r="F194" s="191"/>
      <c r="G194" s="191"/>
      <c r="H194" s="191"/>
      <c r="I194" s="191"/>
      <c r="J194" s="191"/>
      <c r="K194" s="191"/>
      <c r="L194" s="191"/>
      <c r="M194" s="191"/>
      <c r="N194" s="191"/>
    </row>
    <row r="198" spans="1:14" s="10" customFormat="1" ht="24.95" customHeight="1" x14ac:dyDescent="0.2">
      <c r="A198" s="200" t="s">
        <v>193</v>
      </c>
      <c r="B198" s="200"/>
      <c r="C198" s="200"/>
      <c r="D198" s="200"/>
      <c r="E198" s="200"/>
      <c r="F198" s="200"/>
      <c r="G198" s="200"/>
      <c r="H198" s="200"/>
      <c r="I198" s="200"/>
      <c r="J198" s="200"/>
      <c r="K198" s="200"/>
      <c r="L198" s="200"/>
      <c r="M198" s="200"/>
      <c r="N198" s="200"/>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192" t="s">
        <v>13</v>
      </c>
    </row>
    <row r="201" spans="1:14" ht="12.75" customHeight="1" thickBot="1" x14ac:dyDescent="0.25">
      <c r="A201" s="195"/>
      <c r="B201" s="195"/>
      <c r="C201" s="195"/>
      <c r="D201" s="195"/>
      <c r="E201" s="195"/>
      <c r="F201" s="195"/>
      <c r="G201" s="195"/>
      <c r="H201" s="195"/>
      <c r="I201" s="195"/>
      <c r="J201" s="195"/>
      <c r="K201" s="195"/>
      <c r="L201" s="195"/>
      <c r="M201" s="195"/>
      <c r="N201" s="193"/>
    </row>
    <row r="202" spans="1:14" ht="12.75" customHeight="1" x14ac:dyDescent="0.2">
      <c r="A202" s="214" t="s">
        <v>33</v>
      </c>
      <c r="B202" s="205">
        <v>6366</v>
      </c>
      <c r="C202" s="205">
        <v>8228</v>
      </c>
      <c r="D202" s="205">
        <v>7141</v>
      </c>
      <c r="E202" s="205">
        <v>1539</v>
      </c>
      <c r="F202" s="205">
        <v>3578</v>
      </c>
      <c r="G202" s="205">
        <v>10742</v>
      </c>
      <c r="H202" s="205">
        <v>8579</v>
      </c>
      <c r="I202" s="205">
        <v>8153</v>
      </c>
      <c r="J202" s="205">
        <v>9926</v>
      </c>
      <c r="K202" s="205">
        <v>8688</v>
      </c>
      <c r="L202" s="205">
        <v>6711</v>
      </c>
      <c r="M202" s="205">
        <v>7186</v>
      </c>
      <c r="N202" s="207">
        <f t="shared" ref="N202:N214" si="9">SUM(B202:M202)</f>
        <v>86837</v>
      </c>
    </row>
    <row r="203" spans="1:14" ht="12.75" customHeight="1" thickBot="1" x14ac:dyDescent="0.25">
      <c r="A203" s="195"/>
      <c r="B203" s="206"/>
      <c r="C203" s="206"/>
      <c r="D203" s="206"/>
      <c r="E203" s="206"/>
      <c r="F203" s="206"/>
      <c r="G203" s="206"/>
      <c r="H203" s="206"/>
      <c r="I203" s="206"/>
      <c r="J203" s="206"/>
      <c r="K203" s="206"/>
      <c r="L203" s="206"/>
      <c r="M203" s="206"/>
      <c r="N203" s="208"/>
    </row>
    <row r="204" spans="1:14" ht="12.75" customHeight="1" x14ac:dyDescent="0.2">
      <c r="A204" s="215" t="s">
        <v>82</v>
      </c>
      <c r="B204" s="205">
        <v>63413</v>
      </c>
      <c r="C204" s="205">
        <v>52775</v>
      </c>
      <c r="D204" s="205">
        <v>48306</v>
      </c>
      <c r="E204" s="205">
        <v>80984</v>
      </c>
      <c r="F204" s="205">
        <v>81370</v>
      </c>
      <c r="G204" s="205">
        <v>77877</v>
      </c>
      <c r="H204" s="205">
        <v>64214</v>
      </c>
      <c r="I204" s="205">
        <v>66167</v>
      </c>
      <c r="J204" s="205">
        <v>70537</v>
      </c>
      <c r="K204" s="205">
        <v>70389</v>
      </c>
      <c r="L204" s="205">
        <v>51431</v>
      </c>
      <c r="M204" s="205">
        <v>56346</v>
      </c>
      <c r="N204" s="207">
        <f>SUM(B204:M204)</f>
        <v>783809</v>
      </c>
    </row>
    <row r="205" spans="1:14" ht="12.75" customHeight="1" thickBot="1" x14ac:dyDescent="0.25">
      <c r="A205" s="204"/>
      <c r="B205" s="206"/>
      <c r="C205" s="206"/>
      <c r="D205" s="206"/>
      <c r="E205" s="206"/>
      <c r="F205" s="206"/>
      <c r="G205" s="206"/>
      <c r="H205" s="206"/>
      <c r="I205" s="206"/>
      <c r="J205" s="206"/>
      <c r="K205" s="206"/>
      <c r="L205" s="206"/>
      <c r="M205" s="206"/>
      <c r="N205" s="208"/>
    </row>
    <row r="206" spans="1:14" ht="12.75" customHeight="1" x14ac:dyDescent="0.2">
      <c r="A206" s="215" t="s">
        <v>83</v>
      </c>
      <c r="B206" s="205">
        <v>6120</v>
      </c>
      <c r="C206" s="205">
        <v>5880</v>
      </c>
      <c r="D206" s="205">
        <v>9565</v>
      </c>
      <c r="E206" s="205">
        <v>13480</v>
      </c>
      <c r="F206" s="205">
        <v>16721</v>
      </c>
      <c r="G206" s="205">
        <v>13493</v>
      </c>
      <c r="H206" s="205">
        <v>10048</v>
      </c>
      <c r="I206" s="205">
        <v>9243</v>
      </c>
      <c r="J206" s="205">
        <v>9375</v>
      </c>
      <c r="K206" s="205">
        <v>10403</v>
      </c>
      <c r="L206" s="205">
        <v>8515</v>
      </c>
      <c r="M206" s="205">
        <v>9057</v>
      </c>
      <c r="N206" s="207">
        <f t="shared" si="9"/>
        <v>121900</v>
      </c>
    </row>
    <row r="207" spans="1:14" ht="12.75" customHeight="1" thickBot="1" x14ac:dyDescent="0.25">
      <c r="A207" s="204"/>
      <c r="B207" s="206"/>
      <c r="C207" s="206"/>
      <c r="D207" s="206"/>
      <c r="E207" s="206"/>
      <c r="F207" s="206"/>
      <c r="G207" s="206"/>
      <c r="H207" s="206"/>
      <c r="I207" s="206"/>
      <c r="J207" s="206"/>
      <c r="K207" s="206"/>
      <c r="L207" s="206"/>
      <c r="M207" s="206"/>
      <c r="N207" s="208"/>
    </row>
    <row r="208" spans="1:14" ht="12.75" customHeight="1" x14ac:dyDescent="0.2">
      <c r="A208" s="214" t="s">
        <v>44</v>
      </c>
      <c r="B208" s="205">
        <v>0</v>
      </c>
      <c r="C208" s="205">
        <v>0</v>
      </c>
      <c r="D208" s="205">
        <v>0</v>
      </c>
      <c r="E208" s="205">
        <v>1700</v>
      </c>
      <c r="F208" s="205">
        <v>0</v>
      </c>
      <c r="G208" s="205">
        <v>0</v>
      </c>
      <c r="H208" s="205">
        <v>1620</v>
      </c>
      <c r="I208" s="205">
        <v>0</v>
      </c>
      <c r="J208" s="205">
        <v>0</v>
      </c>
      <c r="K208" s="205">
        <v>0</v>
      </c>
      <c r="L208" s="205">
        <v>0</v>
      </c>
      <c r="M208" s="205">
        <v>0</v>
      </c>
      <c r="N208" s="207">
        <f t="shared" si="9"/>
        <v>3320</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215" t="s">
        <v>84</v>
      </c>
      <c r="B210" s="205">
        <v>0</v>
      </c>
      <c r="C210" s="205">
        <v>0</v>
      </c>
      <c r="D210" s="205">
        <v>0</v>
      </c>
      <c r="E210" s="205">
        <v>0</v>
      </c>
      <c r="F210" s="205">
        <v>0</v>
      </c>
      <c r="G210" s="205">
        <v>0</v>
      </c>
      <c r="H210" s="205">
        <v>0</v>
      </c>
      <c r="I210" s="205">
        <v>0</v>
      </c>
      <c r="J210" s="205">
        <v>0</v>
      </c>
      <c r="K210" s="205">
        <v>0</v>
      </c>
      <c r="L210" s="205">
        <v>0</v>
      </c>
      <c r="M210" s="205">
        <v>0</v>
      </c>
      <c r="N210" s="207">
        <f t="shared" si="9"/>
        <v>0</v>
      </c>
    </row>
    <row r="211" spans="1:14" ht="12.75" customHeight="1" thickBot="1" x14ac:dyDescent="0.25">
      <c r="A211" s="204"/>
      <c r="B211" s="206"/>
      <c r="C211" s="206"/>
      <c r="D211" s="206"/>
      <c r="E211" s="206"/>
      <c r="F211" s="206"/>
      <c r="G211" s="206"/>
      <c r="H211" s="206"/>
      <c r="I211" s="206"/>
      <c r="J211" s="206"/>
      <c r="K211" s="206"/>
      <c r="L211" s="206"/>
      <c r="M211" s="206"/>
      <c r="N211" s="208"/>
    </row>
    <row r="212" spans="1:14" ht="12.75" customHeight="1" x14ac:dyDescent="0.2">
      <c r="A212" s="214" t="s">
        <v>85</v>
      </c>
      <c r="B212" s="205">
        <v>0</v>
      </c>
      <c r="C212" s="205">
        <v>0</v>
      </c>
      <c r="D212" s="205">
        <v>406</v>
      </c>
      <c r="E212" s="205">
        <v>4560</v>
      </c>
      <c r="F212" s="205">
        <v>4290</v>
      </c>
      <c r="G212" s="205">
        <v>3995</v>
      </c>
      <c r="H212" s="205">
        <v>5145</v>
      </c>
      <c r="I212" s="205">
        <v>4025</v>
      </c>
      <c r="J212" s="205">
        <v>5505</v>
      </c>
      <c r="K212" s="205">
        <v>4620</v>
      </c>
      <c r="L212" s="205">
        <v>6870</v>
      </c>
      <c r="M212" s="205">
        <v>0</v>
      </c>
      <c r="N212" s="207">
        <f t="shared" si="9"/>
        <v>39416</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214" t="s">
        <v>86</v>
      </c>
      <c r="B214" s="205">
        <v>0</v>
      </c>
      <c r="C214" s="205">
        <v>0</v>
      </c>
      <c r="D214" s="205">
        <v>0</v>
      </c>
      <c r="E214" s="205">
        <v>0</v>
      </c>
      <c r="F214" s="205">
        <v>0</v>
      </c>
      <c r="G214" s="205">
        <v>0</v>
      </c>
      <c r="H214" s="205">
        <v>0</v>
      </c>
      <c r="I214" s="205">
        <v>0</v>
      </c>
      <c r="J214" s="205">
        <v>0</v>
      </c>
      <c r="K214" s="205">
        <v>0</v>
      </c>
      <c r="L214" s="205">
        <v>0</v>
      </c>
      <c r="M214" s="205">
        <v>0</v>
      </c>
      <c r="N214" s="207">
        <f t="shared" si="9"/>
        <v>0</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215" t="s">
        <v>87</v>
      </c>
      <c r="B216" s="205">
        <v>1920</v>
      </c>
      <c r="C216" s="205">
        <v>2190</v>
      </c>
      <c r="D216" s="205">
        <v>1922</v>
      </c>
      <c r="E216" s="205">
        <v>1267</v>
      </c>
      <c r="F216" s="205">
        <v>710</v>
      </c>
      <c r="G216" s="205">
        <v>1235</v>
      </c>
      <c r="H216" s="205">
        <v>0</v>
      </c>
      <c r="I216" s="205">
        <v>2315</v>
      </c>
      <c r="J216" s="205">
        <v>1360</v>
      </c>
      <c r="K216" s="205">
        <v>1575</v>
      </c>
      <c r="L216" s="205">
        <v>1380</v>
      </c>
      <c r="M216" s="205">
        <v>798</v>
      </c>
      <c r="N216" s="207">
        <f>SUM(B216:M216)</f>
        <v>16672</v>
      </c>
    </row>
    <row r="217" spans="1:14" ht="12.75" customHeight="1" thickBot="1" x14ac:dyDescent="0.25">
      <c r="A217" s="204"/>
      <c r="B217" s="206"/>
      <c r="C217" s="206"/>
      <c r="D217" s="206"/>
      <c r="E217" s="206"/>
      <c r="F217" s="206"/>
      <c r="G217" s="206"/>
      <c r="H217" s="206"/>
      <c r="I217" s="206"/>
      <c r="J217" s="206"/>
      <c r="K217" s="206"/>
      <c r="L217" s="206"/>
      <c r="M217" s="206"/>
      <c r="N217" s="208"/>
    </row>
    <row r="218" spans="1:14" ht="12.75" customHeight="1" x14ac:dyDescent="0.2">
      <c r="A218" s="214" t="s">
        <v>88</v>
      </c>
      <c r="B218" s="205">
        <v>1748</v>
      </c>
      <c r="C218" s="205">
        <v>3404</v>
      </c>
      <c r="D218" s="205">
        <v>782</v>
      </c>
      <c r="E218" s="205">
        <v>917</v>
      </c>
      <c r="F218" s="205">
        <v>1020</v>
      </c>
      <c r="G218" s="205">
        <v>1406</v>
      </c>
      <c r="H218" s="205">
        <v>2682</v>
      </c>
      <c r="I218" s="205">
        <v>2293</v>
      </c>
      <c r="J218" s="205">
        <v>3206</v>
      </c>
      <c r="K218" s="205">
        <v>2778</v>
      </c>
      <c r="L218" s="205">
        <v>3375</v>
      </c>
      <c r="M218" s="205">
        <v>2268</v>
      </c>
      <c r="N218" s="207">
        <f>SUM(B218:M218)</f>
        <v>25879</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214" t="s">
        <v>89</v>
      </c>
      <c r="B220" s="205">
        <v>4609</v>
      </c>
      <c r="C220" s="205">
        <v>5927</v>
      </c>
      <c r="D220" s="205">
        <v>10080</v>
      </c>
      <c r="E220" s="205">
        <v>3721</v>
      </c>
      <c r="F220" s="205">
        <v>6786</v>
      </c>
      <c r="G220" s="205">
        <v>6388</v>
      </c>
      <c r="H220" s="205">
        <v>6430</v>
      </c>
      <c r="I220" s="205">
        <v>6907</v>
      </c>
      <c r="J220" s="205">
        <v>4681</v>
      </c>
      <c r="K220" s="205">
        <v>6134</v>
      </c>
      <c r="L220" s="205">
        <v>7995</v>
      </c>
      <c r="M220" s="205">
        <v>4394</v>
      </c>
      <c r="N220" s="207">
        <f>SUM(B220:M220)</f>
        <v>74052</v>
      </c>
    </row>
    <row r="221" spans="1:14" ht="12.75" customHeight="1" thickBot="1" x14ac:dyDescent="0.25">
      <c r="A221" s="195"/>
      <c r="B221" s="206"/>
      <c r="C221" s="206"/>
      <c r="D221" s="206"/>
      <c r="E221" s="206"/>
      <c r="F221" s="206"/>
      <c r="G221" s="206"/>
      <c r="H221" s="206"/>
      <c r="I221" s="206"/>
      <c r="J221" s="206"/>
      <c r="K221" s="206"/>
      <c r="L221" s="206"/>
      <c r="M221" s="206"/>
      <c r="N221" s="208"/>
    </row>
    <row r="222" spans="1:14" ht="12.75" customHeight="1" x14ac:dyDescent="0.2">
      <c r="A222" s="201" t="s">
        <v>13</v>
      </c>
      <c r="B222" s="190">
        <f t="shared" ref="B222:M222" si="10">SUM(B202:B220)</f>
        <v>84176</v>
      </c>
      <c r="C222" s="190">
        <f t="shared" si="10"/>
        <v>78404</v>
      </c>
      <c r="D222" s="190">
        <f t="shared" si="10"/>
        <v>78202</v>
      </c>
      <c r="E222" s="190">
        <f t="shared" si="10"/>
        <v>108168</v>
      </c>
      <c r="F222" s="190">
        <f t="shared" si="10"/>
        <v>114475</v>
      </c>
      <c r="G222" s="190">
        <f t="shared" si="10"/>
        <v>115136</v>
      </c>
      <c r="H222" s="190">
        <f t="shared" si="10"/>
        <v>98718</v>
      </c>
      <c r="I222" s="190">
        <f t="shared" si="10"/>
        <v>99103</v>
      </c>
      <c r="J222" s="190">
        <f t="shared" si="10"/>
        <v>104590</v>
      </c>
      <c r="K222" s="190">
        <f t="shared" si="10"/>
        <v>104587</v>
      </c>
      <c r="L222" s="190">
        <f t="shared" si="10"/>
        <v>86277</v>
      </c>
      <c r="M222" s="190">
        <f t="shared" si="10"/>
        <v>80049</v>
      </c>
      <c r="N222" s="190">
        <f>SUM(B222:M222)</f>
        <v>1151885</v>
      </c>
    </row>
    <row r="223" spans="1:14" ht="12.75" customHeight="1" thickBot="1" x14ac:dyDescent="0.25">
      <c r="A223" s="202"/>
      <c r="B223" s="191"/>
      <c r="C223" s="191"/>
      <c r="D223" s="191"/>
      <c r="E223" s="191"/>
      <c r="F223" s="191"/>
      <c r="G223" s="191"/>
      <c r="H223" s="191"/>
      <c r="I223" s="191"/>
      <c r="J223" s="191"/>
      <c r="K223" s="191"/>
      <c r="L223" s="191"/>
      <c r="M223" s="191"/>
      <c r="N223" s="191"/>
    </row>
    <row r="227" spans="1:14" s="10" customFormat="1" ht="24.95" customHeight="1" x14ac:dyDescent="0.2">
      <c r="A227" s="200" t="s">
        <v>194</v>
      </c>
      <c r="B227" s="200"/>
      <c r="C227" s="200"/>
      <c r="D227" s="200"/>
      <c r="E227" s="200"/>
      <c r="F227" s="200"/>
      <c r="G227" s="200"/>
      <c r="H227" s="200"/>
      <c r="I227" s="200"/>
      <c r="J227" s="200"/>
      <c r="K227" s="200"/>
      <c r="L227" s="200"/>
      <c r="M227" s="200"/>
      <c r="N227" s="200"/>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192" t="s">
        <v>13</v>
      </c>
    </row>
    <row r="230" spans="1:14" ht="12.75" customHeight="1" thickBot="1" x14ac:dyDescent="0.25">
      <c r="A230" s="195"/>
      <c r="B230" s="195"/>
      <c r="C230" s="195"/>
      <c r="D230" s="195"/>
      <c r="E230" s="195"/>
      <c r="F230" s="195"/>
      <c r="G230" s="195"/>
      <c r="H230" s="195"/>
      <c r="I230" s="195"/>
      <c r="J230" s="195"/>
      <c r="K230" s="195"/>
      <c r="L230" s="195"/>
      <c r="M230" s="195"/>
      <c r="N230" s="193"/>
    </row>
    <row r="231" spans="1:14" ht="12.75" customHeight="1" x14ac:dyDescent="0.2">
      <c r="A231" s="214" t="s">
        <v>91</v>
      </c>
      <c r="B231" s="205">
        <v>36520</v>
      </c>
      <c r="C231" s="205">
        <v>32800</v>
      </c>
      <c r="D231" s="205">
        <v>30880</v>
      </c>
      <c r="E231" s="205">
        <v>33680</v>
      </c>
      <c r="F231" s="205">
        <v>34760</v>
      </c>
      <c r="G231" s="205">
        <v>30080</v>
      </c>
      <c r="H231" s="205">
        <v>19200</v>
      </c>
      <c r="I231" s="205">
        <v>30640</v>
      </c>
      <c r="J231" s="205">
        <v>36360</v>
      </c>
      <c r="K231" s="205">
        <v>27160</v>
      </c>
      <c r="L231" s="205">
        <v>30160</v>
      </c>
      <c r="M231" s="205">
        <v>11360</v>
      </c>
      <c r="N231" s="207">
        <f>SUM(B231:M231)</f>
        <v>353600</v>
      </c>
    </row>
    <row r="232" spans="1:14" ht="12.75" customHeight="1" thickBot="1" x14ac:dyDescent="0.25">
      <c r="A232" s="195"/>
      <c r="B232" s="206"/>
      <c r="C232" s="206"/>
      <c r="D232" s="206"/>
      <c r="E232" s="206"/>
      <c r="F232" s="206"/>
      <c r="G232" s="206"/>
      <c r="H232" s="206"/>
      <c r="I232" s="206"/>
      <c r="J232" s="206"/>
      <c r="K232" s="206"/>
      <c r="L232" s="206"/>
      <c r="M232" s="206"/>
      <c r="N232" s="208"/>
    </row>
    <row r="233" spans="1:14" ht="12.75" customHeight="1" x14ac:dyDescent="0.2">
      <c r="A233" s="201" t="s">
        <v>13</v>
      </c>
      <c r="B233" s="190">
        <f t="shared" ref="B233:M233" si="11">SUM(B231:B231)</f>
        <v>36520</v>
      </c>
      <c r="C233" s="190">
        <f t="shared" si="11"/>
        <v>32800</v>
      </c>
      <c r="D233" s="190">
        <f t="shared" si="11"/>
        <v>30880</v>
      </c>
      <c r="E233" s="190">
        <f t="shared" si="11"/>
        <v>33680</v>
      </c>
      <c r="F233" s="190">
        <f t="shared" si="11"/>
        <v>34760</v>
      </c>
      <c r="G233" s="190">
        <f t="shared" si="11"/>
        <v>30080</v>
      </c>
      <c r="H233" s="190">
        <f t="shared" si="11"/>
        <v>19200</v>
      </c>
      <c r="I233" s="190">
        <f t="shared" si="11"/>
        <v>30640</v>
      </c>
      <c r="J233" s="190">
        <f t="shared" si="11"/>
        <v>36360</v>
      </c>
      <c r="K233" s="190">
        <f t="shared" si="11"/>
        <v>27160</v>
      </c>
      <c r="L233" s="190">
        <f t="shared" si="11"/>
        <v>30160</v>
      </c>
      <c r="M233" s="190">
        <f t="shared" si="11"/>
        <v>11360</v>
      </c>
      <c r="N233" s="190">
        <f>SUM(B233:M233)</f>
        <v>353600</v>
      </c>
    </row>
    <row r="234" spans="1:14" ht="12.75" customHeight="1" thickBot="1" x14ac:dyDescent="0.25">
      <c r="A234" s="202"/>
      <c r="B234" s="191"/>
      <c r="C234" s="191"/>
      <c r="D234" s="191"/>
      <c r="E234" s="191"/>
      <c r="F234" s="191"/>
      <c r="G234" s="191"/>
      <c r="H234" s="191"/>
      <c r="I234" s="191"/>
      <c r="J234" s="191"/>
      <c r="K234" s="191"/>
      <c r="L234" s="191"/>
      <c r="M234" s="191"/>
      <c r="N234" s="191"/>
    </row>
  </sheetData>
  <mergeCells count="1345">
    <mergeCell ref="M94:M95"/>
    <mergeCell ref="L92:L93"/>
    <mergeCell ref="M92:M93"/>
    <mergeCell ref="G51:G52"/>
    <mergeCell ref="N51:N52"/>
    <mergeCell ref="J51:J52"/>
    <mergeCell ref="K51:K52"/>
    <mergeCell ref="L51:L52"/>
    <mergeCell ref="I127:I128"/>
    <mergeCell ref="J127:J128"/>
    <mergeCell ref="L193:L194"/>
    <mergeCell ref="M193:M194"/>
    <mergeCell ref="I193:I194"/>
    <mergeCell ref="J160:J161"/>
    <mergeCell ref="K160:K161"/>
    <mergeCell ref="L191:L192"/>
    <mergeCell ref="M127:M128"/>
    <mergeCell ref="N127:N128"/>
    <mergeCell ref="M96:M97"/>
    <mergeCell ref="N96:N97"/>
    <mergeCell ref="M189:M190"/>
    <mergeCell ref="N189:N190"/>
    <mergeCell ref="N187:N188"/>
    <mergeCell ref="N185:N186"/>
    <mergeCell ref="N183:N184"/>
    <mergeCell ref="M187:M188"/>
    <mergeCell ref="J179:J180"/>
    <mergeCell ref="K179:K180"/>
    <mergeCell ref="L179:L180"/>
    <mergeCell ref="G162:G163"/>
    <mergeCell ref="H162:H163"/>
    <mergeCell ref="I162:I163"/>
    <mergeCell ref="B96:B97"/>
    <mergeCell ref="C96:C97"/>
    <mergeCell ref="D96:D97"/>
    <mergeCell ref="E96:E97"/>
    <mergeCell ref="F96:F97"/>
    <mergeCell ref="G96:G97"/>
    <mergeCell ref="E127:E128"/>
    <mergeCell ref="F127:F128"/>
    <mergeCell ref="I96:I97"/>
    <mergeCell ref="J96:J97"/>
    <mergeCell ref="K96:K97"/>
    <mergeCell ref="K127:K128"/>
    <mergeCell ref="L127:L128"/>
    <mergeCell ref="L123:L124"/>
    <mergeCell ref="K121:K122"/>
    <mergeCell ref="L121:L122"/>
    <mergeCell ref="I121:I122"/>
    <mergeCell ref="J123:J124"/>
    <mergeCell ref="H96:H97"/>
    <mergeCell ref="L96:L97"/>
    <mergeCell ref="G121:G122"/>
    <mergeCell ref="H121:H122"/>
    <mergeCell ref="L119:L120"/>
    <mergeCell ref="D103:D104"/>
    <mergeCell ref="E103:E104"/>
    <mergeCell ref="J121:J122"/>
    <mergeCell ref="K123:K124"/>
    <mergeCell ref="B222:B223"/>
    <mergeCell ref="C222:C223"/>
    <mergeCell ref="K193:K194"/>
    <mergeCell ref="G222:G223"/>
    <mergeCell ref="H222:H223"/>
    <mergeCell ref="I222:I223"/>
    <mergeCell ref="G193:G194"/>
    <mergeCell ref="H193:H194"/>
    <mergeCell ref="I214:I215"/>
    <mergeCell ref="J214:J215"/>
    <mergeCell ref="H212:H213"/>
    <mergeCell ref="I212:I213"/>
    <mergeCell ref="N193:N194"/>
    <mergeCell ref="N222:N223"/>
    <mergeCell ref="B193:B194"/>
    <mergeCell ref="C193:C194"/>
    <mergeCell ref="D193:D194"/>
    <mergeCell ref="E193:E194"/>
    <mergeCell ref="F193:F194"/>
    <mergeCell ref="J193:J194"/>
    <mergeCell ref="J222:J223"/>
    <mergeCell ref="K222:K223"/>
    <mergeCell ref="N216:N217"/>
    <mergeCell ref="L216:L217"/>
    <mergeCell ref="M218:M219"/>
    <mergeCell ref="M220:M221"/>
    <mergeCell ref="M216:M217"/>
    <mergeCell ref="M214:M215"/>
    <mergeCell ref="C212:C213"/>
    <mergeCell ref="D212:D213"/>
    <mergeCell ref="E212:E213"/>
    <mergeCell ref="K214:K215"/>
    <mergeCell ref="A31:A32"/>
    <mergeCell ref="A35:A36"/>
    <mergeCell ref="A45:A46"/>
    <mergeCell ref="A47:A48"/>
    <mergeCell ref="A49:A50"/>
    <mergeCell ref="A51:A52"/>
    <mergeCell ref="A60:A61"/>
    <mergeCell ref="A62:A63"/>
    <mergeCell ref="A58:A59"/>
    <mergeCell ref="A56:N56"/>
    <mergeCell ref="C45:C46"/>
    <mergeCell ref="B45:B46"/>
    <mergeCell ref="B51:B52"/>
    <mergeCell ref="C51:C52"/>
    <mergeCell ref="D51:D52"/>
    <mergeCell ref="E51:E52"/>
    <mergeCell ref="F51:F52"/>
    <mergeCell ref="H51:H52"/>
    <mergeCell ref="M51:M52"/>
    <mergeCell ref="D62:D63"/>
    <mergeCell ref="E62:E63"/>
    <mergeCell ref="J62:J63"/>
    <mergeCell ref="L62:L63"/>
    <mergeCell ref="M49:M50"/>
    <mergeCell ref="N49:N50"/>
    <mergeCell ref="N47:N48"/>
    <mergeCell ref="D49:D50"/>
    <mergeCell ref="E49:E50"/>
    <mergeCell ref="F49:F50"/>
    <mergeCell ref="G49:G50"/>
    <mergeCell ref="H49:H50"/>
    <mergeCell ref="B60:B61"/>
    <mergeCell ref="A140:A141"/>
    <mergeCell ref="A142:A143"/>
    <mergeCell ref="A105:A106"/>
    <mergeCell ref="A107:A108"/>
    <mergeCell ref="A109:A110"/>
    <mergeCell ref="A111:A112"/>
    <mergeCell ref="A113:A114"/>
    <mergeCell ref="A115:A116"/>
    <mergeCell ref="A66:A67"/>
    <mergeCell ref="A68:A69"/>
    <mergeCell ref="A70:A71"/>
    <mergeCell ref="A72:A73"/>
    <mergeCell ref="A74:A75"/>
    <mergeCell ref="A76:A77"/>
    <mergeCell ref="A86:A87"/>
    <mergeCell ref="A88:A89"/>
    <mergeCell ref="A90:A91"/>
    <mergeCell ref="A78:A79"/>
    <mergeCell ref="A80:A81"/>
    <mergeCell ref="A82:A83"/>
    <mergeCell ref="A84:A85"/>
    <mergeCell ref="A94:A95"/>
    <mergeCell ref="A92:A93"/>
    <mergeCell ref="A96:A97"/>
    <mergeCell ref="A175:A176"/>
    <mergeCell ref="A177:A178"/>
    <mergeCell ref="B175:B176"/>
    <mergeCell ref="C175:C176"/>
    <mergeCell ref="A169:A170"/>
    <mergeCell ref="A117:A118"/>
    <mergeCell ref="A119:A120"/>
    <mergeCell ref="A150:A151"/>
    <mergeCell ref="A152:A153"/>
    <mergeCell ref="A123:A124"/>
    <mergeCell ref="A125:A126"/>
    <mergeCell ref="A144:A145"/>
    <mergeCell ref="A146:A147"/>
    <mergeCell ref="A127:A128"/>
    <mergeCell ref="A222:A223"/>
    <mergeCell ref="A193:A194"/>
    <mergeCell ref="A162:A163"/>
    <mergeCell ref="A187:A188"/>
    <mergeCell ref="A189:A190"/>
    <mergeCell ref="A191:A192"/>
    <mergeCell ref="A218:A219"/>
    <mergeCell ref="A220:A221"/>
    <mergeCell ref="A171:A172"/>
    <mergeCell ref="A173:A174"/>
    <mergeCell ref="A158:A159"/>
    <mergeCell ref="A160:A161"/>
    <mergeCell ref="A154:A155"/>
    <mergeCell ref="A156:A157"/>
    <mergeCell ref="A148:A149"/>
    <mergeCell ref="A121:A122"/>
    <mergeCell ref="A136:A137"/>
    <mergeCell ref="A138:A139"/>
    <mergeCell ref="A214:A215"/>
    <mergeCell ref="A216:A217"/>
    <mergeCell ref="J216:J217"/>
    <mergeCell ref="K216:K217"/>
    <mergeCell ref="F220:F221"/>
    <mergeCell ref="G220:G221"/>
    <mergeCell ref="H220:H221"/>
    <mergeCell ref="I220:I221"/>
    <mergeCell ref="A202:A203"/>
    <mergeCell ref="A204:A205"/>
    <mergeCell ref="A206:A207"/>
    <mergeCell ref="A208:A209"/>
    <mergeCell ref="A179:A180"/>
    <mergeCell ref="A181:A182"/>
    <mergeCell ref="A183:A184"/>
    <mergeCell ref="A185:A186"/>
    <mergeCell ref="A200:A201"/>
    <mergeCell ref="A210:A211"/>
    <mergeCell ref="A212:A213"/>
    <mergeCell ref="B218:B219"/>
    <mergeCell ref="C218:C219"/>
    <mergeCell ref="D218:D219"/>
    <mergeCell ref="B220:B221"/>
    <mergeCell ref="C220:C221"/>
    <mergeCell ref="D220:D221"/>
    <mergeCell ref="E220:E221"/>
    <mergeCell ref="K218:K219"/>
    <mergeCell ref="E218:E219"/>
    <mergeCell ref="F218:F219"/>
    <mergeCell ref="G218:G219"/>
    <mergeCell ref="H218:H219"/>
    <mergeCell ref="B212:B213"/>
    <mergeCell ref="G231:G232"/>
    <mergeCell ref="H231:H232"/>
    <mergeCell ref="I231:I232"/>
    <mergeCell ref="L218:L219"/>
    <mergeCell ref="I218:I219"/>
    <mergeCell ref="J218:J219"/>
    <mergeCell ref="L220:L221"/>
    <mergeCell ref="K220:K221"/>
    <mergeCell ref="M229:M230"/>
    <mergeCell ref="N229:N230"/>
    <mergeCell ref="N220:N221"/>
    <mergeCell ref="B231:B232"/>
    <mergeCell ref="J229:J230"/>
    <mergeCell ref="J231:J232"/>
    <mergeCell ref="J220:J221"/>
    <mergeCell ref="K229:K230"/>
    <mergeCell ref="H229:H230"/>
    <mergeCell ref="K231:K232"/>
    <mergeCell ref="C231:C232"/>
    <mergeCell ref="D231:D232"/>
    <mergeCell ref="E231:E232"/>
    <mergeCell ref="F231:F232"/>
    <mergeCell ref="D222:D223"/>
    <mergeCell ref="L222:L223"/>
    <mergeCell ref="L231:L232"/>
    <mergeCell ref="A227:N227"/>
    <mergeCell ref="M231:M232"/>
    <mergeCell ref="N231:N232"/>
    <mergeCell ref="M222:M223"/>
    <mergeCell ref="F222:F223"/>
    <mergeCell ref="E222:E223"/>
    <mergeCell ref="N218:N219"/>
    <mergeCell ref="L214:L215"/>
    <mergeCell ref="B214:B215"/>
    <mergeCell ref="C214:C215"/>
    <mergeCell ref="D214:D215"/>
    <mergeCell ref="E214:E215"/>
    <mergeCell ref="F214:F215"/>
    <mergeCell ref="G214:G215"/>
    <mergeCell ref="N214:N215"/>
    <mergeCell ref="F216:F217"/>
    <mergeCell ref="G216:G217"/>
    <mergeCell ref="H216:H217"/>
    <mergeCell ref="I216:I217"/>
    <mergeCell ref="N212:N213"/>
    <mergeCell ref="H214:H215"/>
    <mergeCell ref="M212:M213"/>
    <mergeCell ref="F212:F213"/>
    <mergeCell ref="G212:G213"/>
    <mergeCell ref="B216:B217"/>
    <mergeCell ref="C216:C217"/>
    <mergeCell ref="D216:D217"/>
    <mergeCell ref="E216:E217"/>
    <mergeCell ref="N210:N211"/>
    <mergeCell ref="N208:N209"/>
    <mergeCell ref="B210:B211"/>
    <mergeCell ref="C210:C211"/>
    <mergeCell ref="D210:D211"/>
    <mergeCell ref="E210:E211"/>
    <mergeCell ref="F210:F211"/>
    <mergeCell ref="G210:G211"/>
    <mergeCell ref="H210:H211"/>
    <mergeCell ref="L208:L209"/>
    <mergeCell ref="K210:K211"/>
    <mergeCell ref="L210:L211"/>
    <mergeCell ref="I210:I211"/>
    <mergeCell ref="J210:J211"/>
    <mergeCell ref="J208:J209"/>
    <mergeCell ref="K208:K209"/>
    <mergeCell ref="L212:L213"/>
    <mergeCell ref="M210:M211"/>
    <mergeCell ref="J212:J213"/>
    <mergeCell ref="K212:K213"/>
    <mergeCell ref="M208:M209"/>
    <mergeCell ref="F208:F209"/>
    <mergeCell ref="G208:G209"/>
    <mergeCell ref="H208:H209"/>
    <mergeCell ref="I208:I209"/>
    <mergeCell ref="N206:N207"/>
    <mergeCell ref="B208:B209"/>
    <mergeCell ref="C208:C209"/>
    <mergeCell ref="D208:D209"/>
    <mergeCell ref="E208:E209"/>
    <mergeCell ref="D204:D205"/>
    <mergeCell ref="E204:E205"/>
    <mergeCell ref="J204:J205"/>
    <mergeCell ref="K204:K205"/>
    <mergeCell ref="L204:L205"/>
    <mergeCell ref="F204:F205"/>
    <mergeCell ref="G204:G205"/>
    <mergeCell ref="H204:H205"/>
    <mergeCell ref="I204:I205"/>
    <mergeCell ref="M206:M207"/>
    <mergeCell ref="L206:L207"/>
    <mergeCell ref="I206:I207"/>
    <mergeCell ref="J206:J207"/>
    <mergeCell ref="N204:N205"/>
    <mergeCell ref="B206:B207"/>
    <mergeCell ref="C206:C207"/>
    <mergeCell ref="D206:D207"/>
    <mergeCell ref="E206:E207"/>
    <mergeCell ref="F206:F207"/>
    <mergeCell ref="G206:G207"/>
    <mergeCell ref="H206:H207"/>
    <mergeCell ref="K206:K207"/>
    <mergeCell ref="M204:M205"/>
    <mergeCell ref="M191:M192"/>
    <mergeCell ref="F191:F192"/>
    <mergeCell ref="G191:G192"/>
    <mergeCell ref="H191:H192"/>
    <mergeCell ref="I191:I192"/>
    <mergeCell ref="B191:B192"/>
    <mergeCell ref="C191:C192"/>
    <mergeCell ref="D191:D192"/>
    <mergeCell ref="E191:E192"/>
    <mergeCell ref="M202:M203"/>
    <mergeCell ref="N202:N203"/>
    <mergeCell ref="N191:N192"/>
    <mergeCell ref="B202:B203"/>
    <mergeCell ref="C202:C203"/>
    <mergeCell ref="D202:D203"/>
    <mergeCell ref="E202:E203"/>
    <mergeCell ref="F202:F203"/>
    <mergeCell ref="G202:G203"/>
    <mergeCell ref="H202:H203"/>
    <mergeCell ref="B187:B188"/>
    <mergeCell ref="C187:C188"/>
    <mergeCell ref="D187:D188"/>
    <mergeCell ref="E187:E188"/>
    <mergeCell ref="K202:K203"/>
    <mergeCell ref="L202:L203"/>
    <mergeCell ref="I202:I203"/>
    <mergeCell ref="J202:J203"/>
    <mergeCell ref="J187:J188"/>
    <mergeCell ref="K187:K188"/>
    <mergeCell ref="L187:L188"/>
    <mergeCell ref="F187:F188"/>
    <mergeCell ref="G187:G188"/>
    <mergeCell ref="H187:H188"/>
    <mergeCell ref="I187:I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B185:B186"/>
    <mergeCell ref="C185:C186"/>
    <mergeCell ref="D185:D186"/>
    <mergeCell ref="E185:E186"/>
    <mergeCell ref="F185:F186"/>
    <mergeCell ref="G185:G186"/>
    <mergeCell ref="H185:H186"/>
    <mergeCell ref="K185:K186"/>
    <mergeCell ref="L185:L186"/>
    <mergeCell ref="I185:I186"/>
    <mergeCell ref="J185:J186"/>
    <mergeCell ref="F179:F180"/>
    <mergeCell ref="G179:G180"/>
    <mergeCell ref="H179:H180"/>
    <mergeCell ref="I179:I180"/>
    <mergeCell ref="M181:M182"/>
    <mergeCell ref="E179:E180"/>
    <mergeCell ref="N181:N182"/>
    <mergeCell ref="N179:N180"/>
    <mergeCell ref="B181:B182"/>
    <mergeCell ref="C181:C182"/>
    <mergeCell ref="D181:D182"/>
    <mergeCell ref="E181:E182"/>
    <mergeCell ref="F181:F182"/>
    <mergeCell ref="G181:G182"/>
    <mergeCell ref="H181:H182"/>
    <mergeCell ref="M179:M180"/>
    <mergeCell ref="J175:J176"/>
    <mergeCell ref="K175:K176"/>
    <mergeCell ref="L175:L176"/>
    <mergeCell ref="M175:M176"/>
    <mergeCell ref="F175:F176"/>
    <mergeCell ref="G175:G176"/>
    <mergeCell ref="H175:H176"/>
    <mergeCell ref="I175:I176"/>
    <mergeCell ref="M177:M178"/>
    <mergeCell ref="K177:K178"/>
    <mergeCell ref="L177:L178"/>
    <mergeCell ref="I177:I178"/>
    <mergeCell ref="J177:J178"/>
    <mergeCell ref="N177:N178"/>
    <mergeCell ref="N175:N176"/>
    <mergeCell ref="B177:B178"/>
    <mergeCell ref="C177:C178"/>
    <mergeCell ref="D177:D178"/>
    <mergeCell ref="E177:E178"/>
    <mergeCell ref="F177:F178"/>
    <mergeCell ref="G177:G178"/>
    <mergeCell ref="H177:H178"/>
    <mergeCell ref="D175:D176"/>
    <mergeCell ref="E175:E176"/>
    <mergeCell ref="B171:B172"/>
    <mergeCell ref="C171:C172"/>
    <mergeCell ref="D171:D172"/>
    <mergeCell ref="E171:E172"/>
    <mergeCell ref="F171:F172"/>
    <mergeCell ref="G171:G172"/>
    <mergeCell ref="K162:K163"/>
    <mergeCell ref="M162:M163"/>
    <mergeCell ref="N162:N163"/>
    <mergeCell ref="N171:N172"/>
    <mergeCell ref="L171:L172"/>
    <mergeCell ref="B173:B174"/>
    <mergeCell ref="C173:C174"/>
    <mergeCell ref="D173:D174"/>
    <mergeCell ref="E173:E174"/>
    <mergeCell ref="F173:F174"/>
    <mergeCell ref="G173:G174"/>
    <mergeCell ref="H173:H174"/>
    <mergeCell ref="K173:K174"/>
    <mergeCell ref="L173:L174"/>
    <mergeCell ref="I173:I174"/>
    <mergeCell ref="J173:J174"/>
    <mergeCell ref="A167:N167"/>
    <mergeCell ref="F162:F163"/>
    <mergeCell ref="J162:J163"/>
    <mergeCell ref="L162:L163"/>
    <mergeCell ref="B162:B163"/>
    <mergeCell ref="C162:C163"/>
    <mergeCell ref="D162:D163"/>
    <mergeCell ref="N158:N159"/>
    <mergeCell ref="N156:N157"/>
    <mergeCell ref="B158:B159"/>
    <mergeCell ref="C158:C159"/>
    <mergeCell ref="D158:D159"/>
    <mergeCell ref="E158:E159"/>
    <mergeCell ref="F158:F159"/>
    <mergeCell ref="G158:G159"/>
    <mergeCell ref="H158:H159"/>
    <mergeCell ref="I158:I159"/>
    <mergeCell ref="M158:M159"/>
    <mergeCell ref="J158:J159"/>
    <mergeCell ref="L160:L161"/>
    <mergeCell ref="M160:M161"/>
    <mergeCell ref="F160:F161"/>
    <mergeCell ref="G160:G161"/>
    <mergeCell ref="H160:H161"/>
    <mergeCell ref="K158:K159"/>
    <mergeCell ref="L158:L159"/>
    <mergeCell ref="N160:N161"/>
    <mergeCell ref="B160:B161"/>
    <mergeCell ref="C160:C161"/>
    <mergeCell ref="I160:I161"/>
    <mergeCell ref="D160:D161"/>
    <mergeCell ref="E162:E16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2:B143"/>
    <mergeCell ref="C142:C143"/>
    <mergeCell ref="D142:D143"/>
    <mergeCell ref="E142:E143"/>
    <mergeCell ref="F142:F143"/>
    <mergeCell ref="G142:G143"/>
    <mergeCell ref="H142:H143"/>
    <mergeCell ref="B144:B145"/>
    <mergeCell ref="C144:C145"/>
    <mergeCell ref="D144:D145"/>
    <mergeCell ref="E144:E145"/>
    <mergeCell ref="K142:K143"/>
    <mergeCell ref="L142:L143"/>
    <mergeCell ref="I142:I143"/>
    <mergeCell ref="J142:J143"/>
    <mergeCell ref="J144:J145"/>
    <mergeCell ref="K144:K145"/>
    <mergeCell ref="L144:L145"/>
    <mergeCell ref="D140:D141"/>
    <mergeCell ref="E140:E141"/>
    <mergeCell ref="K138:K139"/>
    <mergeCell ref="L138:L139"/>
    <mergeCell ref="I138:I139"/>
    <mergeCell ref="J138:J139"/>
    <mergeCell ref="J140:J141"/>
    <mergeCell ref="K140:K141"/>
    <mergeCell ref="L140:L141"/>
    <mergeCell ref="M140:M141"/>
    <mergeCell ref="F140:F141"/>
    <mergeCell ref="G140:G141"/>
    <mergeCell ref="H140:H141"/>
    <mergeCell ref="I140:I141"/>
    <mergeCell ref="M142:M143"/>
    <mergeCell ref="N142:N143"/>
    <mergeCell ref="N140:N141"/>
    <mergeCell ref="M125:M126"/>
    <mergeCell ref="N125:N126"/>
    <mergeCell ref="N123:N124"/>
    <mergeCell ref="B125:B126"/>
    <mergeCell ref="C125:C126"/>
    <mergeCell ref="D125:D126"/>
    <mergeCell ref="E125:E126"/>
    <mergeCell ref="F125:F126"/>
    <mergeCell ref="G125:G126"/>
    <mergeCell ref="H125:H126"/>
    <mergeCell ref="B136:B137"/>
    <mergeCell ref="C136:C137"/>
    <mergeCell ref="D136:D137"/>
    <mergeCell ref="E136:E137"/>
    <mergeCell ref="K125:K126"/>
    <mergeCell ref="L125:L126"/>
    <mergeCell ref="I125:I126"/>
    <mergeCell ref="J125:J126"/>
    <mergeCell ref="J136:J137"/>
    <mergeCell ref="K136:K137"/>
    <mergeCell ref="L136:L137"/>
    <mergeCell ref="M136:M137"/>
    <mergeCell ref="F136:F137"/>
    <mergeCell ref="G136:G137"/>
    <mergeCell ref="H136:H137"/>
    <mergeCell ref="I136:I137"/>
    <mergeCell ref="N136:N137"/>
    <mergeCell ref="B127:B128"/>
    <mergeCell ref="C127:C128"/>
    <mergeCell ref="D127:D128"/>
    <mergeCell ref="G127:G128"/>
    <mergeCell ref="H127:H128"/>
    <mergeCell ref="M121:M122"/>
    <mergeCell ref="N121:N122"/>
    <mergeCell ref="N119:N120"/>
    <mergeCell ref="M123:M124"/>
    <mergeCell ref="B121:B122"/>
    <mergeCell ref="C121:C122"/>
    <mergeCell ref="D121:D122"/>
    <mergeCell ref="E121:E122"/>
    <mergeCell ref="F121:F122"/>
    <mergeCell ref="F123:F124"/>
    <mergeCell ref="G123:G124"/>
    <mergeCell ref="H123:H124"/>
    <mergeCell ref="I123:I124"/>
    <mergeCell ref="B123:B124"/>
    <mergeCell ref="C123:C124"/>
    <mergeCell ref="D123:D124"/>
    <mergeCell ref="E123:E124"/>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M119:M120"/>
    <mergeCell ref="F119:F120"/>
    <mergeCell ref="G119:G120"/>
    <mergeCell ref="H119:H120"/>
    <mergeCell ref="I119:I120"/>
    <mergeCell ref="M113:M114"/>
    <mergeCell ref="N113:N114"/>
    <mergeCell ref="N111:N112"/>
    <mergeCell ref="B113:B114"/>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09:M110"/>
    <mergeCell ref="L105:L106"/>
    <mergeCell ref="I105:I106"/>
    <mergeCell ref="J105:J106"/>
    <mergeCell ref="J107:J108"/>
    <mergeCell ref="K107:K108"/>
    <mergeCell ref="N109:N110"/>
    <mergeCell ref="N107:N108"/>
    <mergeCell ref="B109:B110"/>
    <mergeCell ref="C109:C110"/>
    <mergeCell ref="D109:D110"/>
    <mergeCell ref="E109:E110"/>
    <mergeCell ref="F109:F110"/>
    <mergeCell ref="G109:G110"/>
    <mergeCell ref="H109:H110"/>
    <mergeCell ref="M107:M108"/>
    <mergeCell ref="B111:B112"/>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I94:I95"/>
    <mergeCell ref="B94:B95"/>
    <mergeCell ref="C94:C95"/>
    <mergeCell ref="D94:D95"/>
    <mergeCell ref="E94:E95"/>
    <mergeCell ref="N92:N93"/>
    <mergeCell ref="M105:M106"/>
    <mergeCell ref="N105:N106"/>
    <mergeCell ref="N94:N95"/>
    <mergeCell ref="B105:B106"/>
    <mergeCell ref="C105:C106"/>
    <mergeCell ref="D105:D106"/>
    <mergeCell ref="E105:E106"/>
    <mergeCell ref="F105:F106"/>
    <mergeCell ref="G105:G106"/>
    <mergeCell ref="L107:L108"/>
    <mergeCell ref="H105:H106"/>
    <mergeCell ref="B107:B108"/>
    <mergeCell ref="C107:C108"/>
    <mergeCell ref="D107:D108"/>
    <mergeCell ref="E107:E108"/>
    <mergeCell ref="K105:K106"/>
    <mergeCell ref="F107:F108"/>
    <mergeCell ref="G107:G108"/>
    <mergeCell ref="H107:H108"/>
    <mergeCell ref="I107:I108"/>
    <mergeCell ref="F94:F95"/>
    <mergeCell ref="G94:G95"/>
    <mergeCell ref="H94:H95"/>
    <mergeCell ref="J94:J95"/>
    <mergeCell ref="K94:K95"/>
    <mergeCell ref="L94:L95"/>
    <mergeCell ref="N88:N89"/>
    <mergeCell ref="N86:N87"/>
    <mergeCell ref="I90:I91"/>
    <mergeCell ref="B90:B91"/>
    <mergeCell ref="C90:C91"/>
    <mergeCell ref="D90:D91"/>
    <mergeCell ref="E90:E91"/>
    <mergeCell ref="K88:K89"/>
    <mergeCell ref="B88:B89"/>
    <mergeCell ref="C88:C89"/>
    <mergeCell ref="D88:D89"/>
    <mergeCell ref="E88:E89"/>
    <mergeCell ref="N90:N91"/>
    <mergeCell ref="B92:B93"/>
    <mergeCell ref="C92:C93"/>
    <mergeCell ref="D92:D93"/>
    <mergeCell ref="E92:E93"/>
    <mergeCell ref="F92:F93"/>
    <mergeCell ref="G92:G93"/>
    <mergeCell ref="H92:H93"/>
    <mergeCell ref="I92:I93"/>
    <mergeCell ref="J92:J93"/>
    <mergeCell ref="F90:F91"/>
    <mergeCell ref="G90:G91"/>
    <mergeCell ref="H90:H91"/>
    <mergeCell ref="F88:F89"/>
    <mergeCell ref="K92:K93"/>
    <mergeCell ref="J90:J91"/>
    <mergeCell ref="K90:K91"/>
    <mergeCell ref="L90:L91"/>
    <mergeCell ref="M90:M91"/>
    <mergeCell ref="C86:C87"/>
    <mergeCell ref="D86:D87"/>
    <mergeCell ref="E86:E87"/>
    <mergeCell ref="K84:K85"/>
    <mergeCell ref="L84:L85"/>
    <mergeCell ref="I84:I85"/>
    <mergeCell ref="J84:J85"/>
    <mergeCell ref="J86:J87"/>
    <mergeCell ref="K86:K87"/>
    <mergeCell ref="G88:G89"/>
    <mergeCell ref="H88:H89"/>
    <mergeCell ref="L86:L87"/>
    <mergeCell ref="M86:M87"/>
    <mergeCell ref="F86:F87"/>
    <mergeCell ref="G86:G87"/>
    <mergeCell ref="H86:H87"/>
    <mergeCell ref="I86:I87"/>
    <mergeCell ref="L88:L89"/>
    <mergeCell ref="I88:I89"/>
    <mergeCell ref="J88:J89"/>
    <mergeCell ref="M88:M89"/>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D84:D85"/>
    <mergeCell ref="E84:E85"/>
    <mergeCell ref="F84:F85"/>
    <mergeCell ref="G84:G85"/>
    <mergeCell ref="H84:H85"/>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D80:D81"/>
    <mergeCell ref="E80:E81"/>
    <mergeCell ref="F80:F81"/>
    <mergeCell ref="G80:G81"/>
    <mergeCell ref="H80:H81"/>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D76:D77"/>
    <mergeCell ref="E76:E77"/>
    <mergeCell ref="F76:F77"/>
    <mergeCell ref="G76:G77"/>
    <mergeCell ref="H76:H77"/>
    <mergeCell ref="M72:M73"/>
    <mergeCell ref="N72:N73"/>
    <mergeCell ref="N70:N71"/>
    <mergeCell ref="B72:B73"/>
    <mergeCell ref="C72:C73"/>
    <mergeCell ref="D72:D73"/>
    <mergeCell ref="E72:E73"/>
    <mergeCell ref="F72:F73"/>
    <mergeCell ref="G72:G73"/>
    <mergeCell ref="H72:H73"/>
    <mergeCell ref="M70:M71"/>
    <mergeCell ref="M68:M69"/>
    <mergeCell ref="N68:N69"/>
    <mergeCell ref="H68:H69"/>
    <mergeCell ref="B68:B69"/>
    <mergeCell ref="C68:C69"/>
    <mergeCell ref="D68:D69"/>
    <mergeCell ref="E68:E69"/>
    <mergeCell ref="F68:F69"/>
    <mergeCell ref="G68:G69"/>
    <mergeCell ref="B70:B71"/>
    <mergeCell ref="C70:C71"/>
    <mergeCell ref="D70:D71"/>
    <mergeCell ref="E70:E71"/>
    <mergeCell ref="F70:F71"/>
    <mergeCell ref="G70:G71"/>
    <mergeCell ref="D58:D59"/>
    <mergeCell ref="L49:L50"/>
    <mergeCell ref="H66:H67"/>
    <mergeCell ref="I66:I67"/>
    <mergeCell ref="I64:I65"/>
    <mergeCell ref="H70:H71"/>
    <mergeCell ref="I70:I71"/>
    <mergeCell ref="F64:F65"/>
    <mergeCell ref="H64:H65"/>
    <mergeCell ref="B66:B67"/>
    <mergeCell ref="C66:C67"/>
    <mergeCell ref="D66:D67"/>
    <mergeCell ref="E66:E67"/>
    <mergeCell ref="F66:F67"/>
    <mergeCell ref="G66:G67"/>
    <mergeCell ref="G64:G65"/>
    <mergeCell ref="D60:D61"/>
    <mergeCell ref="E60:E61"/>
    <mergeCell ref="K49:K50"/>
    <mergeCell ref="I49:I50"/>
    <mergeCell ref="J49:J50"/>
    <mergeCell ref="K58:K59"/>
    <mergeCell ref="I51:I52"/>
    <mergeCell ref="K68:K69"/>
    <mergeCell ref="L68:L69"/>
    <mergeCell ref="I68:I69"/>
    <mergeCell ref="J68:J69"/>
    <mergeCell ref="J70:J71"/>
    <mergeCell ref="K70:K71"/>
    <mergeCell ref="L70:L71"/>
    <mergeCell ref="N66:N67"/>
    <mergeCell ref="J64:J65"/>
    <mergeCell ref="K64:K65"/>
    <mergeCell ref="J66:J67"/>
    <mergeCell ref="K66:K67"/>
    <mergeCell ref="M64:M65"/>
    <mergeCell ref="N64:N65"/>
    <mergeCell ref="F60:F61"/>
    <mergeCell ref="G60:G61"/>
    <mergeCell ref="H60:H61"/>
    <mergeCell ref="I60:I61"/>
    <mergeCell ref="M58:M59"/>
    <mergeCell ref="F58:F59"/>
    <mergeCell ref="G58:G59"/>
    <mergeCell ref="H58:H59"/>
    <mergeCell ref="I58:I59"/>
    <mergeCell ref="L58:L59"/>
    <mergeCell ref="N43:N44"/>
    <mergeCell ref="D45:D46"/>
    <mergeCell ref="E45:E46"/>
    <mergeCell ref="F45:F46"/>
    <mergeCell ref="G45:G46"/>
    <mergeCell ref="H45:H46"/>
    <mergeCell ref="I45:I46"/>
    <mergeCell ref="M43:M44"/>
    <mergeCell ref="F43:F44"/>
    <mergeCell ref="J43:J44"/>
    <mergeCell ref="D47:D48"/>
    <mergeCell ref="E47:E48"/>
    <mergeCell ref="F47:F48"/>
    <mergeCell ref="G47:G48"/>
    <mergeCell ref="M47:M48"/>
    <mergeCell ref="M45:M46"/>
    <mergeCell ref="N45:N46"/>
    <mergeCell ref="K45:K46"/>
    <mergeCell ref="L45:L46"/>
    <mergeCell ref="K47:K48"/>
    <mergeCell ref="E41:E42"/>
    <mergeCell ref="F41:F42"/>
    <mergeCell ref="G41:G42"/>
    <mergeCell ref="H41:H42"/>
    <mergeCell ref="B43:B44"/>
    <mergeCell ref="C43:C44"/>
    <mergeCell ref="D43:D44"/>
    <mergeCell ref="E43:E44"/>
    <mergeCell ref="G43:G44"/>
    <mergeCell ref="H43:H44"/>
    <mergeCell ref="K43:K44"/>
    <mergeCell ref="L43:L44"/>
    <mergeCell ref="I43:I44"/>
    <mergeCell ref="H47:H48"/>
    <mergeCell ref="I47:I48"/>
    <mergeCell ref="J47:J48"/>
    <mergeCell ref="L47:L48"/>
    <mergeCell ref="J45:J46"/>
    <mergeCell ref="B47:B48"/>
    <mergeCell ref="C47:C48"/>
    <mergeCell ref="J37:J38"/>
    <mergeCell ref="K37:K38"/>
    <mergeCell ref="L37:L38"/>
    <mergeCell ref="M37:M38"/>
    <mergeCell ref="F37:F38"/>
    <mergeCell ref="G37:G38"/>
    <mergeCell ref="H37:H38"/>
    <mergeCell ref="I37:I38"/>
    <mergeCell ref="N37:N38"/>
    <mergeCell ref="K41:K42"/>
    <mergeCell ref="I41:I42"/>
    <mergeCell ref="J41:J42"/>
    <mergeCell ref="F39:F40"/>
    <mergeCell ref="G39:G40"/>
    <mergeCell ref="H39:H40"/>
    <mergeCell ref="I39:I40"/>
    <mergeCell ref="J39:J40"/>
    <mergeCell ref="K39:K40"/>
    <mergeCell ref="L39:L40"/>
    <mergeCell ref="M39:M40"/>
    <mergeCell ref="M41:M42"/>
    <mergeCell ref="N41:N42"/>
    <mergeCell ref="N39:N40"/>
    <mergeCell ref="L41:L42"/>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K35:K36"/>
    <mergeCell ref="L35:L36"/>
    <mergeCell ref="I35:I36"/>
    <mergeCell ref="J35:J36"/>
    <mergeCell ref="E33:E34"/>
    <mergeCell ref="B33:B34"/>
    <mergeCell ref="C33:C34"/>
    <mergeCell ref="L29:L30"/>
    <mergeCell ref="M29:M30"/>
    <mergeCell ref="M27:M28"/>
    <mergeCell ref="N27:N28"/>
    <mergeCell ref="B29:B30"/>
    <mergeCell ref="C29:C30"/>
    <mergeCell ref="D29:D30"/>
    <mergeCell ref="E29:E30"/>
    <mergeCell ref="F29:F30"/>
    <mergeCell ref="G29:G30"/>
    <mergeCell ref="H31:H32"/>
    <mergeCell ref="I31:I32"/>
    <mergeCell ref="J31:J32"/>
    <mergeCell ref="J29:J30"/>
    <mergeCell ref="K29:K30"/>
    <mergeCell ref="H29:H30"/>
    <mergeCell ref="I29:I30"/>
    <mergeCell ref="K31:K32"/>
    <mergeCell ref="L31:L32"/>
    <mergeCell ref="M31:M32"/>
    <mergeCell ref="N31:N32"/>
    <mergeCell ref="N29:N30"/>
    <mergeCell ref="B31:B32"/>
    <mergeCell ref="C31:C32"/>
    <mergeCell ref="D31:D32"/>
    <mergeCell ref="E31:E32"/>
    <mergeCell ref="F31:F32"/>
    <mergeCell ref="G31:G32"/>
    <mergeCell ref="C27:C28"/>
    <mergeCell ref="I25:I26"/>
    <mergeCell ref="J25:J26"/>
    <mergeCell ref="K25:K26"/>
    <mergeCell ref="L25:L26"/>
    <mergeCell ref="E25:E26"/>
    <mergeCell ref="F25:F26"/>
    <mergeCell ref="G25:G26"/>
    <mergeCell ref="H25:H26"/>
    <mergeCell ref="M25:M26"/>
    <mergeCell ref="N25:N26"/>
    <mergeCell ref="E27:E28"/>
    <mergeCell ref="F27:F28"/>
    <mergeCell ref="G27:G28"/>
    <mergeCell ref="H27:H28"/>
    <mergeCell ref="I27:I28"/>
    <mergeCell ref="J27:J28"/>
    <mergeCell ref="K27:K28"/>
    <mergeCell ref="L27:L28"/>
    <mergeCell ref="H23:H24"/>
    <mergeCell ref="I23:I24"/>
    <mergeCell ref="J23:J24"/>
    <mergeCell ref="J21:J22"/>
    <mergeCell ref="K21:K22"/>
    <mergeCell ref="G21:G22"/>
    <mergeCell ref="H21:H22"/>
    <mergeCell ref="I21:I22"/>
    <mergeCell ref="K23:K24"/>
    <mergeCell ref="L23:L24"/>
    <mergeCell ref="M23:M24"/>
    <mergeCell ref="N23:N24"/>
    <mergeCell ref="N21:N22"/>
    <mergeCell ref="B23:B24"/>
    <mergeCell ref="C23:C24"/>
    <mergeCell ref="D23:D24"/>
    <mergeCell ref="E23:E24"/>
    <mergeCell ref="F23:F24"/>
    <mergeCell ref="G23:G24"/>
    <mergeCell ref="E19:E20"/>
    <mergeCell ref="F19:F20"/>
    <mergeCell ref="G19:G20"/>
    <mergeCell ref="H19:H20"/>
    <mergeCell ref="I19:I20"/>
    <mergeCell ref="J19:J20"/>
    <mergeCell ref="K19:K20"/>
    <mergeCell ref="L21:L22"/>
    <mergeCell ref="M21:M22"/>
    <mergeCell ref="L19:L20"/>
    <mergeCell ref="M19:M20"/>
    <mergeCell ref="N19:N20"/>
    <mergeCell ref="B21:B22"/>
    <mergeCell ref="C21:C22"/>
    <mergeCell ref="D21:D22"/>
    <mergeCell ref="E21:E22"/>
    <mergeCell ref="F21:F22"/>
    <mergeCell ref="C19:C20"/>
    <mergeCell ref="I15:I16"/>
    <mergeCell ref="J15:J16"/>
    <mergeCell ref="K15:K16"/>
    <mergeCell ref="L15:L16"/>
    <mergeCell ref="E15:E16"/>
    <mergeCell ref="F15:F16"/>
    <mergeCell ref="G15:G16"/>
    <mergeCell ref="H15:H16"/>
    <mergeCell ref="M15:M16"/>
    <mergeCell ref="N15:N16"/>
    <mergeCell ref="D17:D18"/>
    <mergeCell ref="E17:E18"/>
    <mergeCell ref="F17:F18"/>
    <mergeCell ref="G17:G18"/>
    <mergeCell ref="H17:H18"/>
    <mergeCell ref="I17:I18"/>
    <mergeCell ref="J17:J18"/>
    <mergeCell ref="K17:K18"/>
    <mergeCell ref="L17:L18"/>
    <mergeCell ref="M17:M18"/>
    <mergeCell ref="N17:N18"/>
    <mergeCell ref="K134:K135"/>
    <mergeCell ref="L134:L135"/>
    <mergeCell ref="F103:F104"/>
    <mergeCell ref="G103:G104"/>
    <mergeCell ref="H103:H104"/>
    <mergeCell ref="I103:I104"/>
    <mergeCell ref="L103:L104"/>
    <mergeCell ref="M103:M104"/>
    <mergeCell ref="N103:N104"/>
    <mergeCell ref="N60:N61"/>
    <mergeCell ref="L64:L65"/>
    <mergeCell ref="L66:L67"/>
    <mergeCell ref="M66:M67"/>
    <mergeCell ref="A101:N101"/>
    <mergeCell ref="B62:B63"/>
    <mergeCell ref="C62:C63"/>
    <mergeCell ref="G62:G63"/>
    <mergeCell ref="H62:H63"/>
    <mergeCell ref="F62:F63"/>
    <mergeCell ref="I62:I63"/>
    <mergeCell ref="J60:J61"/>
    <mergeCell ref="K60:K61"/>
    <mergeCell ref="L60:L61"/>
    <mergeCell ref="K62:K63"/>
    <mergeCell ref="M62:M63"/>
    <mergeCell ref="N62:N63"/>
    <mergeCell ref="B64:B65"/>
    <mergeCell ref="C64:C65"/>
    <mergeCell ref="D64:D65"/>
    <mergeCell ref="E64:E65"/>
    <mergeCell ref="A132:N132"/>
    <mergeCell ref="M60:M61"/>
    <mergeCell ref="L229:L230"/>
    <mergeCell ref="B179:B180"/>
    <mergeCell ref="C179:C180"/>
    <mergeCell ref="D179:D180"/>
    <mergeCell ref="A198:N198"/>
    <mergeCell ref="J169:J170"/>
    <mergeCell ref="H171:H172"/>
    <mergeCell ref="I171:I172"/>
    <mergeCell ref="J171:J172"/>
    <mergeCell ref="K171:K172"/>
    <mergeCell ref="B169:B170"/>
    <mergeCell ref="H134:H135"/>
    <mergeCell ref="I134:I135"/>
    <mergeCell ref="J134:J135"/>
    <mergeCell ref="D169:D170"/>
    <mergeCell ref="E169:E170"/>
    <mergeCell ref="F169:F170"/>
    <mergeCell ref="G169:G170"/>
    <mergeCell ref="E160:E161"/>
    <mergeCell ref="H169:H170"/>
    <mergeCell ref="I169:I170"/>
    <mergeCell ref="M138:M139"/>
    <mergeCell ref="N138:N139"/>
    <mergeCell ref="B138:B139"/>
    <mergeCell ref="C138:C139"/>
    <mergeCell ref="D138:D139"/>
    <mergeCell ref="E138:E139"/>
    <mergeCell ref="F138:F139"/>
    <mergeCell ref="G138:G139"/>
    <mergeCell ref="H138:H139"/>
    <mergeCell ref="B140:B141"/>
    <mergeCell ref="C140:C141"/>
    <mergeCell ref="A7:E7"/>
    <mergeCell ref="A2:N2"/>
    <mergeCell ref="A6:E6"/>
    <mergeCell ref="A5:E5"/>
    <mergeCell ref="A4:E4"/>
    <mergeCell ref="A13:N13"/>
    <mergeCell ref="A10:E10"/>
    <mergeCell ref="A9:E9"/>
    <mergeCell ref="A8:E8"/>
    <mergeCell ref="B134:B135"/>
    <mergeCell ref="C134:C135"/>
    <mergeCell ref="C169:C170"/>
    <mergeCell ref="H233:H234"/>
    <mergeCell ref="I233:I234"/>
    <mergeCell ref="J233:J234"/>
    <mergeCell ref="B200:B201"/>
    <mergeCell ref="C200:C201"/>
    <mergeCell ref="D200:D201"/>
    <mergeCell ref="E200:E201"/>
    <mergeCell ref="K233:K234"/>
    <mergeCell ref="D233:D234"/>
    <mergeCell ref="E233:E234"/>
    <mergeCell ref="F233:F234"/>
    <mergeCell ref="G233:G234"/>
    <mergeCell ref="L233:L234"/>
    <mergeCell ref="M233:M234"/>
    <mergeCell ref="N233:N234"/>
    <mergeCell ref="B229:B230"/>
    <mergeCell ref="C229:C230"/>
    <mergeCell ref="D229:D230"/>
    <mergeCell ref="E229:E230"/>
    <mergeCell ref="F229:F230"/>
    <mergeCell ref="A17:A18"/>
    <mergeCell ref="A19:A20"/>
    <mergeCell ref="A21:A22"/>
    <mergeCell ref="B37:B38"/>
    <mergeCell ref="C37:C38"/>
    <mergeCell ref="B19:B20"/>
    <mergeCell ref="B25:B26"/>
    <mergeCell ref="B17:B18"/>
    <mergeCell ref="A103:A104"/>
    <mergeCell ref="B103:B104"/>
    <mergeCell ref="C103:C104"/>
    <mergeCell ref="B74:B75"/>
    <mergeCell ref="C74:C75"/>
    <mergeCell ref="B76:B77"/>
    <mergeCell ref="C76:C77"/>
    <mergeCell ref="B78:B79"/>
    <mergeCell ref="C78:C79"/>
    <mergeCell ref="B80:B81"/>
    <mergeCell ref="C80:C81"/>
    <mergeCell ref="B82:B83"/>
    <mergeCell ref="C82:C83"/>
    <mergeCell ref="B84:B85"/>
    <mergeCell ref="C84:C85"/>
    <mergeCell ref="B86:B87"/>
    <mergeCell ref="B49:B50"/>
    <mergeCell ref="C49:C50"/>
    <mergeCell ref="A64:A65"/>
    <mergeCell ref="C39:C40"/>
    <mergeCell ref="A25:A26"/>
    <mergeCell ref="A27:A28"/>
    <mergeCell ref="A29:A30"/>
    <mergeCell ref="C60:C61"/>
    <mergeCell ref="D39:D40"/>
    <mergeCell ref="J103:J104"/>
    <mergeCell ref="J58:J59"/>
    <mergeCell ref="N58:N59"/>
    <mergeCell ref="K103:K104"/>
    <mergeCell ref="C58:C59"/>
    <mergeCell ref="A15:A16"/>
    <mergeCell ref="B15:B16"/>
    <mergeCell ref="C15:C16"/>
    <mergeCell ref="D15:D16"/>
    <mergeCell ref="C25:C26"/>
    <mergeCell ref="E58:E59"/>
    <mergeCell ref="D25:D26"/>
    <mergeCell ref="D19:D20"/>
    <mergeCell ref="D27:D28"/>
    <mergeCell ref="B58:B59"/>
    <mergeCell ref="E39:E40"/>
    <mergeCell ref="C41:C42"/>
    <mergeCell ref="D41:D42"/>
    <mergeCell ref="A23:A24"/>
    <mergeCell ref="A43:A44"/>
    <mergeCell ref="B39:B40"/>
    <mergeCell ref="D37:D38"/>
    <mergeCell ref="E37:E38"/>
    <mergeCell ref="D33:D34"/>
    <mergeCell ref="B41:B42"/>
    <mergeCell ref="A39:A40"/>
    <mergeCell ref="A41:A42"/>
    <mergeCell ref="A37:A38"/>
    <mergeCell ref="C17:C18"/>
    <mergeCell ref="B27:B28"/>
    <mergeCell ref="A33:A34"/>
    <mergeCell ref="A233:A234"/>
    <mergeCell ref="B233:B234"/>
    <mergeCell ref="C233:C234"/>
    <mergeCell ref="A229:A230"/>
    <mergeCell ref="A231:A232"/>
    <mergeCell ref="H200:H201"/>
    <mergeCell ref="G200:G201"/>
    <mergeCell ref="F200:F201"/>
    <mergeCell ref="B204:B205"/>
    <mergeCell ref="C204:C205"/>
    <mergeCell ref="I200:I201"/>
    <mergeCell ref="J200:J201"/>
    <mergeCell ref="K200:K201"/>
    <mergeCell ref="M134:M135"/>
    <mergeCell ref="N134:N135"/>
    <mergeCell ref="A134:A135"/>
    <mergeCell ref="D134:D135"/>
    <mergeCell ref="E134:E135"/>
    <mergeCell ref="F134:F135"/>
    <mergeCell ref="G134:G135"/>
    <mergeCell ref="L200:L201"/>
    <mergeCell ref="M200:M201"/>
    <mergeCell ref="N200:N201"/>
    <mergeCell ref="K169:K170"/>
    <mergeCell ref="L169:L170"/>
    <mergeCell ref="M169:M170"/>
    <mergeCell ref="N169:N170"/>
    <mergeCell ref="M171:M172"/>
    <mergeCell ref="M173:M174"/>
    <mergeCell ref="N173:N174"/>
    <mergeCell ref="I229:I230"/>
    <mergeCell ref="G229:G230"/>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1'!A44" display="1 - FERROEXPRESO PAMPEANO S.A."/>
    <hyperlink ref="A5:E5" location="'2011'!A86" display="2 - NUEVO CENTRAL ARGENTINO S.A."/>
    <hyperlink ref="A6:E6" location="'2011'!A129" display="3 - FERROSUR ROCA S.A."/>
    <hyperlink ref="A7:E7" location="'2011'!A162" display="4 - AMERICA LATINA LOGISTICA CENTRAL S.A. (EX-BUENOS AIRES AL PACIFICO - SAN MARTIN S.A.)"/>
    <hyperlink ref="A8:E8" location="'2011'!A195" display="5 - AMERICA LATINA LOGISTICA  MESOPOTAMICA S.A. (EX-FERROCARRIL MESOPOTAMICO - GRAL. URQUIZA S.A.)"/>
    <hyperlink ref="A9:E9" location="'2011'!A224" display="6 - BELGRANO CARGAS S.A."/>
    <hyperlink ref="A10:E10" location="'2011'!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showGridLines="0" showRowColHeaders="0" view="pageLayout" zoomScaleNormal="100" workbookViewId="0"/>
  </sheetViews>
  <sheetFormatPr baseColWidth="10" defaultRowHeight="11.25" x14ac:dyDescent="0.2"/>
  <cols>
    <col min="1" max="1" width="18.7109375" style="2" customWidth="1"/>
    <col min="2" max="9" width="15.7109375" style="2" customWidth="1"/>
    <col min="10" max="10" width="15.7109375" style="20" customWidth="1"/>
    <col min="11" max="13" width="15.7109375" style="2" customWidth="1"/>
    <col min="14" max="16384" width="11.42578125" style="2"/>
  </cols>
  <sheetData>
    <row r="1" spans="1:14" ht="12.75" customHeight="1" x14ac:dyDescent="0.2">
      <c r="A1" s="33"/>
      <c r="B1" s="33"/>
      <c r="C1" s="33"/>
      <c r="D1" s="33"/>
      <c r="E1" s="33"/>
      <c r="F1" s="33"/>
      <c r="G1" s="33"/>
      <c r="H1" s="33"/>
      <c r="I1" s="33"/>
      <c r="J1" s="33"/>
      <c r="K1" s="33"/>
      <c r="L1" s="33"/>
      <c r="M1" s="33"/>
      <c r="N1" s="33"/>
    </row>
    <row r="2" spans="1:14" ht="24.95" customHeight="1" x14ac:dyDescent="0.2">
      <c r="A2" s="175" t="s">
        <v>217</v>
      </c>
      <c r="B2" s="175"/>
      <c r="C2" s="175"/>
      <c r="D2" s="175"/>
      <c r="E2" s="175"/>
      <c r="F2" s="175"/>
      <c r="G2" s="175"/>
      <c r="H2" s="175"/>
      <c r="I2" s="175"/>
      <c r="J2" s="175"/>
      <c r="K2" s="11"/>
      <c r="L2" s="11"/>
      <c r="M2" s="11"/>
      <c r="N2" s="12"/>
    </row>
    <row r="3" spans="1:14" ht="12.75" customHeight="1" thickBot="1" x14ac:dyDescent="0.25">
      <c r="A3" s="24"/>
      <c r="B3" s="24"/>
      <c r="C3" s="24"/>
      <c r="D3" s="24"/>
      <c r="E3" s="24"/>
      <c r="F3" s="24"/>
      <c r="G3" s="24"/>
      <c r="H3" s="24"/>
      <c r="I3" s="17"/>
      <c r="J3" s="18"/>
      <c r="K3" s="17"/>
      <c r="L3" s="17"/>
      <c r="M3" s="17"/>
      <c r="N3" s="18"/>
    </row>
    <row r="4" spans="1:14" ht="24.95" customHeight="1" thickTop="1" thickBot="1" x14ac:dyDescent="0.25">
      <c r="A4" s="56" t="s">
        <v>214</v>
      </c>
      <c r="B4"/>
      <c r="C4"/>
      <c r="D4"/>
      <c r="E4" s="35"/>
      <c r="F4" s="35"/>
      <c r="G4" s="35"/>
      <c r="H4" s="35"/>
      <c r="I4" s="17"/>
      <c r="J4" s="18"/>
      <c r="K4" s="17"/>
      <c r="L4" s="17"/>
      <c r="M4" s="17"/>
      <c r="N4" s="18"/>
    </row>
    <row r="5" spans="1:14" ht="24.95" customHeight="1" thickTop="1" thickBot="1" x14ac:dyDescent="0.25">
      <c r="A5" s="56" t="s">
        <v>215</v>
      </c>
      <c r="B5"/>
      <c r="C5"/>
      <c r="D5"/>
      <c r="E5" s="35"/>
      <c r="F5" s="35"/>
      <c r="G5" s="35"/>
      <c r="H5" s="35"/>
      <c r="I5" s="17"/>
      <c r="J5" s="18"/>
      <c r="K5" s="17"/>
      <c r="L5" s="17"/>
      <c r="M5" s="17"/>
      <c r="N5" s="18"/>
    </row>
    <row r="6" spans="1:14" ht="24.95" customHeight="1" thickTop="1" thickBot="1" x14ac:dyDescent="0.25">
      <c r="A6" s="56" t="s">
        <v>216</v>
      </c>
      <c r="B6"/>
      <c r="C6"/>
      <c r="D6"/>
      <c r="E6" s="35"/>
      <c r="F6" s="35"/>
      <c r="G6" s="35"/>
      <c r="H6" s="35"/>
      <c r="I6" s="17"/>
      <c r="J6" s="18"/>
      <c r="K6" s="17"/>
      <c r="L6" s="17"/>
      <c r="M6" s="17"/>
      <c r="N6" s="18"/>
    </row>
    <row r="7" spans="1:14" ht="12.75" customHeight="1" thickTop="1" x14ac:dyDescent="0.2">
      <c r="I7" s="17"/>
      <c r="N7" s="20"/>
    </row>
    <row r="8" spans="1:14" ht="12.75" customHeight="1" x14ac:dyDescent="0.2">
      <c r="A8" s="26"/>
      <c r="I8" s="17"/>
    </row>
    <row r="9" spans="1:14" ht="24.95" customHeight="1" x14ac:dyDescent="0.2">
      <c r="A9" s="176" t="s">
        <v>218</v>
      </c>
      <c r="B9" s="176"/>
      <c r="C9" s="176"/>
      <c r="D9" s="176"/>
      <c r="E9" s="176"/>
      <c r="F9" s="176"/>
      <c r="G9" s="176"/>
      <c r="H9" s="176"/>
      <c r="I9" s="176"/>
      <c r="J9" s="176"/>
    </row>
    <row r="10" spans="1:14" ht="12.75" customHeight="1" thickBot="1" x14ac:dyDescent="0.25">
      <c r="A10" s="19"/>
      <c r="B10" s="19"/>
      <c r="C10" s="19"/>
      <c r="D10" s="19"/>
      <c r="E10" s="19"/>
      <c r="F10" s="19"/>
      <c r="G10" s="19"/>
    </row>
    <row r="11" spans="1:14" ht="12.75" customHeight="1" x14ac:dyDescent="0.2">
      <c r="A11" s="180" t="s">
        <v>221</v>
      </c>
      <c r="B11" s="180" t="s">
        <v>187</v>
      </c>
      <c r="C11" s="177" t="s">
        <v>222</v>
      </c>
      <c r="D11" s="180" t="s">
        <v>223</v>
      </c>
      <c r="E11" s="180" t="s">
        <v>189</v>
      </c>
      <c r="F11" s="180" t="s">
        <v>224</v>
      </c>
      <c r="G11" s="177" t="s">
        <v>184</v>
      </c>
      <c r="H11" s="177" t="s">
        <v>170</v>
      </c>
      <c r="I11" s="177" t="s">
        <v>171</v>
      </c>
      <c r="J11" s="185" t="s">
        <v>13</v>
      </c>
    </row>
    <row r="12" spans="1:14" ht="12.75" customHeight="1" x14ac:dyDescent="0.2">
      <c r="A12" s="181"/>
      <c r="B12" s="181"/>
      <c r="C12" s="178"/>
      <c r="D12" s="181"/>
      <c r="E12" s="181"/>
      <c r="F12" s="181"/>
      <c r="G12" s="178"/>
      <c r="H12" s="178"/>
      <c r="I12" s="178"/>
      <c r="J12" s="186"/>
    </row>
    <row r="13" spans="1:14" ht="12.75" customHeight="1" thickBot="1" x14ac:dyDescent="0.25">
      <c r="A13" s="182"/>
      <c r="B13" s="182"/>
      <c r="C13" s="179"/>
      <c r="D13" s="182"/>
      <c r="E13" s="182"/>
      <c r="F13" s="182"/>
      <c r="G13" s="179"/>
      <c r="H13" s="179"/>
      <c r="I13" s="179"/>
      <c r="J13" s="187"/>
    </row>
    <row r="14" spans="1:14" ht="12.75" customHeight="1" x14ac:dyDescent="0.2">
      <c r="A14" s="29" t="s">
        <v>172</v>
      </c>
      <c r="B14" s="30"/>
      <c r="C14" s="30"/>
      <c r="D14" s="30"/>
      <c r="E14" s="30"/>
      <c r="F14" s="30"/>
      <c r="G14" s="30">
        <v>120998</v>
      </c>
      <c r="H14" s="30"/>
      <c r="I14" s="30"/>
      <c r="J14" s="57"/>
    </row>
    <row r="15" spans="1:14" ht="12.75" customHeight="1" x14ac:dyDescent="0.2">
      <c r="A15" s="27" t="s">
        <v>173</v>
      </c>
      <c r="B15" s="28">
        <v>224136</v>
      </c>
      <c r="C15" s="28"/>
      <c r="D15" s="28"/>
      <c r="E15" s="28"/>
      <c r="F15" s="28"/>
      <c r="G15" s="28">
        <v>109963</v>
      </c>
      <c r="H15" s="28"/>
      <c r="I15" s="28"/>
      <c r="J15" s="58">
        <f t="shared" ref="J15:J25" si="0">SUM(B15:F15)</f>
        <v>224136</v>
      </c>
    </row>
    <row r="16" spans="1:14" ht="12.75" customHeight="1" x14ac:dyDescent="0.2">
      <c r="A16" s="27" t="s">
        <v>174</v>
      </c>
      <c r="B16" s="28">
        <v>153390</v>
      </c>
      <c r="C16" s="28"/>
      <c r="D16" s="28"/>
      <c r="E16" s="28"/>
      <c r="F16" s="28"/>
      <c r="G16" s="28">
        <v>133354</v>
      </c>
      <c r="H16" s="28"/>
      <c r="I16" s="28"/>
      <c r="J16" s="58">
        <f t="shared" si="0"/>
        <v>153390</v>
      </c>
    </row>
    <row r="17" spans="1:11" ht="12.75" customHeight="1" x14ac:dyDescent="0.2">
      <c r="A17" s="27" t="s">
        <v>175</v>
      </c>
      <c r="B17" s="28">
        <v>192520</v>
      </c>
      <c r="C17" s="28"/>
      <c r="D17" s="28"/>
      <c r="E17" s="28"/>
      <c r="F17" s="28"/>
      <c r="G17" s="28">
        <v>146905</v>
      </c>
      <c r="H17" s="28"/>
      <c r="I17" s="28"/>
      <c r="J17" s="58">
        <f t="shared" si="0"/>
        <v>192520</v>
      </c>
    </row>
    <row r="18" spans="1:11" ht="12.75" customHeight="1" x14ac:dyDescent="0.2">
      <c r="A18" s="27" t="s">
        <v>176</v>
      </c>
      <c r="B18" s="28">
        <v>206625</v>
      </c>
      <c r="C18" s="28"/>
      <c r="D18" s="28"/>
      <c r="E18" s="28"/>
      <c r="F18" s="28"/>
      <c r="G18" s="28">
        <v>145942</v>
      </c>
      <c r="H18" s="28"/>
      <c r="I18" s="28"/>
      <c r="J18" s="58">
        <f t="shared" si="0"/>
        <v>206625</v>
      </c>
      <c r="K18" s="36"/>
    </row>
    <row r="19" spans="1:11" ht="12.75" customHeight="1" x14ac:dyDescent="0.2">
      <c r="A19" s="27" t="s">
        <v>177</v>
      </c>
      <c r="B19" s="28">
        <v>247800</v>
      </c>
      <c r="C19" s="28"/>
      <c r="D19" s="28"/>
      <c r="E19" s="28"/>
      <c r="F19" s="28"/>
      <c r="G19" s="28">
        <v>144139</v>
      </c>
      <c r="H19" s="28"/>
      <c r="I19" s="28"/>
      <c r="J19" s="58">
        <f t="shared" si="0"/>
        <v>247800</v>
      </c>
    </row>
    <row r="20" spans="1:11" ht="12.75" customHeight="1" x14ac:dyDescent="0.2">
      <c r="A20" s="27" t="s">
        <v>178</v>
      </c>
      <c r="B20" s="28">
        <v>200460</v>
      </c>
      <c r="C20" s="28"/>
      <c r="D20" s="28"/>
      <c r="E20" s="28"/>
      <c r="F20" s="28"/>
      <c r="G20" s="28">
        <v>135714</v>
      </c>
      <c r="H20" s="28"/>
      <c r="I20" s="28"/>
      <c r="J20" s="58">
        <f t="shared" si="0"/>
        <v>200460</v>
      </c>
    </row>
    <row r="21" spans="1:11" ht="12.75" customHeight="1" x14ac:dyDescent="0.2">
      <c r="A21" s="27" t="s">
        <v>179</v>
      </c>
      <c r="B21" s="28">
        <v>156785</v>
      </c>
      <c r="C21" s="28"/>
      <c r="D21" s="28"/>
      <c r="E21" s="28"/>
      <c r="F21" s="28"/>
      <c r="G21" s="28">
        <v>122967</v>
      </c>
      <c r="H21" s="28"/>
      <c r="I21" s="28"/>
      <c r="J21" s="58">
        <f t="shared" si="0"/>
        <v>156785</v>
      </c>
    </row>
    <row r="22" spans="1:11" ht="12.75" customHeight="1" x14ac:dyDescent="0.2">
      <c r="A22" s="27" t="s">
        <v>180</v>
      </c>
      <c r="B22" s="28">
        <v>161300</v>
      </c>
      <c r="C22" s="28"/>
      <c r="D22" s="28"/>
      <c r="E22" s="28"/>
      <c r="F22" s="28"/>
      <c r="G22" s="28">
        <v>138493</v>
      </c>
      <c r="H22" s="28"/>
      <c r="I22" s="28"/>
      <c r="J22" s="58">
        <f t="shared" si="0"/>
        <v>161300</v>
      </c>
    </row>
    <row r="23" spans="1:11" ht="12.75" customHeight="1" x14ac:dyDescent="0.2">
      <c r="A23" s="27" t="s">
        <v>181</v>
      </c>
      <c r="B23" s="28">
        <v>160985</v>
      </c>
      <c r="C23" s="28"/>
      <c r="D23" s="28"/>
      <c r="E23" s="28"/>
      <c r="F23" s="28"/>
      <c r="G23" s="28">
        <v>109836</v>
      </c>
      <c r="H23" s="28"/>
      <c r="I23" s="28"/>
      <c r="J23" s="58">
        <f t="shared" si="0"/>
        <v>160985</v>
      </c>
    </row>
    <row r="24" spans="1:11" ht="12.75" customHeight="1" x14ac:dyDescent="0.2">
      <c r="A24" s="27" t="s">
        <v>182</v>
      </c>
      <c r="B24" s="28">
        <v>96629</v>
      </c>
      <c r="C24" s="28"/>
      <c r="D24" s="28"/>
      <c r="E24" s="28"/>
      <c r="F24" s="28"/>
      <c r="G24" s="28">
        <v>104287</v>
      </c>
      <c r="H24" s="28"/>
      <c r="I24" s="28"/>
      <c r="J24" s="58">
        <f t="shared" si="0"/>
        <v>96629</v>
      </c>
    </row>
    <row r="25" spans="1:11" ht="12.75" customHeight="1" thickBot="1" x14ac:dyDescent="0.25">
      <c r="A25" s="27" t="s">
        <v>183</v>
      </c>
      <c r="B25" s="28">
        <v>150370</v>
      </c>
      <c r="C25" s="28"/>
      <c r="D25" s="28"/>
      <c r="E25" s="28">
        <v>15000</v>
      </c>
      <c r="F25" s="28"/>
      <c r="G25" s="28">
        <v>96688</v>
      </c>
      <c r="H25" s="28"/>
      <c r="I25" s="28"/>
      <c r="J25" s="58">
        <f t="shared" si="0"/>
        <v>165370</v>
      </c>
    </row>
    <row r="26" spans="1:11" ht="12.75" customHeight="1" x14ac:dyDescent="0.2">
      <c r="A26" s="188" t="s">
        <v>13</v>
      </c>
      <c r="B26" s="183">
        <f t="shared" ref="B26:J26" si="1">SUM(B14:B25)</f>
        <v>1951000</v>
      </c>
      <c r="C26" s="183">
        <f t="shared" si="1"/>
        <v>0</v>
      </c>
      <c r="D26" s="183">
        <f t="shared" si="1"/>
        <v>0</v>
      </c>
      <c r="E26" s="183">
        <f t="shared" si="1"/>
        <v>15000</v>
      </c>
      <c r="F26" s="183">
        <f t="shared" si="1"/>
        <v>0</v>
      </c>
      <c r="G26" s="183">
        <f t="shared" si="1"/>
        <v>1509286</v>
      </c>
      <c r="H26" s="183">
        <f t="shared" si="1"/>
        <v>0</v>
      </c>
      <c r="I26" s="183">
        <f t="shared" si="1"/>
        <v>0</v>
      </c>
      <c r="J26" s="183">
        <f t="shared" si="1"/>
        <v>1966000</v>
      </c>
    </row>
    <row r="27" spans="1:11" ht="12.75" customHeight="1" thickBot="1" x14ac:dyDescent="0.25">
      <c r="A27" s="189"/>
      <c r="B27" s="184"/>
      <c r="C27" s="184"/>
      <c r="D27" s="184"/>
      <c r="E27" s="184"/>
      <c r="F27" s="184"/>
      <c r="G27" s="184"/>
      <c r="H27" s="184"/>
      <c r="I27" s="184"/>
      <c r="J27" s="184"/>
    </row>
    <row r="28" spans="1:11" ht="12.75" customHeight="1" x14ac:dyDescent="0.2">
      <c r="A28" s="36"/>
      <c r="B28" s="36"/>
      <c r="C28" s="36"/>
      <c r="D28" s="36"/>
      <c r="E28" s="36"/>
      <c r="F28" s="36"/>
      <c r="G28" s="36"/>
      <c r="H28" s="36"/>
      <c r="I28" s="36"/>
    </row>
    <row r="29" spans="1:11" ht="12.75" customHeight="1" x14ac:dyDescent="0.2"/>
    <row r="30" spans="1:11" ht="12.75" customHeight="1" x14ac:dyDescent="0.2"/>
    <row r="31" spans="1:11" ht="24.95" customHeight="1" x14ac:dyDescent="0.2">
      <c r="A31" s="176" t="s">
        <v>219</v>
      </c>
      <c r="B31" s="176"/>
      <c r="C31" s="176"/>
      <c r="D31" s="176"/>
      <c r="E31" s="176"/>
      <c r="F31" s="176"/>
      <c r="G31" s="176"/>
      <c r="H31" s="176"/>
      <c r="I31" s="176"/>
      <c r="J31" s="176"/>
    </row>
    <row r="32" spans="1:11" ht="12.75" customHeight="1" thickBot="1" x14ac:dyDescent="0.25">
      <c r="A32" s="19"/>
      <c r="B32" s="19"/>
      <c r="C32" s="19"/>
      <c r="D32" s="19"/>
      <c r="E32" s="19"/>
      <c r="F32" s="19"/>
      <c r="G32" s="19"/>
    </row>
    <row r="33" spans="1:10" ht="12.75" customHeight="1" x14ac:dyDescent="0.2">
      <c r="A33" s="180" t="s">
        <v>221</v>
      </c>
      <c r="B33" s="180" t="s">
        <v>187</v>
      </c>
      <c r="C33" s="177" t="s">
        <v>222</v>
      </c>
      <c r="D33" s="180" t="s">
        <v>223</v>
      </c>
      <c r="E33" s="180" t="s">
        <v>189</v>
      </c>
      <c r="F33" s="180" t="s">
        <v>224</v>
      </c>
      <c r="G33" s="177" t="s">
        <v>184</v>
      </c>
      <c r="H33" s="177" t="s">
        <v>170</v>
      </c>
      <c r="I33" s="177" t="s">
        <v>171</v>
      </c>
      <c r="J33" s="185" t="s">
        <v>13</v>
      </c>
    </row>
    <row r="34" spans="1:10" ht="12.75" customHeight="1" x14ac:dyDescent="0.2">
      <c r="A34" s="181"/>
      <c r="B34" s="181"/>
      <c r="C34" s="178"/>
      <c r="D34" s="181"/>
      <c r="E34" s="181"/>
      <c r="F34" s="181"/>
      <c r="G34" s="178"/>
      <c r="H34" s="178"/>
      <c r="I34" s="178"/>
      <c r="J34" s="186"/>
    </row>
    <row r="35" spans="1:10" ht="12.75" customHeight="1" thickBot="1" x14ac:dyDescent="0.25">
      <c r="A35" s="182"/>
      <c r="B35" s="182"/>
      <c r="C35" s="179"/>
      <c r="D35" s="182"/>
      <c r="E35" s="182"/>
      <c r="F35" s="182"/>
      <c r="G35" s="179"/>
      <c r="H35" s="179"/>
      <c r="I35" s="179"/>
      <c r="J35" s="187"/>
    </row>
    <row r="36" spans="1:10" ht="12.75" customHeight="1" x14ac:dyDescent="0.2">
      <c r="A36" s="29" t="s">
        <v>172</v>
      </c>
      <c r="B36" s="30">
        <v>231710</v>
      </c>
      <c r="C36" s="30"/>
      <c r="D36" s="30"/>
      <c r="E36" s="30">
        <v>126949</v>
      </c>
      <c r="F36" s="30"/>
      <c r="G36" s="30">
        <v>73893</v>
      </c>
      <c r="H36" s="30"/>
      <c r="I36" s="30"/>
      <c r="J36" s="57">
        <f t="shared" ref="J36:J47" si="2">SUM(B36:F36)</f>
        <v>358659</v>
      </c>
    </row>
    <row r="37" spans="1:10" ht="12.75" customHeight="1" x14ac:dyDescent="0.2">
      <c r="A37" s="27" t="s">
        <v>173</v>
      </c>
      <c r="B37" s="28">
        <v>103090</v>
      </c>
      <c r="C37" s="28"/>
      <c r="D37" s="28"/>
      <c r="E37" s="28">
        <v>140202</v>
      </c>
      <c r="F37" s="28"/>
      <c r="G37" s="28">
        <v>83138</v>
      </c>
      <c r="H37" s="28"/>
      <c r="I37" s="28"/>
      <c r="J37" s="58">
        <f t="shared" si="2"/>
        <v>243292</v>
      </c>
    </row>
    <row r="38" spans="1:10" ht="12.75" customHeight="1" x14ac:dyDescent="0.2">
      <c r="A38" s="27" t="s">
        <v>174</v>
      </c>
      <c r="B38" s="28">
        <v>302290</v>
      </c>
      <c r="C38" s="28">
        <v>38017</v>
      </c>
      <c r="D38" s="28"/>
      <c r="E38" s="28">
        <v>152488</v>
      </c>
      <c r="F38" s="28"/>
      <c r="G38" s="28">
        <v>91891</v>
      </c>
      <c r="H38" s="28"/>
      <c r="I38" s="28"/>
      <c r="J38" s="58">
        <f t="shared" si="2"/>
        <v>492795</v>
      </c>
    </row>
    <row r="39" spans="1:10" ht="12.75" customHeight="1" x14ac:dyDescent="0.2">
      <c r="A39" s="27" t="s">
        <v>175</v>
      </c>
      <c r="B39" s="28">
        <v>223467</v>
      </c>
      <c r="C39" s="28">
        <v>72144</v>
      </c>
      <c r="D39" s="28"/>
      <c r="E39" s="28">
        <v>225542</v>
      </c>
      <c r="F39" s="28"/>
      <c r="G39" s="28">
        <v>93164</v>
      </c>
      <c r="H39" s="28"/>
      <c r="I39" s="28"/>
      <c r="J39" s="58">
        <f t="shared" si="2"/>
        <v>521153</v>
      </c>
    </row>
    <row r="40" spans="1:10" ht="12.75" customHeight="1" x14ac:dyDescent="0.2">
      <c r="A40" s="27" t="s">
        <v>176</v>
      </c>
      <c r="B40" s="28">
        <v>271882</v>
      </c>
      <c r="C40" s="28">
        <v>93352</v>
      </c>
      <c r="D40" s="28"/>
      <c r="E40" s="28">
        <v>321708</v>
      </c>
      <c r="F40" s="28"/>
      <c r="G40" s="28">
        <v>94270</v>
      </c>
      <c r="H40" s="28"/>
      <c r="I40" s="28"/>
      <c r="J40" s="58">
        <f t="shared" si="2"/>
        <v>686942</v>
      </c>
    </row>
    <row r="41" spans="1:10" ht="12.75" customHeight="1" x14ac:dyDescent="0.2">
      <c r="A41" s="27" t="s">
        <v>177</v>
      </c>
      <c r="B41" s="28">
        <v>240514</v>
      </c>
      <c r="C41" s="28">
        <v>102056</v>
      </c>
      <c r="D41" s="28"/>
      <c r="E41" s="28">
        <v>335615</v>
      </c>
      <c r="F41" s="28"/>
      <c r="G41" s="28">
        <v>107758</v>
      </c>
      <c r="H41" s="28"/>
      <c r="I41" s="28"/>
      <c r="J41" s="58">
        <f t="shared" si="2"/>
        <v>678185</v>
      </c>
    </row>
    <row r="42" spans="1:10" ht="12.75" customHeight="1" x14ac:dyDescent="0.2">
      <c r="A42" s="27" t="s">
        <v>178</v>
      </c>
      <c r="B42" s="28">
        <v>237857</v>
      </c>
      <c r="C42" s="28">
        <v>108718</v>
      </c>
      <c r="D42" s="28"/>
      <c r="E42" s="28">
        <v>335831</v>
      </c>
      <c r="F42" s="28"/>
      <c r="G42" s="28">
        <v>105623</v>
      </c>
      <c r="H42" s="28"/>
      <c r="I42" s="28"/>
      <c r="J42" s="58">
        <f t="shared" si="2"/>
        <v>682406</v>
      </c>
    </row>
    <row r="43" spans="1:10" ht="12.75" customHeight="1" x14ac:dyDescent="0.2">
      <c r="A43" s="27" t="s">
        <v>179</v>
      </c>
      <c r="B43" s="28">
        <v>180653</v>
      </c>
      <c r="C43" s="28">
        <v>127810</v>
      </c>
      <c r="D43" s="28"/>
      <c r="E43" s="28">
        <v>314377</v>
      </c>
      <c r="F43" s="28"/>
      <c r="G43" s="28">
        <v>118269</v>
      </c>
      <c r="H43" s="28"/>
      <c r="I43" s="28"/>
      <c r="J43" s="58">
        <f t="shared" si="2"/>
        <v>622840</v>
      </c>
    </row>
    <row r="44" spans="1:10" ht="12.75" customHeight="1" x14ac:dyDescent="0.2">
      <c r="A44" s="27" t="s">
        <v>180</v>
      </c>
      <c r="B44" s="28">
        <v>181089</v>
      </c>
      <c r="C44" s="28">
        <v>137229</v>
      </c>
      <c r="D44" s="28"/>
      <c r="E44" s="28">
        <v>284313</v>
      </c>
      <c r="F44" s="28">
        <v>141639</v>
      </c>
      <c r="G44" s="28">
        <v>114027</v>
      </c>
      <c r="H44" s="28"/>
      <c r="I44" s="28">
        <v>216</v>
      </c>
      <c r="J44" s="58">
        <f t="shared" si="2"/>
        <v>744270</v>
      </c>
    </row>
    <row r="45" spans="1:10" ht="12.75" customHeight="1" x14ac:dyDescent="0.2">
      <c r="A45" s="27" t="s">
        <v>181</v>
      </c>
      <c r="B45" s="28">
        <v>131404</v>
      </c>
      <c r="C45" s="28">
        <v>131434</v>
      </c>
      <c r="D45" s="28"/>
      <c r="E45" s="28">
        <v>252863</v>
      </c>
      <c r="F45" s="28">
        <v>138518</v>
      </c>
      <c r="G45" s="28"/>
      <c r="H45" s="28">
        <v>92700</v>
      </c>
      <c r="I45" s="28">
        <v>260</v>
      </c>
      <c r="J45" s="58">
        <f t="shared" si="2"/>
        <v>654219</v>
      </c>
    </row>
    <row r="46" spans="1:10" ht="12.75" customHeight="1" x14ac:dyDescent="0.2">
      <c r="A46" s="27" t="s">
        <v>182</v>
      </c>
      <c r="B46" s="28">
        <v>90459</v>
      </c>
      <c r="C46" s="28">
        <v>166975</v>
      </c>
      <c r="D46" s="28">
        <v>59932</v>
      </c>
      <c r="E46" s="28">
        <v>220407</v>
      </c>
      <c r="F46" s="28">
        <v>154933</v>
      </c>
      <c r="G46" s="28"/>
      <c r="H46" s="28">
        <v>100548</v>
      </c>
      <c r="I46" s="28">
        <v>85</v>
      </c>
      <c r="J46" s="58">
        <f t="shared" si="2"/>
        <v>692706</v>
      </c>
    </row>
    <row r="47" spans="1:10" ht="12.75" customHeight="1" thickBot="1" x14ac:dyDescent="0.25">
      <c r="A47" s="27" t="s">
        <v>183</v>
      </c>
      <c r="B47" s="28">
        <v>134676</v>
      </c>
      <c r="C47" s="28">
        <v>157688</v>
      </c>
      <c r="D47" s="28">
        <v>66483</v>
      </c>
      <c r="E47" s="28">
        <v>130631</v>
      </c>
      <c r="F47" s="28">
        <v>172556</v>
      </c>
      <c r="G47" s="28"/>
      <c r="H47" s="28">
        <v>83092</v>
      </c>
      <c r="I47" s="28">
        <v>422</v>
      </c>
      <c r="J47" s="58">
        <f t="shared" si="2"/>
        <v>662034</v>
      </c>
    </row>
    <row r="48" spans="1:10" ht="12.75" customHeight="1" x14ac:dyDescent="0.2">
      <c r="A48" s="188" t="s">
        <v>13</v>
      </c>
      <c r="B48" s="183">
        <f t="shared" ref="B48:J48" si="3">SUM(B36:B47)</f>
        <v>2329091</v>
      </c>
      <c r="C48" s="183">
        <f t="shared" si="3"/>
        <v>1135423</v>
      </c>
      <c r="D48" s="183">
        <f t="shared" si="3"/>
        <v>126415</v>
      </c>
      <c r="E48" s="183">
        <f t="shared" si="3"/>
        <v>2840926</v>
      </c>
      <c r="F48" s="183">
        <f t="shared" si="3"/>
        <v>607646</v>
      </c>
      <c r="G48" s="183">
        <f t="shared" si="3"/>
        <v>882033</v>
      </c>
      <c r="H48" s="183">
        <f t="shared" si="3"/>
        <v>276340</v>
      </c>
      <c r="I48" s="183">
        <f t="shared" si="3"/>
        <v>983</v>
      </c>
      <c r="J48" s="183">
        <f t="shared" si="3"/>
        <v>7039501</v>
      </c>
    </row>
    <row r="49" spans="1:10" ht="12.75" customHeight="1" thickBot="1" x14ac:dyDescent="0.25">
      <c r="A49" s="189"/>
      <c r="B49" s="184"/>
      <c r="C49" s="184"/>
      <c r="D49" s="184"/>
      <c r="E49" s="184"/>
      <c r="F49" s="184"/>
      <c r="G49" s="184"/>
      <c r="H49" s="184"/>
      <c r="I49" s="184"/>
      <c r="J49" s="184"/>
    </row>
    <row r="50" spans="1:10" ht="12.75" customHeight="1" x14ac:dyDescent="0.2">
      <c r="A50" s="37"/>
      <c r="B50" s="37"/>
      <c r="C50" s="37"/>
      <c r="D50" s="37"/>
      <c r="E50" s="37"/>
      <c r="F50" s="37"/>
      <c r="G50" s="37"/>
    </row>
    <row r="51" spans="1:10" ht="12.75" customHeight="1" x14ac:dyDescent="0.2">
      <c r="A51" s="37"/>
      <c r="B51" s="37"/>
      <c r="C51" s="37"/>
      <c r="D51" s="37"/>
      <c r="E51" s="37"/>
      <c r="F51" s="37"/>
      <c r="G51" s="37"/>
    </row>
    <row r="52" spans="1:10" ht="12.75" customHeight="1" x14ac:dyDescent="0.2">
      <c r="A52" s="37"/>
      <c r="B52" s="37"/>
      <c r="C52" s="37"/>
      <c r="D52" s="37"/>
      <c r="E52" s="37"/>
      <c r="F52" s="37"/>
      <c r="G52" s="37"/>
    </row>
    <row r="53" spans="1:10" ht="24.95" customHeight="1" x14ac:dyDescent="0.2">
      <c r="A53" s="176" t="s">
        <v>220</v>
      </c>
      <c r="B53" s="176"/>
      <c r="C53" s="176"/>
      <c r="D53" s="176"/>
      <c r="E53" s="176"/>
      <c r="F53" s="176"/>
      <c r="G53" s="176"/>
      <c r="H53" s="176"/>
      <c r="I53" s="176"/>
      <c r="J53" s="176"/>
    </row>
    <row r="54" spans="1:10" ht="12.75" customHeight="1" thickBot="1" x14ac:dyDescent="0.25"/>
    <row r="55" spans="1:10" ht="12.75" customHeight="1" x14ac:dyDescent="0.2">
      <c r="A55" s="180" t="s">
        <v>221</v>
      </c>
      <c r="B55" s="180" t="s">
        <v>187</v>
      </c>
      <c r="C55" s="177" t="s">
        <v>222</v>
      </c>
      <c r="D55" s="180" t="s">
        <v>223</v>
      </c>
      <c r="E55" s="180" t="s">
        <v>189</v>
      </c>
      <c r="F55" s="180" t="s">
        <v>224</v>
      </c>
      <c r="G55" s="177" t="s">
        <v>184</v>
      </c>
      <c r="H55" s="177" t="s">
        <v>170</v>
      </c>
      <c r="I55" s="177" t="s">
        <v>171</v>
      </c>
      <c r="J55" s="185" t="s">
        <v>13</v>
      </c>
    </row>
    <row r="56" spans="1:10" ht="12.75" customHeight="1" x14ac:dyDescent="0.2">
      <c r="A56" s="181"/>
      <c r="B56" s="181"/>
      <c r="C56" s="178"/>
      <c r="D56" s="181"/>
      <c r="E56" s="181"/>
      <c r="F56" s="181"/>
      <c r="G56" s="178"/>
      <c r="H56" s="178"/>
      <c r="I56" s="178"/>
      <c r="J56" s="186"/>
    </row>
    <row r="57" spans="1:10" ht="12.75" customHeight="1" thickBot="1" x14ac:dyDescent="0.25">
      <c r="A57" s="182"/>
      <c r="B57" s="182"/>
      <c r="C57" s="179"/>
      <c r="D57" s="182"/>
      <c r="E57" s="182"/>
      <c r="F57" s="182"/>
      <c r="G57" s="179"/>
      <c r="H57" s="179"/>
      <c r="I57" s="179"/>
      <c r="J57" s="187"/>
    </row>
    <row r="58" spans="1:10" ht="12.75" customHeight="1" x14ac:dyDescent="0.2">
      <c r="A58" s="29" t="s">
        <v>172</v>
      </c>
      <c r="B58" s="30">
        <v>254739</v>
      </c>
      <c r="C58" s="30">
        <v>198321</v>
      </c>
      <c r="D58" s="30">
        <v>63435</v>
      </c>
      <c r="E58" s="30">
        <v>155828</v>
      </c>
      <c r="F58" s="30">
        <v>190169</v>
      </c>
      <c r="G58" s="30"/>
      <c r="H58" s="30">
        <v>73205</v>
      </c>
      <c r="I58" s="30"/>
      <c r="J58" s="57">
        <f t="shared" ref="J58:J69" si="4">SUM(B58:H58)</f>
        <v>935697</v>
      </c>
    </row>
    <row r="59" spans="1:10" ht="12.75" customHeight="1" x14ac:dyDescent="0.2">
      <c r="A59" s="27" t="s">
        <v>173</v>
      </c>
      <c r="B59" s="28">
        <v>225661</v>
      </c>
      <c r="C59" s="28">
        <v>192042</v>
      </c>
      <c r="D59" s="28">
        <v>68817</v>
      </c>
      <c r="E59" s="28">
        <v>187628</v>
      </c>
      <c r="F59" s="28">
        <v>148502</v>
      </c>
      <c r="G59" s="28"/>
      <c r="H59" s="28">
        <v>70846</v>
      </c>
      <c r="I59" s="28"/>
      <c r="J59" s="58">
        <f t="shared" si="4"/>
        <v>893496</v>
      </c>
    </row>
    <row r="60" spans="1:10" ht="12.75" customHeight="1" x14ac:dyDescent="0.2">
      <c r="A60" s="27" t="s">
        <v>174</v>
      </c>
      <c r="B60" s="28">
        <v>186146</v>
      </c>
      <c r="C60" s="28">
        <v>203083</v>
      </c>
      <c r="D60" s="28">
        <v>90392</v>
      </c>
      <c r="E60" s="28">
        <v>262904</v>
      </c>
      <c r="F60" s="28">
        <v>221712</v>
      </c>
      <c r="G60" s="28"/>
      <c r="H60" s="28">
        <v>90116</v>
      </c>
      <c r="I60" s="28"/>
      <c r="J60" s="58">
        <f t="shared" si="4"/>
        <v>1054353</v>
      </c>
    </row>
    <row r="61" spans="1:10" ht="12.75" customHeight="1" x14ac:dyDescent="0.2">
      <c r="A61" s="27" t="s">
        <v>175</v>
      </c>
      <c r="B61" s="28">
        <v>256363</v>
      </c>
      <c r="C61" s="28">
        <v>175962</v>
      </c>
      <c r="D61" s="28">
        <v>94370</v>
      </c>
      <c r="E61" s="28">
        <v>277226</v>
      </c>
      <c r="F61" s="28">
        <v>234472</v>
      </c>
      <c r="G61" s="28"/>
      <c r="H61" s="28">
        <v>101333</v>
      </c>
      <c r="I61" s="28"/>
      <c r="J61" s="58">
        <f t="shared" si="4"/>
        <v>1139726</v>
      </c>
    </row>
    <row r="62" spans="1:10" ht="12.75" customHeight="1" x14ac:dyDescent="0.2">
      <c r="A62" s="27" t="s">
        <v>176</v>
      </c>
      <c r="B62" s="28">
        <v>276020</v>
      </c>
      <c r="C62" s="28">
        <v>171275</v>
      </c>
      <c r="D62" s="28">
        <v>108114</v>
      </c>
      <c r="E62" s="28">
        <v>362061</v>
      </c>
      <c r="F62" s="28">
        <v>240673</v>
      </c>
      <c r="G62" s="28"/>
      <c r="H62" s="28">
        <v>121665</v>
      </c>
      <c r="I62" s="28"/>
      <c r="J62" s="58">
        <f t="shared" si="4"/>
        <v>1279808</v>
      </c>
    </row>
    <row r="63" spans="1:10" ht="12.75" customHeight="1" x14ac:dyDescent="0.2">
      <c r="A63" s="27" t="s">
        <v>177</v>
      </c>
      <c r="B63" s="28">
        <v>290365</v>
      </c>
      <c r="C63" s="28">
        <v>172445</v>
      </c>
      <c r="D63" s="28">
        <v>87072</v>
      </c>
      <c r="E63" s="28">
        <v>406560</v>
      </c>
      <c r="F63" s="28">
        <v>226859</v>
      </c>
      <c r="G63" s="28"/>
      <c r="H63" s="28">
        <v>101628</v>
      </c>
      <c r="I63" s="28"/>
      <c r="J63" s="58">
        <f t="shared" si="4"/>
        <v>1284929</v>
      </c>
    </row>
    <row r="64" spans="1:10" ht="12.75" customHeight="1" x14ac:dyDescent="0.2">
      <c r="A64" s="27" t="s">
        <v>178</v>
      </c>
      <c r="B64" s="28">
        <v>209658</v>
      </c>
      <c r="C64" s="28">
        <v>201183</v>
      </c>
      <c r="D64" s="28">
        <v>112610</v>
      </c>
      <c r="E64" s="28">
        <v>363707</v>
      </c>
      <c r="F64" s="28">
        <v>197785</v>
      </c>
      <c r="G64" s="28"/>
      <c r="H64" s="28">
        <v>97297</v>
      </c>
      <c r="I64" s="28"/>
      <c r="J64" s="58">
        <f t="shared" si="4"/>
        <v>1182240</v>
      </c>
    </row>
    <row r="65" spans="1:10" ht="12.75" customHeight="1" x14ac:dyDescent="0.2">
      <c r="A65" s="27" t="s">
        <v>179</v>
      </c>
      <c r="B65" s="28">
        <v>149884</v>
      </c>
      <c r="C65" s="28">
        <v>217850</v>
      </c>
      <c r="D65" s="28">
        <v>114322</v>
      </c>
      <c r="E65" s="28">
        <v>357248</v>
      </c>
      <c r="F65" s="28">
        <v>175868</v>
      </c>
      <c r="G65" s="28"/>
      <c r="H65" s="28">
        <v>106148</v>
      </c>
      <c r="I65" s="28"/>
      <c r="J65" s="58">
        <f t="shared" si="4"/>
        <v>1121320</v>
      </c>
    </row>
    <row r="66" spans="1:10" ht="12.75" customHeight="1" x14ac:dyDescent="0.2">
      <c r="A66" s="27" t="s">
        <v>180</v>
      </c>
      <c r="B66" s="28">
        <v>153354</v>
      </c>
      <c r="C66" s="28">
        <v>230014</v>
      </c>
      <c r="D66" s="28">
        <v>108355</v>
      </c>
      <c r="E66" s="28">
        <v>327348</v>
      </c>
      <c r="F66" s="28">
        <v>172234</v>
      </c>
      <c r="G66" s="28"/>
      <c r="H66" s="28">
        <v>111865</v>
      </c>
      <c r="I66" s="28"/>
      <c r="J66" s="58">
        <f t="shared" si="4"/>
        <v>1103170</v>
      </c>
    </row>
    <row r="67" spans="1:10" ht="12.75" customHeight="1" x14ac:dyDescent="0.2">
      <c r="A67" s="27" t="s">
        <v>181</v>
      </c>
      <c r="B67" s="28">
        <v>132727</v>
      </c>
      <c r="C67" s="28">
        <v>221320</v>
      </c>
      <c r="D67" s="28">
        <v>106822</v>
      </c>
      <c r="E67" s="28">
        <v>306504</v>
      </c>
      <c r="F67" s="28">
        <v>172177</v>
      </c>
      <c r="G67" s="28"/>
      <c r="H67" s="28">
        <v>93288</v>
      </c>
      <c r="I67" s="28"/>
      <c r="J67" s="58">
        <f t="shared" si="4"/>
        <v>1032838</v>
      </c>
    </row>
    <row r="68" spans="1:10" ht="12.75" customHeight="1" x14ac:dyDescent="0.2">
      <c r="A68" s="27" t="s">
        <v>182</v>
      </c>
      <c r="B68" s="28">
        <v>102126</v>
      </c>
      <c r="C68" s="28">
        <v>248358</v>
      </c>
      <c r="D68" s="28">
        <v>112186</v>
      </c>
      <c r="E68" s="28">
        <v>256817</v>
      </c>
      <c r="F68" s="28">
        <v>189297</v>
      </c>
      <c r="G68" s="28"/>
      <c r="H68" s="28">
        <v>91149</v>
      </c>
      <c r="I68" s="28"/>
      <c r="J68" s="58">
        <f t="shared" si="4"/>
        <v>999933</v>
      </c>
    </row>
    <row r="69" spans="1:10" ht="12.75" customHeight="1" thickBot="1" x14ac:dyDescent="0.25">
      <c r="A69" s="31" t="s">
        <v>183</v>
      </c>
      <c r="B69" s="32">
        <v>242440</v>
      </c>
      <c r="C69" s="32">
        <v>241153</v>
      </c>
      <c r="D69" s="32">
        <v>101340</v>
      </c>
      <c r="E69" s="32">
        <v>211808</v>
      </c>
      <c r="F69" s="32">
        <v>269981</v>
      </c>
      <c r="G69" s="32"/>
      <c r="H69" s="32">
        <v>73273</v>
      </c>
      <c r="I69" s="32"/>
      <c r="J69" s="59">
        <f t="shared" si="4"/>
        <v>1139995</v>
      </c>
    </row>
    <row r="70" spans="1:10" ht="12.75" customHeight="1" x14ac:dyDescent="0.2">
      <c r="A70" s="188" t="s">
        <v>13</v>
      </c>
      <c r="B70" s="183">
        <f t="shared" ref="B70:J70" si="5">SUM(B58:B69)</f>
        <v>2479483</v>
      </c>
      <c r="C70" s="183">
        <f t="shared" si="5"/>
        <v>2473006</v>
      </c>
      <c r="D70" s="183">
        <f t="shared" si="5"/>
        <v>1167835</v>
      </c>
      <c r="E70" s="183">
        <f t="shared" si="5"/>
        <v>3475639</v>
      </c>
      <c r="F70" s="183">
        <f t="shared" si="5"/>
        <v>2439729</v>
      </c>
      <c r="G70" s="183">
        <f t="shared" si="5"/>
        <v>0</v>
      </c>
      <c r="H70" s="183">
        <f t="shared" si="5"/>
        <v>1131813</v>
      </c>
      <c r="I70" s="183">
        <f t="shared" si="5"/>
        <v>0</v>
      </c>
      <c r="J70" s="183">
        <f t="shared" si="5"/>
        <v>13167505</v>
      </c>
    </row>
    <row r="71" spans="1:10" ht="12.75" customHeight="1" thickBot="1" x14ac:dyDescent="0.25">
      <c r="A71" s="189"/>
      <c r="B71" s="184"/>
      <c r="C71" s="184"/>
      <c r="D71" s="184"/>
      <c r="E71" s="184"/>
      <c r="F71" s="184"/>
      <c r="G71" s="184"/>
      <c r="H71" s="184"/>
      <c r="I71" s="184"/>
      <c r="J71" s="184"/>
    </row>
    <row r="72" spans="1:10" ht="12.75" customHeight="1" x14ac:dyDescent="0.2"/>
    <row r="73" spans="1:10" ht="12.75" customHeight="1" x14ac:dyDescent="0.2"/>
    <row r="74" spans="1:10" ht="12.75" customHeight="1" x14ac:dyDescent="0.2"/>
    <row r="75" spans="1:10" ht="12.75" customHeight="1" x14ac:dyDescent="0.2"/>
    <row r="76" spans="1:10" ht="12.75" customHeight="1" x14ac:dyDescent="0.2"/>
  </sheetData>
  <mergeCells count="64">
    <mergeCell ref="D70:D71"/>
    <mergeCell ref="E70:E71"/>
    <mergeCell ref="F70:F71"/>
    <mergeCell ref="H70:H71"/>
    <mergeCell ref="D55:D57"/>
    <mergeCell ref="I70:I71"/>
    <mergeCell ref="F55:F57"/>
    <mergeCell ref="E55:E57"/>
    <mergeCell ref="G70:G71"/>
    <mergeCell ref="J70:J71"/>
    <mergeCell ref="J55:J57"/>
    <mergeCell ref="J48:J49"/>
    <mergeCell ref="H48:H49"/>
    <mergeCell ref="G48:G49"/>
    <mergeCell ref="A70:A71"/>
    <mergeCell ref="B48:B49"/>
    <mergeCell ref="C48:C49"/>
    <mergeCell ref="B70:B71"/>
    <mergeCell ref="C70:C71"/>
    <mergeCell ref="A48:A49"/>
    <mergeCell ref="B55:B57"/>
    <mergeCell ref="C55:C57"/>
    <mergeCell ref="A55:A57"/>
    <mergeCell ref="A53:J53"/>
    <mergeCell ref="E48:E49"/>
    <mergeCell ref="F48:F49"/>
    <mergeCell ref="G55:G57"/>
    <mergeCell ref="A26:A27"/>
    <mergeCell ref="D48:D49"/>
    <mergeCell ref="H55:H57"/>
    <mergeCell ref="I48:I49"/>
    <mergeCell ref="I55:I57"/>
    <mergeCell ref="B11:B13"/>
    <mergeCell ref="J33:J35"/>
    <mergeCell ref="C26:C27"/>
    <mergeCell ref="C11:C13"/>
    <mergeCell ref="A33:A35"/>
    <mergeCell ref="B33:B35"/>
    <mergeCell ref="C33:C35"/>
    <mergeCell ref="G11:G13"/>
    <mergeCell ref="F26:F27"/>
    <mergeCell ref="A31:J31"/>
    <mergeCell ref="H33:H35"/>
    <mergeCell ref="H11:H13"/>
    <mergeCell ref="H26:H27"/>
    <mergeCell ref="J11:J13"/>
    <mergeCell ref="I33:I35"/>
    <mergeCell ref="I26:I27"/>
    <mergeCell ref="A2:J2"/>
    <mergeCell ref="A9:J9"/>
    <mergeCell ref="I11:I13"/>
    <mergeCell ref="D33:D35"/>
    <mergeCell ref="E33:E35"/>
    <mergeCell ref="F33:F35"/>
    <mergeCell ref="G33:G35"/>
    <mergeCell ref="D11:D13"/>
    <mergeCell ref="E11:E13"/>
    <mergeCell ref="F11:F13"/>
    <mergeCell ref="D26:D27"/>
    <mergeCell ref="E26:E27"/>
    <mergeCell ref="B26:B27"/>
    <mergeCell ref="G26:G27"/>
    <mergeCell ref="J26:J27"/>
    <mergeCell ref="A11:A13"/>
  </mergeCells>
  <phoneticPr fontId="0" type="noConversion"/>
  <hyperlinks>
    <hyperlink ref="A5" location="'1992-1994'!A51" display="2 - AÑO 1993"/>
    <hyperlink ref="A6" location="'1992-1994'!A73" display="3 - AÑO 1994"/>
    <hyperlink ref="A4" location="'1992-1994'!A9" display="1 - AÑO 1992"/>
  </hyperlinks>
  <pageMargins left="0.74803149606299213" right="0.74803149606299213" top="0.98425196850393704" bottom="0.98425196850393704" header="0" footer="0"/>
  <pageSetup paperSize="9" scale="82" fitToHeight="0" orientation="landscape" r:id="rId1"/>
  <headerFooter alignWithMargins="0">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9"/>
  <sheetViews>
    <sheetView showGridLines="0" showRowColHeaders="0" showRuler="0" view="pageLayout" topLeftCell="G235" zoomScaleNormal="100" workbookViewId="0">
      <selection activeCell="A15" sqref="A15:A1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49" customFormat="1" ht="24.95" customHeight="1" x14ac:dyDescent="0.2">
      <c r="A2" s="196" t="s">
        <v>188</v>
      </c>
      <c r="B2" s="196"/>
      <c r="C2" s="196"/>
      <c r="D2" s="196"/>
      <c r="E2" s="196"/>
      <c r="F2" s="196"/>
      <c r="G2" s="196"/>
      <c r="H2" s="196"/>
      <c r="I2" s="196"/>
      <c r="J2" s="196"/>
      <c r="K2" s="196"/>
      <c r="L2" s="196"/>
      <c r="M2" s="196"/>
      <c r="N2" s="196"/>
    </row>
    <row r="3" spans="1:14" ht="18" customHeight="1" thickBot="1" x14ac:dyDescent="0.25">
      <c r="A3" s="13"/>
      <c r="B3" s="13"/>
      <c r="C3" s="13"/>
      <c r="D3" s="13"/>
      <c r="E3" s="13"/>
      <c r="F3" s="13"/>
      <c r="G3" s="13"/>
      <c r="H3" s="13"/>
      <c r="I3" s="13"/>
      <c r="J3" s="13"/>
      <c r="K3" s="13"/>
      <c r="L3" s="13"/>
      <c r="M3" s="13"/>
      <c r="N3" s="14"/>
    </row>
    <row r="4" spans="1:14" s="49" customFormat="1" ht="18" customHeight="1" thickTop="1" thickBot="1" x14ac:dyDescent="0.25">
      <c r="A4" s="197" t="s">
        <v>0</v>
      </c>
      <c r="B4" s="198"/>
      <c r="C4" s="198"/>
      <c r="D4" s="198"/>
      <c r="E4" s="199"/>
      <c r="F4" s="55"/>
      <c r="G4" s="25"/>
      <c r="H4" s="15"/>
      <c r="I4" s="15"/>
      <c r="J4" s="15"/>
      <c r="K4" s="15"/>
      <c r="L4" s="15"/>
      <c r="M4" s="15"/>
      <c r="N4" s="16"/>
    </row>
    <row r="5" spans="1:14" s="49" customFormat="1" ht="18" customHeight="1" thickTop="1" thickBot="1" x14ac:dyDescent="0.25">
      <c r="A5" s="197" t="s">
        <v>31</v>
      </c>
      <c r="B5" s="198"/>
      <c r="C5" s="198"/>
      <c r="D5" s="198"/>
      <c r="E5" s="199"/>
      <c r="F5" s="55"/>
      <c r="G5" s="25"/>
      <c r="H5" s="15"/>
      <c r="I5" s="15"/>
      <c r="J5" s="15"/>
      <c r="K5" s="15"/>
      <c r="L5" s="15"/>
      <c r="M5" s="15"/>
      <c r="N5" s="16"/>
    </row>
    <row r="6" spans="1:14" s="49" customFormat="1" ht="18" customHeight="1" thickTop="1" thickBot="1" x14ac:dyDescent="0.25">
      <c r="A6" s="197" t="s">
        <v>50</v>
      </c>
      <c r="B6" s="198"/>
      <c r="C6" s="198"/>
      <c r="D6" s="198"/>
      <c r="E6" s="199"/>
      <c r="F6" s="55"/>
      <c r="G6" s="25"/>
      <c r="H6" s="15"/>
      <c r="I6" s="15"/>
      <c r="J6" s="15"/>
      <c r="K6" s="15"/>
      <c r="L6" s="15"/>
      <c r="M6" s="15"/>
      <c r="N6" s="16"/>
    </row>
    <row r="7" spans="1:14" s="49" customFormat="1" ht="18" customHeight="1" thickTop="1" thickBot="1" x14ac:dyDescent="0.25">
      <c r="A7" s="197" t="s">
        <v>61</v>
      </c>
      <c r="B7" s="198"/>
      <c r="C7" s="198"/>
      <c r="D7" s="198"/>
      <c r="E7" s="199"/>
      <c r="F7" s="55"/>
      <c r="G7" s="25"/>
      <c r="H7" s="15"/>
      <c r="I7" s="15"/>
      <c r="J7" s="15"/>
      <c r="K7" s="15"/>
      <c r="L7" s="15"/>
      <c r="M7" s="15"/>
      <c r="N7" s="16"/>
    </row>
    <row r="8" spans="1:14" s="49" customFormat="1" ht="18" customHeight="1" thickTop="1" thickBot="1" x14ac:dyDescent="0.25">
      <c r="A8" s="197" t="s">
        <v>74</v>
      </c>
      <c r="B8" s="198"/>
      <c r="C8" s="198"/>
      <c r="D8" s="198"/>
      <c r="E8" s="199"/>
      <c r="F8" s="55"/>
      <c r="G8" s="25"/>
      <c r="H8" s="15"/>
      <c r="I8" s="15"/>
      <c r="J8" s="15"/>
      <c r="K8" s="15"/>
      <c r="L8" s="15"/>
      <c r="M8" s="15"/>
      <c r="N8" s="16"/>
    </row>
    <row r="9" spans="1:14" s="49" customFormat="1" ht="18" customHeight="1" thickTop="1" thickBot="1" x14ac:dyDescent="0.25">
      <c r="A9" s="197" t="s">
        <v>81</v>
      </c>
      <c r="B9" s="198"/>
      <c r="C9" s="198"/>
      <c r="D9" s="198"/>
      <c r="E9" s="199"/>
      <c r="F9" s="55"/>
      <c r="G9" s="25"/>
      <c r="H9" s="15"/>
      <c r="I9" s="15"/>
      <c r="J9" s="15"/>
      <c r="K9" s="15"/>
      <c r="L9" s="15"/>
      <c r="M9" s="15"/>
      <c r="N9" s="16"/>
    </row>
    <row r="10" spans="1:14" s="49" customFormat="1" ht="18" customHeight="1" thickTop="1" thickBot="1" x14ac:dyDescent="0.25">
      <c r="A10" s="197" t="s">
        <v>90</v>
      </c>
      <c r="B10" s="198"/>
      <c r="C10" s="198"/>
      <c r="D10" s="198"/>
      <c r="E10" s="199"/>
      <c r="F10" s="55"/>
      <c r="G10" s="25"/>
      <c r="H10" s="15"/>
      <c r="I10" s="15"/>
      <c r="J10" s="15"/>
      <c r="K10" s="15"/>
      <c r="L10" s="15"/>
      <c r="M10" s="15"/>
      <c r="N10" s="16"/>
    </row>
    <row r="11" spans="1:14" s="49" customFormat="1" ht="18" customHeight="1" thickTop="1" x14ac:dyDescent="0.2">
      <c r="A11" s="38"/>
      <c r="B11" s="38"/>
      <c r="C11" s="38"/>
      <c r="D11" s="38"/>
      <c r="E11" s="38"/>
      <c r="F11" s="25"/>
      <c r="G11" s="25"/>
      <c r="H11" s="15"/>
      <c r="I11" s="15"/>
      <c r="J11" s="15"/>
      <c r="K11" s="15"/>
      <c r="L11" s="15"/>
      <c r="M11" s="15"/>
      <c r="N11" s="16"/>
    </row>
    <row r="12" spans="1:14" ht="18" customHeight="1" x14ac:dyDescent="0.2">
      <c r="A12" s="13"/>
      <c r="B12" s="13"/>
      <c r="C12" s="13"/>
      <c r="D12" s="13"/>
      <c r="E12" s="13"/>
      <c r="F12" s="13"/>
      <c r="G12" s="13"/>
      <c r="H12" s="13"/>
      <c r="I12" s="13"/>
      <c r="J12" s="13"/>
      <c r="K12" s="13"/>
      <c r="L12" s="13"/>
      <c r="M12" s="13"/>
      <c r="N12" s="14"/>
    </row>
    <row r="13" spans="1:14" s="49"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214" t="s">
        <v>14</v>
      </c>
      <c r="B17" s="205">
        <v>46290</v>
      </c>
      <c r="C17" s="205">
        <v>14350</v>
      </c>
      <c r="D17" s="205">
        <v>13110</v>
      </c>
      <c r="E17" s="205">
        <v>2310</v>
      </c>
      <c r="F17" s="205">
        <v>6210</v>
      </c>
      <c r="G17" s="205">
        <v>4250</v>
      </c>
      <c r="H17" s="205">
        <v>1780</v>
      </c>
      <c r="I17" s="205">
        <v>2080</v>
      </c>
      <c r="J17" s="205">
        <v>12600</v>
      </c>
      <c r="K17" s="205">
        <v>16830</v>
      </c>
      <c r="L17" s="205">
        <v>11160</v>
      </c>
      <c r="M17" s="205">
        <v>33430</v>
      </c>
      <c r="N17" s="207">
        <f t="shared" ref="N17:N49" si="0">SUM(B17:M17)</f>
        <v>164400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214" t="s">
        <v>15</v>
      </c>
      <c r="B19" s="205">
        <v>95790</v>
      </c>
      <c r="C19" s="205">
        <v>174910</v>
      </c>
      <c r="D19" s="205">
        <v>160450</v>
      </c>
      <c r="E19" s="205">
        <v>180680</v>
      </c>
      <c r="F19" s="205">
        <v>110280</v>
      </c>
      <c r="G19" s="205">
        <v>176590</v>
      </c>
      <c r="H19" s="205">
        <v>163440</v>
      </c>
      <c r="I19" s="205">
        <v>68560</v>
      </c>
      <c r="J19" s="205">
        <v>63380</v>
      </c>
      <c r="K19" s="205">
        <v>51210</v>
      </c>
      <c r="L19" s="205">
        <v>72650</v>
      </c>
      <c r="M19" s="205">
        <v>81560</v>
      </c>
      <c r="N19" s="207">
        <f t="shared" si="0"/>
        <v>1399500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214" t="s">
        <v>16</v>
      </c>
      <c r="B21" s="205">
        <v>54730</v>
      </c>
      <c r="C21" s="205">
        <v>44180</v>
      </c>
      <c r="D21" s="205">
        <v>80310</v>
      </c>
      <c r="E21" s="205">
        <v>34210</v>
      </c>
      <c r="F21" s="205">
        <v>20120</v>
      </c>
      <c r="G21" s="205">
        <v>36340</v>
      </c>
      <c r="H21" s="205">
        <v>40580</v>
      </c>
      <c r="I21" s="205">
        <v>35570</v>
      </c>
      <c r="J21" s="205">
        <v>20650</v>
      </c>
      <c r="K21" s="205">
        <v>24790</v>
      </c>
      <c r="L21" s="205">
        <v>17300</v>
      </c>
      <c r="M21" s="205">
        <v>38740</v>
      </c>
      <c r="N21" s="207">
        <f t="shared" si="0"/>
        <v>447520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214" t="s">
        <v>17</v>
      </c>
      <c r="B23" s="205">
        <v>0</v>
      </c>
      <c r="C23" s="205">
        <v>0</v>
      </c>
      <c r="D23" s="205">
        <v>0</v>
      </c>
      <c r="E23" s="205">
        <v>0</v>
      </c>
      <c r="F23" s="205">
        <v>510</v>
      </c>
      <c r="G23" s="205">
        <v>0</v>
      </c>
      <c r="H23" s="205">
        <v>1030</v>
      </c>
      <c r="I23" s="205">
        <v>8050</v>
      </c>
      <c r="J23" s="205">
        <v>740</v>
      </c>
      <c r="K23" s="205">
        <v>2540</v>
      </c>
      <c r="L23" s="205">
        <v>12430</v>
      </c>
      <c r="M23" s="205">
        <v>2500</v>
      </c>
      <c r="N23" s="207">
        <f t="shared" si="0"/>
        <v>27800</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214" t="s">
        <v>18</v>
      </c>
      <c r="B25" s="205">
        <v>0</v>
      </c>
      <c r="C25" s="205">
        <v>0</v>
      </c>
      <c r="D25" s="205">
        <v>31680</v>
      </c>
      <c r="E25" s="205">
        <v>10990</v>
      </c>
      <c r="F25" s="205">
        <v>0</v>
      </c>
      <c r="G25" s="205">
        <v>6260</v>
      </c>
      <c r="H25" s="205">
        <v>10080</v>
      </c>
      <c r="I25" s="205">
        <v>19700</v>
      </c>
      <c r="J25" s="205">
        <v>24070</v>
      </c>
      <c r="K25" s="205">
        <v>20810</v>
      </c>
      <c r="L25" s="205">
        <v>16060</v>
      </c>
      <c r="M25" s="205">
        <v>15350</v>
      </c>
      <c r="N25" s="207">
        <f t="shared" si="0"/>
        <v>155000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214" t="s">
        <v>19</v>
      </c>
      <c r="B27" s="205">
        <v>44410</v>
      </c>
      <c r="C27" s="205">
        <v>22030</v>
      </c>
      <c r="D27" s="205">
        <v>16810</v>
      </c>
      <c r="E27" s="205">
        <v>127000</v>
      </c>
      <c r="F27" s="205">
        <v>210150</v>
      </c>
      <c r="G27" s="205">
        <v>112880</v>
      </c>
      <c r="H27" s="205">
        <v>155370</v>
      </c>
      <c r="I27" s="205">
        <v>215820</v>
      </c>
      <c r="J27" s="205">
        <v>131450</v>
      </c>
      <c r="K27" s="205">
        <v>102080</v>
      </c>
      <c r="L27" s="205">
        <v>110280</v>
      </c>
      <c r="M27" s="205">
        <v>57970</v>
      </c>
      <c r="N27" s="207">
        <f t="shared" si="0"/>
        <v>1306250</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214" t="s">
        <v>20</v>
      </c>
      <c r="B29" s="205">
        <v>940</v>
      </c>
      <c r="C29" s="205">
        <v>0</v>
      </c>
      <c r="D29" s="205">
        <v>13640</v>
      </c>
      <c r="E29" s="205">
        <v>17400</v>
      </c>
      <c r="F29" s="205">
        <v>0</v>
      </c>
      <c r="G29" s="205">
        <v>6030</v>
      </c>
      <c r="H29" s="205">
        <v>5360</v>
      </c>
      <c r="I29" s="205">
        <v>2810</v>
      </c>
      <c r="J29" s="205">
        <v>1140</v>
      </c>
      <c r="K29" s="205">
        <v>10</v>
      </c>
      <c r="L29" s="205">
        <v>7260</v>
      </c>
      <c r="M29" s="205">
        <v>1810</v>
      </c>
      <c r="N29" s="207">
        <f t="shared" si="0"/>
        <v>56400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214" t="s">
        <v>21</v>
      </c>
      <c r="B31" s="205">
        <v>450</v>
      </c>
      <c r="C31" s="205">
        <v>2670</v>
      </c>
      <c r="D31" s="205">
        <v>2700</v>
      </c>
      <c r="E31" s="205">
        <v>2710</v>
      </c>
      <c r="F31" s="205">
        <v>12490</v>
      </c>
      <c r="G31" s="205">
        <v>8310</v>
      </c>
      <c r="H31" s="205">
        <v>10800</v>
      </c>
      <c r="I31" s="205">
        <v>4420</v>
      </c>
      <c r="J31" s="205">
        <v>8580</v>
      </c>
      <c r="K31" s="205">
        <v>2650</v>
      </c>
      <c r="L31" s="205">
        <v>1750</v>
      </c>
      <c r="M31" s="205">
        <v>0</v>
      </c>
      <c r="N31" s="207">
        <f t="shared" si="0"/>
        <v>57530</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214" t="s">
        <v>22</v>
      </c>
      <c r="B33" s="205">
        <v>0</v>
      </c>
      <c r="C33" s="205">
        <v>0</v>
      </c>
      <c r="D33" s="205">
        <v>0</v>
      </c>
      <c r="E33" s="205">
        <v>0</v>
      </c>
      <c r="F33" s="205">
        <v>0</v>
      </c>
      <c r="G33" s="205">
        <v>0</v>
      </c>
      <c r="H33" s="205">
        <v>0</v>
      </c>
      <c r="I33" s="205">
        <v>0</v>
      </c>
      <c r="J33" s="205">
        <v>0</v>
      </c>
      <c r="K33" s="205">
        <v>0</v>
      </c>
      <c r="L33" s="205">
        <v>0</v>
      </c>
      <c r="M33" s="205">
        <v>0</v>
      </c>
      <c r="N33" s="207">
        <f t="shared" si="0"/>
        <v>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214" t="s">
        <v>23</v>
      </c>
      <c r="B35" s="205">
        <v>2610</v>
      </c>
      <c r="C35" s="205">
        <v>4170</v>
      </c>
      <c r="D35" s="205">
        <v>15510</v>
      </c>
      <c r="E35" s="205">
        <v>0</v>
      </c>
      <c r="F35" s="205">
        <v>46030</v>
      </c>
      <c r="G35" s="205">
        <v>51880</v>
      </c>
      <c r="H35" s="205">
        <v>37350</v>
      </c>
      <c r="I35" s="205">
        <v>12580</v>
      </c>
      <c r="J35" s="205">
        <v>36920</v>
      </c>
      <c r="K35" s="205">
        <v>12250</v>
      </c>
      <c r="L35" s="205">
        <v>16540</v>
      </c>
      <c r="M35" s="205">
        <v>8960</v>
      </c>
      <c r="N35" s="207">
        <f t="shared" si="0"/>
        <v>244800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214" t="s">
        <v>24</v>
      </c>
      <c r="B37" s="205">
        <v>2680</v>
      </c>
      <c r="C37" s="205">
        <v>2160</v>
      </c>
      <c r="D37" s="205">
        <v>1140</v>
      </c>
      <c r="E37" s="205">
        <v>1170</v>
      </c>
      <c r="F37" s="205">
        <v>470</v>
      </c>
      <c r="G37" s="205">
        <v>1140</v>
      </c>
      <c r="H37" s="205">
        <v>1520</v>
      </c>
      <c r="I37" s="205">
        <v>1960</v>
      </c>
      <c r="J37" s="205">
        <v>2250</v>
      </c>
      <c r="K37" s="205">
        <v>1050</v>
      </c>
      <c r="L37" s="205">
        <v>830</v>
      </c>
      <c r="M37" s="205">
        <v>1660</v>
      </c>
      <c r="N37" s="207">
        <f t="shared" si="0"/>
        <v>18030</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214" t="s">
        <v>25</v>
      </c>
      <c r="B39" s="205">
        <v>7050</v>
      </c>
      <c r="C39" s="205">
        <v>7170</v>
      </c>
      <c r="D39" s="205">
        <v>12370</v>
      </c>
      <c r="E39" s="205">
        <v>11360</v>
      </c>
      <c r="F39" s="205">
        <v>11080</v>
      </c>
      <c r="G39" s="205">
        <v>11270</v>
      </c>
      <c r="H39" s="205">
        <v>15330</v>
      </c>
      <c r="I39" s="205">
        <v>7010</v>
      </c>
      <c r="J39" s="205">
        <v>7160</v>
      </c>
      <c r="K39" s="205">
        <v>9950</v>
      </c>
      <c r="L39" s="205">
        <v>11470</v>
      </c>
      <c r="M39" s="205">
        <v>16510</v>
      </c>
      <c r="N39" s="207">
        <f t="shared" si="0"/>
        <v>127730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214" t="s">
        <v>26</v>
      </c>
      <c r="B41" s="205">
        <v>0</v>
      </c>
      <c r="C41" s="205">
        <v>14690</v>
      </c>
      <c r="D41" s="205">
        <v>8540</v>
      </c>
      <c r="E41" s="205">
        <v>17410</v>
      </c>
      <c r="F41" s="205">
        <v>5750</v>
      </c>
      <c r="G41" s="205">
        <v>0</v>
      </c>
      <c r="H41" s="205">
        <v>0</v>
      </c>
      <c r="I41" s="205">
        <v>0</v>
      </c>
      <c r="J41" s="205">
        <v>0</v>
      </c>
      <c r="K41" s="205">
        <v>0</v>
      </c>
      <c r="L41" s="205">
        <v>1110</v>
      </c>
      <c r="M41" s="205">
        <v>0</v>
      </c>
      <c r="N41" s="207">
        <f t="shared" si="0"/>
        <v>47500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214" t="s">
        <v>27</v>
      </c>
      <c r="B43" s="205">
        <v>9100</v>
      </c>
      <c r="C43" s="205">
        <v>4080</v>
      </c>
      <c r="D43" s="205">
        <v>4020</v>
      </c>
      <c r="E43" s="205">
        <v>7580</v>
      </c>
      <c r="F43" s="205">
        <v>7540</v>
      </c>
      <c r="G43" s="205">
        <v>9400</v>
      </c>
      <c r="H43" s="205">
        <v>710</v>
      </c>
      <c r="I43" s="205">
        <v>1730</v>
      </c>
      <c r="J43" s="205">
        <v>3130</v>
      </c>
      <c r="K43" s="205">
        <v>830</v>
      </c>
      <c r="L43" s="205">
        <v>1510</v>
      </c>
      <c r="M43" s="205">
        <v>1510</v>
      </c>
      <c r="N43" s="207">
        <f t="shared" si="0"/>
        <v>51140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214" t="s">
        <v>28</v>
      </c>
      <c r="B45" s="205">
        <v>0</v>
      </c>
      <c r="C45" s="205">
        <v>720</v>
      </c>
      <c r="D45" s="205">
        <v>0</v>
      </c>
      <c r="E45" s="205">
        <v>1350</v>
      </c>
      <c r="F45" s="205">
        <v>0</v>
      </c>
      <c r="G45" s="205">
        <v>630</v>
      </c>
      <c r="H45" s="205">
        <v>650</v>
      </c>
      <c r="I45" s="205">
        <v>650</v>
      </c>
      <c r="J45" s="205">
        <v>0</v>
      </c>
      <c r="K45" s="205">
        <v>0</v>
      </c>
      <c r="L45" s="205">
        <v>650</v>
      </c>
      <c r="M45" s="205">
        <v>0</v>
      </c>
      <c r="N45" s="207">
        <f t="shared" si="0"/>
        <v>4650</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214" t="s">
        <v>29</v>
      </c>
      <c r="B47" s="205">
        <v>0</v>
      </c>
      <c r="C47" s="205">
        <v>0</v>
      </c>
      <c r="D47" s="205">
        <v>0</v>
      </c>
      <c r="E47" s="205">
        <v>0</v>
      </c>
      <c r="F47" s="205">
        <v>0</v>
      </c>
      <c r="G47" s="205">
        <v>0</v>
      </c>
      <c r="H47" s="205">
        <v>0</v>
      </c>
      <c r="I47" s="205">
        <v>0</v>
      </c>
      <c r="J47" s="205">
        <v>0</v>
      </c>
      <c r="K47" s="205">
        <v>0</v>
      </c>
      <c r="L47" s="205">
        <v>0</v>
      </c>
      <c r="M47" s="205">
        <v>0</v>
      </c>
      <c r="N47" s="207">
        <f t="shared" si="0"/>
        <v>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214" t="s">
        <v>30</v>
      </c>
      <c r="B49" s="205">
        <v>0</v>
      </c>
      <c r="C49" s="205">
        <v>0</v>
      </c>
      <c r="D49" s="205">
        <v>0</v>
      </c>
      <c r="E49" s="205">
        <v>0</v>
      </c>
      <c r="F49" s="205">
        <v>0</v>
      </c>
      <c r="G49" s="205">
        <v>0</v>
      </c>
      <c r="H49" s="205">
        <v>0</v>
      </c>
      <c r="I49" s="205">
        <v>0</v>
      </c>
      <c r="J49" s="205">
        <v>0</v>
      </c>
      <c r="K49" s="205">
        <v>0</v>
      </c>
      <c r="L49" s="205">
        <v>0</v>
      </c>
      <c r="M49" s="205">
        <v>0</v>
      </c>
      <c r="N49" s="207">
        <f t="shared" si="0"/>
        <v>0</v>
      </c>
    </row>
    <row r="50" spans="1:14" ht="12.75" customHeight="1" thickBot="1" x14ac:dyDescent="0.25">
      <c r="A50" s="214"/>
      <c r="B50" s="206"/>
      <c r="C50" s="206"/>
      <c r="D50" s="206"/>
      <c r="E50" s="206"/>
      <c r="F50" s="206"/>
      <c r="G50" s="206"/>
      <c r="H50" s="206"/>
      <c r="I50" s="206"/>
      <c r="J50" s="206"/>
      <c r="K50" s="206"/>
      <c r="L50" s="206"/>
      <c r="M50" s="206"/>
      <c r="N50" s="208"/>
    </row>
    <row r="51" spans="1:14" ht="12.75" customHeight="1" x14ac:dyDescent="0.2">
      <c r="A51" s="201" t="s">
        <v>13</v>
      </c>
      <c r="B51" s="190">
        <f>SUM(B17:B49)</f>
        <v>264050</v>
      </c>
      <c r="C51" s="190">
        <f t="shared" ref="C51:M51" si="1">SUM(C17:C49)</f>
        <v>291130</v>
      </c>
      <c r="D51" s="190">
        <f t="shared" si="1"/>
        <v>360280</v>
      </c>
      <c r="E51" s="190">
        <f t="shared" si="1"/>
        <v>414170</v>
      </c>
      <c r="F51" s="190">
        <f t="shared" si="1"/>
        <v>430630</v>
      </c>
      <c r="G51" s="190">
        <f t="shared" si="1"/>
        <v>424980</v>
      </c>
      <c r="H51" s="190">
        <f t="shared" si="1"/>
        <v>444000</v>
      </c>
      <c r="I51" s="190">
        <f t="shared" si="1"/>
        <v>380940</v>
      </c>
      <c r="J51" s="190">
        <f t="shared" si="1"/>
        <v>312070</v>
      </c>
      <c r="K51" s="190">
        <f t="shared" si="1"/>
        <v>245000</v>
      </c>
      <c r="L51" s="190">
        <f t="shared" si="1"/>
        <v>281000</v>
      </c>
      <c r="M51" s="190">
        <f t="shared" si="1"/>
        <v>260000</v>
      </c>
      <c r="N51" s="190">
        <f>SUM(N17:N49)</f>
        <v>4108250</v>
      </c>
    </row>
    <row r="52" spans="1:14" ht="12.75" customHeight="1" thickBot="1" x14ac:dyDescent="0.25">
      <c r="A52" s="202"/>
      <c r="B52" s="191"/>
      <c r="C52" s="191"/>
      <c r="D52" s="191"/>
      <c r="E52" s="191"/>
      <c r="F52" s="191"/>
      <c r="G52" s="191"/>
      <c r="H52" s="191"/>
      <c r="I52" s="191"/>
      <c r="J52" s="191"/>
      <c r="K52" s="191"/>
      <c r="L52" s="191"/>
      <c r="M52" s="191"/>
      <c r="N52" s="191"/>
    </row>
    <row r="56" spans="1:14" s="49"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214" t="s">
        <v>32</v>
      </c>
      <c r="B60" s="205">
        <v>28355</v>
      </c>
      <c r="C60" s="205">
        <v>29317</v>
      </c>
      <c r="D60" s="205">
        <v>52829</v>
      </c>
      <c r="E60" s="205">
        <v>50402</v>
      </c>
      <c r="F60" s="205">
        <v>36231</v>
      </c>
      <c r="G60" s="205">
        <v>48074</v>
      </c>
      <c r="H60" s="205">
        <v>30376</v>
      </c>
      <c r="I60" s="205">
        <v>38712</v>
      </c>
      <c r="J60" s="205">
        <v>46910</v>
      </c>
      <c r="K60" s="205">
        <v>36971</v>
      </c>
      <c r="L60" s="205">
        <v>55179</v>
      </c>
      <c r="M60" s="205">
        <v>40198</v>
      </c>
      <c r="N60" s="207">
        <f>SUM(B60:M60)</f>
        <v>493554</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214" t="s">
        <v>33</v>
      </c>
      <c r="B62" s="205">
        <v>7121</v>
      </c>
      <c r="C62" s="205">
        <v>573</v>
      </c>
      <c r="D62" s="205">
        <v>885</v>
      </c>
      <c r="E62" s="205">
        <v>740</v>
      </c>
      <c r="F62" s="205">
        <v>1236</v>
      </c>
      <c r="G62" s="205">
        <v>1555</v>
      </c>
      <c r="H62" s="205">
        <v>7702</v>
      </c>
      <c r="I62" s="205">
        <v>7324</v>
      </c>
      <c r="J62" s="205">
        <v>4337</v>
      </c>
      <c r="K62" s="205">
        <v>805</v>
      </c>
      <c r="L62" s="205">
        <v>1636</v>
      </c>
      <c r="M62" s="205">
        <v>1504</v>
      </c>
      <c r="N62" s="207">
        <f>SUM(B62:M62)</f>
        <v>35418</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214" t="s">
        <v>34</v>
      </c>
      <c r="B64" s="205">
        <v>13578</v>
      </c>
      <c r="C64" s="205">
        <v>15885</v>
      </c>
      <c r="D64" s="205">
        <v>16722</v>
      </c>
      <c r="E64" s="205">
        <v>17914</v>
      </c>
      <c r="F64" s="205">
        <v>32492</v>
      </c>
      <c r="G64" s="205">
        <v>28978</v>
      </c>
      <c r="H64" s="205">
        <v>21600</v>
      </c>
      <c r="I64" s="205">
        <v>26059</v>
      </c>
      <c r="J64" s="205">
        <v>16914</v>
      </c>
      <c r="K64" s="205">
        <v>14842</v>
      </c>
      <c r="L64" s="205">
        <v>3993</v>
      </c>
      <c r="M64" s="205">
        <v>18569</v>
      </c>
      <c r="N64" s="207">
        <f>SUM(B64:M64)</f>
        <v>227546</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214" t="s">
        <v>35</v>
      </c>
      <c r="B66" s="205">
        <v>0</v>
      </c>
      <c r="C66" s="205">
        <v>3634</v>
      </c>
      <c r="D66" s="205">
        <v>4512</v>
      </c>
      <c r="E66" s="205">
        <v>4049</v>
      </c>
      <c r="F66" s="205">
        <v>4508</v>
      </c>
      <c r="G66" s="205">
        <v>4292</v>
      </c>
      <c r="H66" s="205">
        <v>4044</v>
      </c>
      <c r="I66" s="205">
        <v>4193</v>
      </c>
      <c r="J66" s="205">
        <v>3855</v>
      </c>
      <c r="K66" s="205">
        <v>4281</v>
      </c>
      <c r="L66" s="205">
        <v>3711</v>
      </c>
      <c r="M66" s="205">
        <v>3575</v>
      </c>
      <c r="N66" s="207">
        <f>SUM(B66:M66)</f>
        <v>44654</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214" t="s">
        <v>36</v>
      </c>
      <c r="B68" s="205">
        <v>4030</v>
      </c>
      <c r="C68" s="205">
        <v>5217</v>
      </c>
      <c r="D68" s="205">
        <v>5570</v>
      </c>
      <c r="E68" s="205">
        <v>4054</v>
      </c>
      <c r="F68" s="205">
        <v>5566</v>
      </c>
      <c r="G68" s="205">
        <v>3649</v>
      </c>
      <c r="H68" s="205">
        <v>4745</v>
      </c>
      <c r="I68" s="205">
        <v>4236</v>
      </c>
      <c r="J68" s="205">
        <v>4704</v>
      </c>
      <c r="K68" s="205">
        <v>5140</v>
      </c>
      <c r="L68" s="205">
        <v>4669</v>
      </c>
      <c r="M68" s="205">
        <v>2644</v>
      </c>
      <c r="N68" s="207">
        <f>SUM(B68:M68)</f>
        <v>54224</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214" t="s">
        <v>37</v>
      </c>
      <c r="B70" s="205">
        <v>34917</v>
      </c>
      <c r="C70" s="205">
        <v>21757</v>
      </c>
      <c r="D70" s="205">
        <v>29081</v>
      </c>
      <c r="E70" s="205">
        <v>21182</v>
      </c>
      <c r="F70" s="205">
        <v>24834</v>
      </c>
      <c r="G70" s="205">
        <v>32354</v>
      </c>
      <c r="H70" s="205">
        <v>37805</v>
      </c>
      <c r="I70" s="205">
        <v>49435</v>
      </c>
      <c r="J70" s="205">
        <v>40732</v>
      </c>
      <c r="K70" s="205">
        <v>41896</v>
      </c>
      <c r="L70" s="205">
        <v>39266</v>
      </c>
      <c r="M70" s="205">
        <v>28450</v>
      </c>
      <c r="N70" s="207">
        <f>SUM(B70:M70)</f>
        <v>401709</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214" t="s">
        <v>38</v>
      </c>
      <c r="B72" s="205">
        <v>4649</v>
      </c>
      <c r="C72" s="205">
        <v>6620</v>
      </c>
      <c r="D72" s="205">
        <v>3996</v>
      </c>
      <c r="E72" s="205">
        <v>2750</v>
      </c>
      <c r="F72" s="205">
        <v>3685</v>
      </c>
      <c r="G72" s="205">
        <v>4740</v>
      </c>
      <c r="H72" s="205">
        <v>5415</v>
      </c>
      <c r="I72" s="205">
        <v>6058</v>
      </c>
      <c r="J72" s="205">
        <v>5448</v>
      </c>
      <c r="K72" s="205">
        <v>5529</v>
      </c>
      <c r="L72" s="205">
        <v>4442</v>
      </c>
      <c r="M72" s="205">
        <v>3802</v>
      </c>
      <c r="N72" s="207">
        <f>SUM(B72:M72)</f>
        <v>57134</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214" t="s">
        <v>39</v>
      </c>
      <c r="B74" s="205">
        <v>27819</v>
      </c>
      <c r="C74" s="205">
        <v>26860</v>
      </c>
      <c r="D74" s="205">
        <v>28474</v>
      </c>
      <c r="E74" s="205">
        <v>33124</v>
      </c>
      <c r="F74" s="205">
        <v>24656</v>
      </c>
      <c r="G74" s="205">
        <v>23165</v>
      </c>
      <c r="H74" s="205">
        <v>25145</v>
      </c>
      <c r="I74" s="205">
        <v>22457</v>
      </c>
      <c r="J74" s="205">
        <v>28699</v>
      </c>
      <c r="K74" s="205">
        <v>31081</v>
      </c>
      <c r="L74" s="205">
        <v>27341</v>
      </c>
      <c r="M74" s="205">
        <v>19521</v>
      </c>
      <c r="N74" s="207">
        <f>SUM(B74:M74)</f>
        <v>318342</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214" t="s">
        <v>40</v>
      </c>
      <c r="B76" s="205">
        <v>0</v>
      </c>
      <c r="C76" s="205">
        <v>0</v>
      </c>
      <c r="D76" s="205">
        <v>0</v>
      </c>
      <c r="E76" s="205">
        <v>0</v>
      </c>
      <c r="F76" s="205">
        <v>0</v>
      </c>
      <c r="G76" s="205">
        <v>0</v>
      </c>
      <c r="H76" s="205">
        <v>1480</v>
      </c>
      <c r="I76" s="205">
        <v>0</v>
      </c>
      <c r="J76" s="205">
        <v>1000</v>
      </c>
      <c r="K76" s="205">
        <v>3481</v>
      </c>
      <c r="L76" s="205">
        <v>3293</v>
      </c>
      <c r="M76" s="205">
        <v>1510</v>
      </c>
      <c r="N76" s="207">
        <f>SUM(B76:M76)</f>
        <v>10764</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214" t="s">
        <v>41</v>
      </c>
      <c r="B78" s="205">
        <v>0</v>
      </c>
      <c r="C78" s="205">
        <v>0</v>
      </c>
      <c r="D78" s="205">
        <v>0</v>
      </c>
      <c r="E78" s="205">
        <v>0</v>
      </c>
      <c r="F78" s="205">
        <v>2633</v>
      </c>
      <c r="G78" s="205">
        <v>16178</v>
      </c>
      <c r="H78" s="205">
        <v>19544</v>
      </c>
      <c r="I78" s="205">
        <v>15227</v>
      </c>
      <c r="J78" s="205">
        <v>0</v>
      </c>
      <c r="K78" s="205">
        <v>0</v>
      </c>
      <c r="L78" s="205">
        <v>0</v>
      </c>
      <c r="M78" s="205">
        <v>0</v>
      </c>
      <c r="N78" s="207">
        <f>SUM(B78:M78)</f>
        <v>53582</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214" t="s">
        <v>42</v>
      </c>
      <c r="B80" s="205">
        <v>0</v>
      </c>
      <c r="C80" s="205">
        <v>0</v>
      </c>
      <c r="D80" s="205">
        <v>0</v>
      </c>
      <c r="E80" s="205">
        <v>0</v>
      </c>
      <c r="F80" s="205">
        <v>0</v>
      </c>
      <c r="G80" s="205">
        <v>0</v>
      </c>
      <c r="H80" s="205">
        <v>0</v>
      </c>
      <c r="I80" s="205">
        <v>0</v>
      </c>
      <c r="J80" s="205">
        <v>0</v>
      </c>
      <c r="K80" s="205">
        <v>0</v>
      </c>
      <c r="L80" s="205">
        <v>0</v>
      </c>
      <c r="M80" s="205">
        <v>0</v>
      </c>
      <c r="N80" s="207">
        <f>SUM(B80:M80)</f>
        <v>0</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214" t="s">
        <v>43</v>
      </c>
      <c r="B82" s="205">
        <v>216475</v>
      </c>
      <c r="C82" s="205">
        <v>197274</v>
      </c>
      <c r="D82" s="205">
        <v>170041</v>
      </c>
      <c r="E82" s="205">
        <v>239616</v>
      </c>
      <c r="F82" s="205">
        <v>345753</v>
      </c>
      <c r="G82" s="205">
        <v>359847</v>
      </c>
      <c r="H82" s="205">
        <v>313917</v>
      </c>
      <c r="I82" s="205">
        <v>149593</v>
      </c>
      <c r="J82" s="205">
        <v>196174</v>
      </c>
      <c r="K82" s="205">
        <v>196314</v>
      </c>
      <c r="L82" s="205">
        <v>184375</v>
      </c>
      <c r="M82" s="205">
        <v>151001</v>
      </c>
      <c r="N82" s="207">
        <f>SUM(B82:M82)</f>
        <v>2720380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214" t="s">
        <v>44</v>
      </c>
      <c r="B84" s="205">
        <v>32343</v>
      </c>
      <c r="C84" s="205">
        <v>39391</v>
      </c>
      <c r="D84" s="205">
        <v>41921</v>
      </c>
      <c r="E84" s="205">
        <v>46858</v>
      </c>
      <c r="F84" s="205">
        <v>42353</v>
      </c>
      <c r="G84" s="205">
        <v>55017</v>
      </c>
      <c r="H84" s="205">
        <v>60226</v>
      </c>
      <c r="I84" s="205">
        <v>60422</v>
      </c>
      <c r="J84" s="205">
        <v>53189</v>
      </c>
      <c r="K84" s="205">
        <v>40520</v>
      </c>
      <c r="L84" s="205">
        <v>42252</v>
      </c>
      <c r="M84" s="205">
        <v>39035</v>
      </c>
      <c r="N84" s="207">
        <f>SUM(B84:M84)</f>
        <v>553527</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214" t="s">
        <v>45</v>
      </c>
      <c r="B86" s="205">
        <v>153599</v>
      </c>
      <c r="C86" s="205">
        <v>191780</v>
      </c>
      <c r="D86" s="205">
        <v>235911</v>
      </c>
      <c r="E86" s="205">
        <v>234978</v>
      </c>
      <c r="F86" s="205">
        <v>229295</v>
      </c>
      <c r="G86" s="205">
        <v>220283</v>
      </c>
      <c r="H86" s="205">
        <v>146646</v>
      </c>
      <c r="I86" s="205">
        <v>147941</v>
      </c>
      <c r="J86" s="205">
        <v>214513</v>
      </c>
      <c r="K86" s="205">
        <v>214526</v>
      </c>
      <c r="L86" s="205">
        <v>207557</v>
      </c>
      <c r="M86" s="205">
        <v>191521</v>
      </c>
      <c r="N86" s="207">
        <f>SUM(B86:M86)</f>
        <v>2388550</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214" t="s">
        <v>46</v>
      </c>
      <c r="B88" s="205">
        <v>30290</v>
      </c>
      <c r="C88" s="205">
        <v>33025</v>
      </c>
      <c r="D88" s="205">
        <v>26932</v>
      </c>
      <c r="E88" s="205">
        <v>27676</v>
      </c>
      <c r="F88" s="205">
        <v>28791</v>
      </c>
      <c r="G88" s="205">
        <v>19911</v>
      </c>
      <c r="H88" s="205">
        <v>18145</v>
      </c>
      <c r="I88" s="205">
        <v>13606</v>
      </c>
      <c r="J88" s="205">
        <v>14202</v>
      </c>
      <c r="K88" s="205">
        <v>16544</v>
      </c>
      <c r="L88" s="205">
        <v>18375</v>
      </c>
      <c r="M88" s="205">
        <v>16161</v>
      </c>
      <c r="N88" s="207">
        <f>SUM(B88:M88)</f>
        <v>263658</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214" t="s">
        <v>47</v>
      </c>
      <c r="B90" s="205">
        <v>0</v>
      </c>
      <c r="C90" s="205">
        <v>0</v>
      </c>
      <c r="D90" s="205">
        <v>0</v>
      </c>
      <c r="E90" s="205">
        <v>0</v>
      </c>
      <c r="F90" s="205">
        <v>0</v>
      </c>
      <c r="G90" s="205">
        <v>0</v>
      </c>
      <c r="H90" s="205">
        <v>0</v>
      </c>
      <c r="I90" s="205">
        <v>0</v>
      </c>
      <c r="J90" s="205">
        <v>0</v>
      </c>
      <c r="K90" s="205">
        <v>0</v>
      </c>
      <c r="L90" s="205">
        <v>0</v>
      </c>
      <c r="M90" s="205">
        <v>0</v>
      </c>
      <c r="N90" s="207">
        <f>SUM(B90:M90)</f>
        <v>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214" t="s">
        <v>48</v>
      </c>
      <c r="B92" s="205">
        <v>11353</v>
      </c>
      <c r="C92" s="205">
        <v>10113</v>
      </c>
      <c r="D92" s="205">
        <v>8104</v>
      </c>
      <c r="E92" s="205">
        <v>12536</v>
      </c>
      <c r="F92" s="205">
        <v>11161</v>
      </c>
      <c r="G92" s="205">
        <v>12910</v>
      </c>
      <c r="H92" s="205">
        <v>9908</v>
      </c>
      <c r="I92" s="205">
        <v>13820</v>
      </c>
      <c r="J92" s="205">
        <v>9791</v>
      </c>
      <c r="K92" s="205">
        <v>6782</v>
      </c>
      <c r="L92" s="205">
        <v>4817</v>
      </c>
      <c r="M92" s="205">
        <v>7831</v>
      </c>
      <c r="N92" s="207">
        <f>SUM(B92:M92)</f>
        <v>119126</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214" t="s">
        <v>49</v>
      </c>
      <c r="B94" s="205">
        <v>0</v>
      </c>
      <c r="C94" s="205">
        <v>39</v>
      </c>
      <c r="D94" s="205">
        <v>33</v>
      </c>
      <c r="E94" s="205">
        <v>0</v>
      </c>
      <c r="F94" s="205">
        <v>0</v>
      </c>
      <c r="G94" s="205">
        <v>0</v>
      </c>
      <c r="H94" s="205">
        <v>0</v>
      </c>
      <c r="I94" s="205">
        <v>0</v>
      </c>
      <c r="J94" s="205">
        <v>0</v>
      </c>
      <c r="K94" s="205">
        <v>0</v>
      </c>
      <c r="L94" s="205">
        <v>0</v>
      </c>
      <c r="M94" s="205">
        <v>0</v>
      </c>
      <c r="N94" s="207">
        <f>SUM(B94:M94)</f>
        <v>72</v>
      </c>
    </row>
    <row r="95" spans="1:14" ht="12.75" customHeight="1" thickBot="1" x14ac:dyDescent="0.25">
      <c r="A95" s="214"/>
      <c r="B95" s="206"/>
      <c r="C95" s="206"/>
      <c r="D95" s="206"/>
      <c r="E95" s="206"/>
      <c r="F95" s="206"/>
      <c r="G95" s="206"/>
      <c r="H95" s="206"/>
      <c r="I95" s="206"/>
      <c r="J95" s="206"/>
      <c r="K95" s="206"/>
      <c r="L95" s="206"/>
      <c r="M95" s="206"/>
      <c r="N95" s="208"/>
    </row>
    <row r="96" spans="1:14" ht="12.75" customHeight="1" x14ac:dyDescent="0.2">
      <c r="A96" s="201" t="s">
        <v>13</v>
      </c>
      <c r="B96" s="190">
        <f t="shared" ref="B96:M96" si="2">SUM(B60:B94)</f>
        <v>564529</v>
      </c>
      <c r="C96" s="190">
        <f t="shared" si="2"/>
        <v>581485</v>
      </c>
      <c r="D96" s="190">
        <f t="shared" si="2"/>
        <v>625011</v>
      </c>
      <c r="E96" s="190">
        <f t="shared" si="2"/>
        <v>695879</v>
      </c>
      <c r="F96" s="190">
        <f t="shared" si="2"/>
        <v>793194</v>
      </c>
      <c r="G96" s="190">
        <f t="shared" si="2"/>
        <v>830953</v>
      </c>
      <c r="H96" s="190">
        <f t="shared" si="2"/>
        <v>706698</v>
      </c>
      <c r="I96" s="190">
        <f t="shared" si="2"/>
        <v>559083</v>
      </c>
      <c r="J96" s="190">
        <f t="shared" si="2"/>
        <v>640468</v>
      </c>
      <c r="K96" s="190">
        <f t="shared" si="2"/>
        <v>618712</v>
      </c>
      <c r="L96" s="190">
        <f t="shared" si="2"/>
        <v>600906</v>
      </c>
      <c r="M96" s="190">
        <f t="shared" si="2"/>
        <v>525322</v>
      </c>
      <c r="N96" s="190">
        <f>SUM(B96:M96)</f>
        <v>7742240</v>
      </c>
    </row>
    <row r="97" spans="1:14" ht="12.75" customHeight="1" thickBot="1" x14ac:dyDescent="0.25">
      <c r="A97" s="202"/>
      <c r="B97" s="191"/>
      <c r="C97" s="191"/>
      <c r="D97" s="191"/>
      <c r="E97" s="191"/>
      <c r="F97" s="191"/>
      <c r="G97" s="191"/>
      <c r="H97" s="191"/>
      <c r="I97" s="191"/>
      <c r="J97" s="191"/>
      <c r="K97" s="191"/>
      <c r="L97" s="191"/>
      <c r="M97" s="191"/>
      <c r="N97" s="191"/>
    </row>
    <row r="101" spans="1:14" s="49" customFormat="1" ht="24.95" customHeight="1" x14ac:dyDescent="0.2">
      <c r="A101" s="200" t="s">
        <v>190</v>
      </c>
      <c r="B101" s="200"/>
      <c r="C101" s="200"/>
      <c r="D101" s="200"/>
      <c r="E101" s="200"/>
      <c r="F101" s="200"/>
      <c r="G101" s="200"/>
      <c r="H101" s="200"/>
      <c r="I101" s="200"/>
      <c r="J101" s="200"/>
      <c r="K101" s="200"/>
      <c r="L101" s="200"/>
      <c r="M101" s="200"/>
      <c r="N101" s="200"/>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192" t="s">
        <v>13</v>
      </c>
    </row>
    <row r="104" spans="1:14" ht="12.75" customHeight="1" thickBot="1" x14ac:dyDescent="0.25">
      <c r="A104" s="195"/>
      <c r="B104" s="195"/>
      <c r="C104" s="195"/>
      <c r="D104" s="195"/>
      <c r="E104" s="195"/>
      <c r="F104" s="195"/>
      <c r="G104" s="195"/>
      <c r="H104" s="195"/>
      <c r="I104" s="195"/>
      <c r="J104" s="195"/>
      <c r="K104" s="195"/>
      <c r="L104" s="195"/>
      <c r="M104" s="195"/>
      <c r="N104" s="193"/>
    </row>
    <row r="105" spans="1:14" ht="12.75" customHeight="1" x14ac:dyDescent="0.2">
      <c r="A105" s="214" t="s">
        <v>51</v>
      </c>
      <c r="B105" s="205">
        <v>129400</v>
      </c>
      <c r="C105" s="205">
        <v>107800</v>
      </c>
      <c r="D105" s="205">
        <v>142800</v>
      </c>
      <c r="E105" s="205">
        <v>107900</v>
      </c>
      <c r="F105" s="205">
        <v>138400</v>
      </c>
      <c r="G105" s="205">
        <v>138100</v>
      </c>
      <c r="H105" s="205">
        <v>139547</v>
      </c>
      <c r="I105" s="205">
        <v>118079</v>
      </c>
      <c r="J105" s="205">
        <v>143484.18</v>
      </c>
      <c r="K105" s="205">
        <v>155107</v>
      </c>
      <c r="L105" s="205">
        <v>166691</v>
      </c>
      <c r="M105" s="205">
        <v>138714.91</v>
      </c>
      <c r="N105" s="207">
        <f>SUM(B105:M105)</f>
        <v>1626023.0899999999</v>
      </c>
    </row>
    <row r="106" spans="1:14" ht="12.75" customHeight="1" thickBot="1" x14ac:dyDescent="0.25">
      <c r="A106" s="195"/>
      <c r="B106" s="206"/>
      <c r="C106" s="206"/>
      <c r="D106" s="206"/>
      <c r="E106" s="206"/>
      <c r="F106" s="206"/>
      <c r="G106" s="206"/>
      <c r="H106" s="206"/>
      <c r="I106" s="206"/>
      <c r="J106" s="206"/>
      <c r="K106" s="206"/>
      <c r="L106" s="206"/>
      <c r="M106" s="206"/>
      <c r="N106" s="208"/>
    </row>
    <row r="107" spans="1:14" ht="12.75" customHeight="1" x14ac:dyDescent="0.2">
      <c r="A107" s="214" t="s">
        <v>52</v>
      </c>
      <c r="B107" s="205">
        <v>0</v>
      </c>
      <c r="C107" s="205">
        <v>0</v>
      </c>
      <c r="D107" s="205">
        <v>0</v>
      </c>
      <c r="E107" s="205">
        <v>100</v>
      </c>
      <c r="F107" s="205">
        <v>0</v>
      </c>
      <c r="G107" s="205">
        <v>100</v>
      </c>
      <c r="H107" s="205">
        <v>0</v>
      </c>
      <c r="I107" s="205">
        <v>0</v>
      </c>
      <c r="J107" s="205">
        <v>108.16</v>
      </c>
      <c r="K107" s="205">
        <v>93</v>
      </c>
      <c r="L107" s="205">
        <v>0</v>
      </c>
      <c r="M107" s="205">
        <v>0</v>
      </c>
      <c r="N107" s="207">
        <f t="shared" ref="N107:N125" si="3">SUM(B107:M107)</f>
        <v>401.15999999999997</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214" t="s">
        <v>53</v>
      </c>
      <c r="B109" s="205">
        <v>5900</v>
      </c>
      <c r="C109" s="205">
        <v>6600</v>
      </c>
      <c r="D109" s="205">
        <v>7200</v>
      </c>
      <c r="E109" s="205">
        <v>3800</v>
      </c>
      <c r="F109" s="205">
        <v>6100</v>
      </c>
      <c r="G109" s="205">
        <v>6800</v>
      </c>
      <c r="H109" s="205">
        <v>5394</v>
      </c>
      <c r="I109" s="205">
        <v>5794</v>
      </c>
      <c r="J109" s="205">
        <v>5312</v>
      </c>
      <c r="K109" s="205">
        <v>6850</v>
      </c>
      <c r="L109" s="205">
        <v>4424</v>
      </c>
      <c r="M109" s="205">
        <v>4516</v>
      </c>
      <c r="N109" s="207">
        <f t="shared" si="3"/>
        <v>68690</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214" t="s">
        <v>54</v>
      </c>
      <c r="B111" s="205">
        <v>5900</v>
      </c>
      <c r="C111" s="205">
        <v>4000</v>
      </c>
      <c r="D111" s="205">
        <v>5500</v>
      </c>
      <c r="E111" s="205">
        <v>3400</v>
      </c>
      <c r="F111" s="205">
        <v>5000</v>
      </c>
      <c r="G111" s="205">
        <v>7600</v>
      </c>
      <c r="H111" s="205">
        <v>5769</v>
      </c>
      <c r="I111" s="205">
        <v>7213</v>
      </c>
      <c r="J111" s="205">
        <v>4830.97</v>
      </c>
      <c r="K111" s="205">
        <v>5755</v>
      </c>
      <c r="L111" s="205">
        <v>2998</v>
      </c>
      <c r="M111" s="205">
        <v>4469.91</v>
      </c>
      <c r="N111" s="207">
        <f t="shared" si="3"/>
        <v>62435.880000000005</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214" t="s">
        <v>39</v>
      </c>
      <c r="B113" s="205">
        <v>0</v>
      </c>
      <c r="C113" s="205">
        <v>0</v>
      </c>
      <c r="D113" s="205">
        <v>0</v>
      </c>
      <c r="E113" s="205">
        <v>2400</v>
      </c>
      <c r="F113" s="205">
        <v>4800</v>
      </c>
      <c r="G113" s="205">
        <v>600</v>
      </c>
      <c r="H113" s="205">
        <v>3398</v>
      </c>
      <c r="I113" s="205">
        <v>678</v>
      </c>
      <c r="J113" s="205">
        <v>2750.93</v>
      </c>
      <c r="K113" s="205">
        <v>1227</v>
      </c>
      <c r="L113" s="205">
        <v>1155</v>
      </c>
      <c r="M113" s="205">
        <v>1301.52</v>
      </c>
      <c r="N113" s="207">
        <f t="shared" si="3"/>
        <v>18310.45</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214" t="s">
        <v>55</v>
      </c>
      <c r="B115" s="205">
        <v>22500</v>
      </c>
      <c r="C115" s="205">
        <v>17000</v>
      </c>
      <c r="D115" s="205">
        <v>21600</v>
      </c>
      <c r="E115" s="205">
        <v>20200</v>
      </c>
      <c r="F115" s="205">
        <v>26000</v>
      </c>
      <c r="G115" s="205">
        <v>22700</v>
      </c>
      <c r="H115" s="205">
        <v>21581</v>
      </c>
      <c r="I115" s="205">
        <v>20584</v>
      </c>
      <c r="J115" s="205">
        <v>18548.86</v>
      </c>
      <c r="K115" s="205">
        <v>17069</v>
      </c>
      <c r="L115" s="205">
        <v>15736</v>
      </c>
      <c r="M115" s="205">
        <v>15262.33</v>
      </c>
      <c r="N115" s="207">
        <f t="shared" si="3"/>
        <v>238781.18999999997</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214" t="s">
        <v>56</v>
      </c>
      <c r="B117" s="205">
        <v>231800</v>
      </c>
      <c r="C117" s="205">
        <v>215800</v>
      </c>
      <c r="D117" s="205">
        <v>237300</v>
      </c>
      <c r="E117" s="205">
        <v>187800</v>
      </c>
      <c r="F117" s="205">
        <v>231000</v>
      </c>
      <c r="G117" s="205">
        <v>196800</v>
      </c>
      <c r="H117" s="205">
        <v>222004</v>
      </c>
      <c r="I117" s="205">
        <v>207727</v>
      </c>
      <c r="J117" s="205">
        <v>197610.51</v>
      </c>
      <c r="K117" s="205">
        <v>214155</v>
      </c>
      <c r="L117" s="205">
        <v>188616</v>
      </c>
      <c r="M117" s="205">
        <v>183606.06</v>
      </c>
      <c r="N117" s="207">
        <f t="shared" si="3"/>
        <v>2514218.5699999998</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215" t="s">
        <v>57</v>
      </c>
      <c r="B119" s="205">
        <v>34800</v>
      </c>
      <c r="C119" s="205">
        <v>28700</v>
      </c>
      <c r="D119" s="205">
        <v>34700</v>
      </c>
      <c r="E119" s="205">
        <v>32900</v>
      </c>
      <c r="F119" s="205">
        <v>34300</v>
      </c>
      <c r="G119" s="205">
        <v>34600</v>
      </c>
      <c r="H119" s="205">
        <v>25377</v>
      </c>
      <c r="I119" s="205">
        <v>33173</v>
      </c>
      <c r="J119" s="205">
        <v>29748.06</v>
      </c>
      <c r="K119" s="205">
        <v>36522</v>
      </c>
      <c r="L119" s="205">
        <v>32172</v>
      </c>
      <c r="M119" s="205">
        <v>36954</v>
      </c>
      <c r="N119" s="207">
        <f t="shared" si="3"/>
        <v>393946.06</v>
      </c>
    </row>
    <row r="120" spans="1:14" ht="12.75" customHeight="1" thickBot="1" x14ac:dyDescent="0.25">
      <c r="A120" s="204"/>
      <c r="B120" s="206"/>
      <c r="C120" s="206"/>
      <c r="D120" s="206"/>
      <c r="E120" s="206"/>
      <c r="F120" s="206"/>
      <c r="G120" s="206"/>
      <c r="H120" s="206"/>
      <c r="I120" s="206"/>
      <c r="J120" s="206"/>
      <c r="K120" s="206"/>
      <c r="L120" s="206"/>
      <c r="M120" s="206"/>
      <c r="N120" s="208"/>
    </row>
    <row r="121" spans="1:14" ht="12.75" customHeight="1" x14ac:dyDescent="0.2">
      <c r="A121" s="214" t="s">
        <v>58</v>
      </c>
      <c r="B121" s="205">
        <v>17600</v>
      </c>
      <c r="C121" s="205">
        <v>12900</v>
      </c>
      <c r="D121" s="205">
        <v>12300</v>
      </c>
      <c r="E121" s="205">
        <v>14000</v>
      </c>
      <c r="F121" s="205">
        <v>16800</v>
      </c>
      <c r="G121" s="205">
        <v>12000</v>
      </c>
      <c r="H121" s="205">
        <v>11759</v>
      </c>
      <c r="I121" s="205">
        <v>14145</v>
      </c>
      <c r="J121" s="205">
        <v>9555.08</v>
      </c>
      <c r="K121" s="205">
        <v>14606</v>
      </c>
      <c r="L121" s="205">
        <v>12966</v>
      </c>
      <c r="M121" s="205">
        <v>7101.1</v>
      </c>
      <c r="N121" s="207">
        <f t="shared" si="3"/>
        <v>155732.18000000002</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214" t="s">
        <v>59</v>
      </c>
      <c r="B123" s="205">
        <v>5070</v>
      </c>
      <c r="C123" s="205">
        <v>6260</v>
      </c>
      <c r="D123" s="205">
        <v>5880</v>
      </c>
      <c r="E123" s="205">
        <v>4200</v>
      </c>
      <c r="F123" s="205">
        <v>3700</v>
      </c>
      <c r="G123" s="205">
        <v>3800</v>
      </c>
      <c r="H123" s="205">
        <v>6945</v>
      </c>
      <c r="I123" s="205">
        <v>5235</v>
      </c>
      <c r="J123" s="205">
        <v>7095</v>
      </c>
      <c r="K123" s="205">
        <v>7010</v>
      </c>
      <c r="L123" s="205">
        <v>6230</v>
      </c>
      <c r="M123" s="205">
        <v>4680</v>
      </c>
      <c r="N123" s="207">
        <f t="shared" si="3"/>
        <v>66105</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214" t="s">
        <v>60</v>
      </c>
      <c r="B125" s="205">
        <v>6030</v>
      </c>
      <c r="C125" s="205">
        <v>5500</v>
      </c>
      <c r="D125" s="205">
        <v>5840</v>
      </c>
      <c r="E125" s="205">
        <v>5100</v>
      </c>
      <c r="F125" s="205">
        <v>5300</v>
      </c>
      <c r="G125" s="205">
        <v>5200</v>
      </c>
      <c r="H125" s="205">
        <v>2496</v>
      </c>
      <c r="I125" s="205">
        <v>4283</v>
      </c>
      <c r="J125" s="205">
        <v>3970.46</v>
      </c>
      <c r="K125" s="205">
        <v>6016</v>
      </c>
      <c r="L125" s="205">
        <v>4239</v>
      </c>
      <c r="M125" s="205">
        <v>5725.95</v>
      </c>
      <c r="N125" s="207">
        <f t="shared" si="3"/>
        <v>59700.409999999996</v>
      </c>
    </row>
    <row r="126" spans="1:14" ht="12.75" customHeight="1" thickBot="1" x14ac:dyDescent="0.25">
      <c r="A126" s="214"/>
      <c r="B126" s="206"/>
      <c r="C126" s="206"/>
      <c r="D126" s="206"/>
      <c r="E126" s="206"/>
      <c r="F126" s="206"/>
      <c r="G126" s="206"/>
      <c r="H126" s="206"/>
      <c r="I126" s="206"/>
      <c r="J126" s="206"/>
      <c r="K126" s="206"/>
      <c r="L126" s="206"/>
      <c r="M126" s="206"/>
      <c r="N126" s="208"/>
    </row>
    <row r="127" spans="1:14" ht="12.75" customHeight="1" x14ac:dyDescent="0.2">
      <c r="A127" s="201" t="s">
        <v>13</v>
      </c>
      <c r="B127" s="190">
        <f t="shared" ref="B127:M127" si="4">SUM(B105:B125)</f>
        <v>459000</v>
      </c>
      <c r="C127" s="190">
        <f t="shared" si="4"/>
        <v>404560</v>
      </c>
      <c r="D127" s="190">
        <f t="shared" si="4"/>
        <v>473120</v>
      </c>
      <c r="E127" s="190">
        <f t="shared" si="4"/>
        <v>381800</v>
      </c>
      <c r="F127" s="190">
        <f t="shared" si="4"/>
        <v>471400</v>
      </c>
      <c r="G127" s="190">
        <f t="shared" si="4"/>
        <v>428300</v>
      </c>
      <c r="H127" s="190">
        <f t="shared" si="4"/>
        <v>444270</v>
      </c>
      <c r="I127" s="190">
        <f t="shared" si="4"/>
        <v>416911</v>
      </c>
      <c r="J127" s="190">
        <f t="shared" si="4"/>
        <v>423014.21</v>
      </c>
      <c r="K127" s="190">
        <f t="shared" si="4"/>
        <v>464410</v>
      </c>
      <c r="L127" s="190">
        <f t="shared" si="4"/>
        <v>435227</v>
      </c>
      <c r="M127" s="190">
        <f t="shared" si="4"/>
        <v>402331.77999999997</v>
      </c>
      <c r="N127" s="190">
        <f>SUM(N105:N126)</f>
        <v>5204343.9899999993</v>
      </c>
    </row>
    <row r="128" spans="1:14" ht="12.75" customHeight="1" thickBot="1" x14ac:dyDescent="0.25">
      <c r="A128" s="202"/>
      <c r="B128" s="191"/>
      <c r="C128" s="191"/>
      <c r="D128" s="191"/>
      <c r="E128" s="191"/>
      <c r="F128" s="191"/>
      <c r="G128" s="191"/>
      <c r="H128" s="191"/>
      <c r="I128" s="191"/>
      <c r="J128" s="191"/>
      <c r="K128" s="191"/>
      <c r="L128" s="191"/>
      <c r="M128" s="191"/>
      <c r="N128" s="191"/>
    </row>
    <row r="132" spans="1:14" s="49" customFormat="1" ht="24.95" customHeight="1" x14ac:dyDescent="0.2">
      <c r="A132" s="200" t="s">
        <v>191</v>
      </c>
      <c r="B132" s="200"/>
      <c r="C132" s="200"/>
      <c r="D132" s="200"/>
      <c r="E132" s="200"/>
      <c r="F132" s="200"/>
      <c r="G132" s="200"/>
      <c r="H132" s="200"/>
      <c r="I132" s="200"/>
      <c r="J132" s="200"/>
      <c r="K132" s="200"/>
      <c r="L132" s="200"/>
      <c r="M132" s="200"/>
      <c r="N132" s="200"/>
    </row>
    <row r="133" spans="1:14" ht="12.75" customHeight="1" thickBot="1" x14ac:dyDescent="0.25">
      <c r="A133" s="3"/>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192" t="s">
        <v>13</v>
      </c>
    </row>
    <row r="135" spans="1:14" ht="12.75" customHeight="1" thickBot="1" x14ac:dyDescent="0.25">
      <c r="A135" s="195"/>
      <c r="B135" s="195"/>
      <c r="C135" s="195"/>
      <c r="D135" s="195"/>
      <c r="E135" s="195"/>
      <c r="F135" s="195"/>
      <c r="G135" s="195"/>
      <c r="H135" s="195"/>
      <c r="I135" s="195"/>
      <c r="J135" s="195"/>
      <c r="K135" s="195"/>
      <c r="L135" s="195"/>
      <c r="M135" s="195"/>
      <c r="N135" s="193"/>
    </row>
    <row r="136" spans="1:14" ht="12.75" customHeight="1" x14ac:dyDescent="0.2">
      <c r="A136" s="214" t="s">
        <v>62</v>
      </c>
      <c r="B136" s="205">
        <v>15276</v>
      </c>
      <c r="C136" s="205">
        <v>20682</v>
      </c>
      <c r="D136" s="205">
        <v>28836</v>
      </c>
      <c r="E136" s="205">
        <v>27701</v>
      </c>
      <c r="F136" s="205">
        <v>27275</v>
      </c>
      <c r="G136" s="205">
        <v>28034</v>
      </c>
      <c r="H136" s="205">
        <v>24587</v>
      </c>
      <c r="I136" s="205">
        <v>19992</v>
      </c>
      <c r="J136" s="205">
        <v>19595</v>
      </c>
      <c r="K136" s="205">
        <v>21623</v>
      </c>
      <c r="L136" s="205">
        <v>12814</v>
      </c>
      <c r="M136" s="205">
        <v>12723</v>
      </c>
      <c r="N136" s="207">
        <f t="shared" ref="N136:N160" si="5">SUM(B136:M136)</f>
        <v>259138</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215" t="s">
        <v>63</v>
      </c>
      <c r="B138" s="205">
        <v>10040</v>
      </c>
      <c r="C138" s="205">
        <v>11867</v>
      </c>
      <c r="D138" s="205">
        <v>14080</v>
      </c>
      <c r="E138" s="205">
        <v>14886</v>
      </c>
      <c r="F138" s="205">
        <v>15536</v>
      </c>
      <c r="G138" s="205">
        <v>18686</v>
      </c>
      <c r="H138" s="205">
        <v>14563</v>
      </c>
      <c r="I138" s="205">
        <v>14354</v>
      </c>
      <c r="J138" s="205">
        <v>15695</v>
      </c>
      <c r="K138" s="205">
        <v>13774</v>
      </c>
      <c r="L138" s="205">
        <v>16249</v>
      </c>
      <c r="M138" s="205">
        <v>15399</v>
      </c>
      <c r="N138" s="207">
        <f t="shared" si="5"/>
        <v>175129</v>
      </c>
    </row>
    <row r="139" spans="1:14" ht="12.75" customHeight="1" thickBot="1" x14ac:dyDescent="0.25">
      <c r="A139" s="204"/>
      <c r="B139" s="206"/>
      <c r="C139" s="206"/>
      <c r="D139" s="206"/>
      <c r="E139" s="206"/>
      <c r="F139" s="206"/>
      <c r="G139" s="206"/>
      <c r="H139" s="206"/>
      <c r="I139" s="206"/>
      <c r="J139" s="206"/>
      <c r="K139" s="206"/>
      <c r="L139" s="206"/>
      <c r="M139" s="206"/>
      <c r="N139" s="208"/>
    </row>
    <row r="140" spans="1:14" ht="12.75" customHeight="1" x14ac:dyDescent="0.2">
      <c r="A140" s="214" t="s">
        <v>64</v>
      </c>
      <c r="B140" s="205">
        <v>151157</v>
      </c>
      <c r="C140" s="205">
        <v>144436</v>
      </c>
      <c r="D140" s="205">
        <v>139345</v>
      </c>
      <c r="E140" s="205">
        <v>171870</v>
      </c>
      <c r="F140" s="205">
        <v>180520</v>
      </c>
      <c r="G140" s="205">
        <v>204645</v>
      </c>
      <c r="H140" s="205">
        <v>174790</v>
      </c>
      <c r="I140" s="205">
        <v>146131</v>
      </c>
      <c r="J140" s="205">
        <v>159231</v>
      </c>
      <c r="K140" s="205">
        <v>140532</v>
      </c>
      <c r="L140" s="205">
        <v>119477</v>
      </c>
      <c r="M140" s="205">
        <v>88542</v>
      </c>
      <c r="N140" s="207">
        <f t="shared" si="5"/>
        <v>1820676</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215" t="s">
        <v>65</v>
      </c>
      <c r="B142" s="205">
        <v>0</v>
      </c>
      <c r="C142" s="205">
        <v>0</v>
      </c>
      <c r="D142" s="205">
        <v>0</v>
      </c>
      <c r="E142" s="205">
        <v>0</v>
      </c>
      <c r="F142" s="205">
        <v>0</v>
      </c>
      <c r="G142" s="205">
        <v>0</v>
      </c>
      <c r="H142" s="205">
        <v>0</v>
      </c>
      <c r="I142" s="205">
        <v>0</v>
      </c>
      <c r="J142" s="205">
        <v>0</v>
      </c>
      <c r="K142" s="205">
        <v>0</v>
      </c>
      <c r="L142" s="205">
        <v>0</v>
      </c>
      <c r="M142" s="205">
        <v>0</v>
      </c>
      <c r="N142" s="207">
        <f t="shared" si="5"/>
        <v>0</v>
      </c>
    </row>
    <row r="143" spans="1:14" ht="12.75" customHeight="1" thickBot="1" x14ac:dyDescent="0.25">
      <c r="A143" s="204"/>
      <c r="B143" s="206"/>
      <c r="C143" s="206"/>
      <c r="D143" s="206"/>
      <c r="E143" s="206"/>
      <c r="F143" s="206"/>
      <c r="G143" s="206"/>
      <c r="H143" s="206"/>
      <c r="I143" s="206"/>
      <c r="J143" s="206"/>
      <c r="K143" s="206"/>
      <c r="L143" s="206"/>
      <c r="M143" s="206"/>
      <c r="N143" s="208"/>
    </row>
    <row r="144" spans="1:14" ht="12.75" customHeight="1" x14ac:dyDescent="0.2">
      <c r="A144" s="214" t="s">
        <v>66</v>
      </c>
      <c r="B144" s="205">
        <v>27202</v>
      </c>
      <c r="C144" s="205">
        <v>23710</v>
      </c>
      <c r="D144" s="205">
        <v>35962</v>
      </c>
      <c r="E144" s="205">
        <v>33250</v>
      </c>
      <c r="F144" s="205">
        <v>26596</v>
      </c>
      <c r="G144" s="205">
        <v>29883</v>
      </c>
      <c r="H144" s="205">
        <v>12248</v>
      </c>
      <c r="I144" s="205">
        <v>22040</v>
      </c>
      <c r="J144" s="205">
        <v>29883</v>
      </c>
      <c r="K144" s="205">
        <v>23760</v>
      </c>
      <c r="L144" s="205">
        <v>20814</v>
      </c>
      <c r="M144" s="205">
        <v>8992</v>
      </c>
      <c r="N144" s="207">
        <f t="shared" si="5"/>
        <v>294340</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214" t="s">
        <v>53</v>
      </c>
      <c r="B146" s="205">
        <v>3916</v>
      </c>
      <c r="C146" s="205">
        <v>2815</v>
      </c>
      <c r="D146" s="205">
        <v>4223</v>
      </c>
      <c r="E146" s="205">
        <v>3946</v>
      </c>
      <c r="F146" s="205">
        <v>4200</v>
      </c>
      <c r="G146" s="205">
        <v>5139</v>
      </c>
      <c r="H146" s="205">
        <v>4885</v>
      </c>
      <c r="I146" s="205">
        <v>5576</v>
      </c>
      <c r="J146" s="205">
        <v>4603</v>
      </c>
      <c r="K146" s="205">
        <v>4220</v>
      </c>
      <c r="L146" s="205">
        <v>4629</v>
      </c>
      <c r="M146" s="205">
        <v>3291</v>
      </c>
      <c r="N146" s="207">
        <f t="shared" si="5"/>
        <v>51443</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15" t="s">
        <v>67</v>
      </c>
      <c r="B148" s="205">
        <v>10936</v>
      </c>
      <c r="C148" s="205">
        <v>11065</v>
      </c>
      <c r="D148" s="205">
        <v>12618</v>
      </c>
      <c r="E148" s="205">
        <v>10585</v>
      </c>
      <c r="F148" s="205">
        <v>12736</v>
      </c>
      <c r="G148" s="205">
        <v>11133</v>
      </c>
      <c r="H148" s="205">
        <v>10263</v>
      </c>
      <c r="I148" s="205">
        <v>13360</v>
      </c>
      <c r="J148" s="205">
        <v>10173</v>
      </c>
      <c r="K148" s="205">
        <v>13230</v>
      </c>
      <c r="L148" s="205">
        <v>13295</v>
      </c>
      <c r="M148" s="205">
        <v>12837</v>
      </c>
      <c r="N148" s="207">
        <f t="shared" si="5"/>
        <v>142231</v>
      </c>
    </row>
    <row r="149" spans="1:14" ht="12.75" customHeight="1" thickBot="1" x14ac:dyDescent="0.25">
      <c r="A149" s="204"/>
      <c r="B149" s="206"/>
      <c r="C149" s="206"/>
      <c r="D149" s="206"/>
      <c r="E149" s="206"/>
      <c r="F149" s="206"/>
      <c r="G149" s="206"/>
      <c r="H149" s="206"/>
      <c r="I149" s="206"/>
      <c r="J149" s="206"/>
      <c r="K149" s="206"/>
      <c r="L149" s="206"/>
      <c r="M149" s="206"/>
      <c r="N149" s="208"/>
    </row>
    <row r="150" spans="1:14" ht="12.75" customHeight="1" x14ac:dyDescent="0.2">
      <c r="A150" s="214" t="s">
        <v>68</v>
      </c>
      <c r="B150" s="205">
        <v>72143</v>
      </c>
      <c r="C150" s="205">
        <v>74422</v>
      </c>
      <c r="D150" s="205">
        <v>68563</v>
      </c>
      <c r="E150" s="205">
        <v>82570</v>
      </c>
      <c r="F150" s="205">
        <v>72928</v>
      </c>
      <c r="G150" s="205">
        <v>81845</v>
      </c>
      <c r="H150" s="205">
        <v>72431</v>
      </c>
      <c r="I150" s="205">
        <v>58051</v>
      </c>
      <c r="J150" s="205">
        <v>63296</v>
      </c>
      <c r="K150" s="205">
        <v>65948</v>
      </c>
      <c r="L150" s="205">
        <v>60886</v>
      </c>
      <c r="M150" s="205">
        <v>63339</v>
      </c>
      <c r="N150" s="207">
        <f t="shared" si="5"/>
        <v>836422</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214" t="s">
        <v>69</v>
      </c>
      <c r="B152" s="205">
        <v>1117</v>
      </c>
      <c r="C152" s="205">
        <v>1110</v>
      </c>
      <c r="D152" s="205">
        <v>999</v>
      </c>
      <c r="E152" s="205">
        <v>560</v>
      </c>
      <c r="F152" s="205">
        <v>999</v>
      </c>
      <c r="G152" s="205">
        <v>585</v>
      </c>
      <c r="H152" s="205">
        <v>360</v>
      </c>
      <c r="I152" s="205">
        <v>630</v>
      </c>
      <c r="J152" s="205">
        <v>0</v>
      </c>
      <c r="K152" s="205">
        <v>1457</v>
      </c>
      <c r="L152" s="205">
        <v>675</v>
      </c>
      <c r="M152" s="205">
        <v>900</v>
      </c>
      <c r="N152" s="207">
        <f t="shared" si="5"/>
        <v>9392</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214" t="s">
        <v>70</v>
      </c>
      <c r="B154" s="205">
        <v>630</v>
      </c>
      <c r="C154" s="205">
        <v>1260</v>
      </c>
      <c r="D154" s="205">
        <v>900</v>
      </c>
      <c r="E154" s="205">
        <v>810</v>
      </c>
      <c r="F154" s="205">
        <v>810</v>
      </c>
      <c r="G154" s="205">
        <v>1440</v>
      </c>
      <c r="H154" s="205">
        <v>2565</v>
      </c>
      <c r="I154" s="205">
        <v>765</v>
      </c>
      <c r="J154" s="205">
        <v>1800</v>
      </c>
      <c r="K154" s="205">
        <v>1485</v>
      </c>
      <c r="L154" s="205">
        <v>1170</v>
      </c>
      <c r="M154" s="205">
        <v>1215</v>
      </c>
      <c r="N154" s="207">
        <f t="shared" si="5"/>
        <v>14850</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214" t="s">
        <v>71</v>
      </c>
      <c r="B156" s="205">
        <v>1392</v>
      </c>
      <c r="C156" s="205">
        <v>1394</v>
      </c>
      <c r="D156" s="205">
        <v>1518</v>
      </c>
      <c r="E156" s="205">
        <v>1325</v>
      </c>
      <c r="F156" s="205">
        <v>2482</v>
      </c>
      <c r="G156" s="205">
        <v>1728</v>
      </c>
      <c r="H156" s="205">
        <v>1430</v>
      </c>
      <c r="I156" s="205">
        <v>1416</v>
      </c>
      <c r="J156" s="205">
        <v>1416</v>
      </c>
      <c r="K156" s="205">
        <v>1258</v>
      </c>
      <c r="L156" s="205">
        <v>1128</v>
      </c>
      <c r="M156" s="205">
        <v>1561</v>
      </c>
      <c r="N156" s="207">
        <f t="shared" si="5"/>
        <v>18048</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214" t="s">
        <v>72</v>
      </c>
      <c r="B158" s="205">
        <v>29</v>
      </c>
      <c r="C158" s="205">
        <v>576</v>
      </c>
      <c r="D158" s="205">
        <v>432</v>
      </c>
      <c r="E158" s="205">
        <v>253</v>
      </c>
      <c r="F158" s="205">
        <v>0</v>
      </c>
      <c r="G158" s="205">
        <v>0</v>
      </c>
      <c r="H158" s="205">
        <v>144</v>
      </c>
      <c r="I158" s="205">
        <v>662</v>
      </c>
      <c r="J158" s="205">
        <v>374</v>
      </c>
      <c r="K158" s="205">
        <v>173</v>
      </c>
      <c r="L158" s="205">
        <v>86</v>
      </c>
      <c r="M158" s="205">
        <v>0</v>
      </c>
      <c r="N158" s="207">
        <f t="shared" si="5"/>
        <v>2729</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214" t="s">
        <v>60</v>
      </c>
      <c r="B160" s="205">
        <v>2020</v>
      </c>
      <c r="C160" s="205">
        <v>551</v>
      </c>
      <c r="D160" s="205">
        <v>1556</v>
      </c>
      <c r="E160" s="205">
        <v>1365</v>
      </c>
      <c r="F160" s="205">
        <v>706</v>
      </c>
      <c r="G160" s="205">
        <v>5365</v>
      </c>
      <c r="H160" s="205">
        <v>4239</v>
      </c>
      <c r="I160" s="205">
        <v>6465</v>
      </c>
      <c r="J160" s="205">
        <v>6274</v>
      </c>
      <c r="K160" s="205">
        <v>4432</v>
      </c>
      <c r="L160" s="205">
        <v>9007</v>
      </c>
      <c r="M160" s="205">
        <v>3186</v>
      </c>
      <c r="N160" s="207">
        <f t="shared" si="5"/>
        <v>45166</v>
      </c>
    </row>
    <row r="161" spans="1:14" ht="12.75" customHeight="1" thickBot="1" x14ac:dyDescent="0.25">
      <c r="A161" s="214"/>
      <c r="B161" s="206"/>
      <c r="C161" s="206"/>
      <c r="D161" s="206"/>
      <c r="E161" s="206"/>
      <c r="F161" s="206"/>
      <c r="G161" s="206"/>
      <c r="H161" s="206"/>
      <c r="I161" s="206"/>
      <c r="J161" s="206"/>
      <c r="K161" s="206"/>
      <c r="L161" s="206"/>
      <c r="M161" s="206"/>
      <c r="N161" s="208"/>
    </row>
    <row r="162" spans="1:14" ht="12.75" customHeight="1" x14ac:dyDescent="0.2">
      <c r="A162" s="201" t="s">
        <v>13</v>
      </c>
      <c r="B162" s="190">
        <f>SUM(B136:B160)</f>
        <v>295858</v>
      </c>
      <c r="C162" s="190">
        <f>SUM(C136:C160)</f>
        <v>293888</v>
      </c>
      <c r="D162" s="190">
        <f t="shared" ref="D162:L162" si="6">SUM(D136:D160)</f>
        <v>309032</v>
      </c>
      <c r="E162" s="190">
        <f t="shared" si="6"/>
        <v>349121</v>
      </c>
      <c r="F162" s="190">
        <f t="shared" si="6"/>
        <v>344788</v>
      </c>
      <c r="G162" s="190">
        <f t="shared" si="6"/>
        <v>388483</v>
      </c>
      <c r="H162" s="190">
        <f t="shared" si="6"/>
        <v>322505</v>
      </c>
      <c r="I162" s="190">
        <f t="shared" si="6"/>
        <v>289442</v>
      </c>
      <c r="J162" s="190">
        <f t="shared" si="6"/>
        <v>312340</v>
      </c>
      <c r="K162" s="190">
        <f t="shared" si="6"/>
        <v>291892</v>
      </c>
      <c r="L162" s="190">
        <f t="shared" si="6"/>
        <v>260230</v>
      </c>
      <c r="M162" s="190">
        <f>SUM(M136:M160)</f>
        <v>211985</v>
      </c>
      <c r="N162" s="190">
        <f>SUM(B162:M162)</f>
        <v>3669564</v>
      </c>
    </row>
    <row r="163" spans="1:14" ht="12.75" customHeight="1" thickBot="1" x14ac:dyDescent="0.25">
      <c r="A163" s="202"/>
      <c r="B163" s="191"/>
      <c r="C163" s="191"/>
      <c r="D163" s="191"/>
      <c r="E163" s="191"/>
      <c r="F163" s="191"/>
      <c r="G163" s="191"/>
      <c r="H163" s="191"/>
      <c r="I163" s="191"/>
      <c r="J163" s="191"/>
      <c r="K163" s="191"/>
      <c r="L163" s="191"/>
      <c r="M163" s="191"/>
      <c r="N163" s="191"/>
    </row>
    <row r="167" spans="1:14" s="49" customFormat="1" ht="24.95" customHeight="1" x14ac:dyDescent="0.2">
      <c r="A167" s="200" t="s">
        <v>192</v>
      </c>
      <c r="B167" s="200"/>
      <c r="C167" s="200"/>
      <c r="D167" s="200"/>
      <c r="E167" s="200"/>
      <c r="F167" s="200"/>
      <c r="G167" s="200"/>
      <c r="H167" s="200"/>
      <c r="I167" s="200"/>
      <c r="J167" s="200"/>
      <c r="K167" s="200"/>
      <c r="L167" s="200"/>
      <c r="M167" s="200"/>
      <c r="N167" s="200"/>
    </row>
    <row r="168" spans="1:14" ht="12.75" customHeight="1" thickBot="1" x14ac:dyDescent="0.25">
      <c r="A168" s="3"/>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192" t="s">
        <v>13</v>
      </c>
    </row>
    <row r="170" spans="1:14" ht="12.75" customHeight="1" thickBot="1" x14ac:dyDescent="0.25">
      <c r="A170" s="195"/>
      <c r="B170" s="195"/>
      <c r="C170" s="195"/>
      <c r="D170" s="195"/>
      <c r="E170" s="195"/>
      <c r="F170" s="195"/>
      <c r="G170" s="195"/>
      <c r="H170" s="195"/>
      <c r="I170" s="195"/>
      <c r="J170" s="195"/>
      <c r="K170" s="195"/>
      <c r="L170" s="195"/>
      <c r="M170" s="195"/>
      <c r="N170" s="193"/>
    </row>
    <row r="171" spans="1:14" ht="12.75" customHeight="1" x14ac:dyDescent="0.2">
      <c r="A171" s="214" t="s">
        <v>75</v>
      </c>
      <c r="B171" s="205">
        <v>0</v>
      </c>
      <c r="C171" s="205">
        <v>0</v>
      </c>
      <c r="D171" s="205">
        <v>0</v>
      </c>
      <c r="E171" s="205">
        <v>1032</v>
      </c>
      <c r="F171" s="205">
        <v>2101</v>
      </c>
      <c r="G171" s="205">
        <v>3565</v>
      </c>
      <c r="H171" s="205">
        <v>2524</v>
      </c>
      <c r="I171" s="205">
        <v>5249</v>
      </c>
      <c r="J171" s="205">
        <v>1060</v>
      </c>
      <c r="K171" s="205">
        <v>520</v>
      </c>
      <c r="L171" s="205">
        <v>0</v>
      </c>
      <c r="M171" s="205">
        <v>0</v>
      </c>
      <c r="N171" s="207">
        <f t="shared" ref="N171:N191" si="7">SUM(B171:M171)</f>
        <v>16051</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214" t="s">
        <v>76</v>
      </c>
      <c r="B173" s="205">
        <v>2688</v>
      </c>
      <c r="C173" s="205">
        <v>2368</v>
      </c>
      <c r="D173" s="205">
        <v>1632</v>
      </c>
      <c r="E173" s="205">
        <v>1696</v>
      </c>
      <c r="F173" s="205">
        <v>3651</v>
      </c>
      <c r="G173" s="205">
        <v>2330</v>
      </c>
      <c r="H173" s="205">
        <v>1684</v>
      </c>
      <c r="I173" s="205">
        <v>1870</v>
      </c>
      <c r="J173" s="205">
        <v>2144</v>
      </c>
      <c r="K173" s="205">
        <v>1312</v>
      </c>
      <c r="L173" s="205">
        <v>2128</v>
      </c>
      <c r="M173" s="205">
        <v>1984</v>
      </c>
      <c r="N173" s="207">
        <f t="shared" si="7"/>
        <v>25487</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214" t="s">
        <v>77</v>
      </c>
      <c r="B175" s="205">
        <v>3200</v>
      </c>
      <c r="C175" s="205">
        <v>4228</v>
      </c>
      <c r="D175" s="205">
        <v>4940</v>
      </c>
      <c r="E175" s="205">
        <v>1264</v>
      </c>
      <c r="F175" s="205">
        <v>2328</v>
      </c>
      <c r="G175" s="205">
        <v>826</v>
      </c>
      <c r="H175" s="205">
        <v>325</v>
      </c>
      <c r="I175" s="205">
        <v>150</v>
      </c>
      <c r="J175" s="205">
        <v>5634</v>
      </c>
      <c r="K175" s="205">
        <v>4747</v>
      </c>
      <c r="L175" s="205">
        <v>5400</v>
      </c>
      <c r="M175" s="205">
        <v>3625</v>
      </c>
      <c r="N175" s="207">
        <f t="shared" si="7"/>
        <v>36667</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214" t="s">
        <v>78</v>
      </c>
      <c r="B177" s="205">
        <v>1480</v>
      </c>
      <c r="C177" s="205">
        <v>0</v>
      </c>
      <c r="D177" s="205">
        <v>744</v>
      </c>
      <c r="E177" s="205">
        <v>2401</v>
      </c>
      <c r="F177" s="205">
        <v>2298</v>
      </c>
      <c r="G177" s="205">
        <v>3563</v>
      </c>
      <c r="H177" s="205">
        <v>2736</v>
      </c>
      <c r="I177" s="205">
        <v>3247</v>
      </c>
      <c r="J177" s="205">
        <v>1947</v>
      </c>
      <c r="K177" s="205">
        <v>2239</v>
      </c>
      <c r="L177" s="205">
        <v>2562</v>
      </c>
      <c r="M177" s="205">
        <v>335</v>
      </c>
      <c r="N177" s="207">
        <f t="shared" si="7"/>
        <v>23552</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214" t="s">
        <v>44</v>
      </c>
      <c r="B179" s="205">
        <v>15027</v>
      </c>
      <c r="C179" s="205">
        <v>14148</v>
      </c>
      <c r="D179" s="205">
        <v>11084</v>
      </c>
      <c r="E179" s="205">
        <v>7929</v>
      </c>
      <c r="F179" s="205">
        <v>17286</v>
      </c>
      <c r="G179" s="205">
        <v>15884</v>
      </c>
      <c r="H179" s="205">
        <v>8868</v>
      </c>
      <c r="I179" s="205">
        <v>10437</v>
      </c>
      <c r="J179" s="205">
        <v>13454</v>
      </c>
      <c r="K179" s="205">
        <v>18919</v>
      </c>
      <c r="L179" s="205">
        <v>16942</v>
      </c>
      <c r="M179" s="205">
        <v>14107</v>
      </c>
      <c r="N179" s="207">
        <f t="shared" si="7"/>
        <v>164085</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214" t="s">
        <v>66</v>
      </c>
      <c r="B181" s="205">
        <v>0</v>
      </c>
      <c r="C181" s="205">
        <v>0</v>
      </c>
      <c r="D181" s="205">
        <v>0</v>
      </c>
      <c r="E181" s="205">
        <v>0</v>
      </c>
      <c r="F181" s="205">
        <v>0</v>
      </c>
      <c r="G181" s="205">
        <v>768</v>
      </c>
      <c r="H181" s="205">
        <v>0</v>
      </c>
      <c r="I181" s="205">
        <v>0</v>
      </c>
      <c r="J181" s="205">
        <v>0</v>
      </c>
      <c r="K181" s="205">
        <v>0</v>
      </c>
      <c r="L181" s="205">
        <v>0</v>
      </c>
      <c r="M181" s="205">
        <v>0</v>
      </c>
      <c r="N181" s="207">
        <f t="shared" si="7"/>
        <v>768</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214" t="s">
        <v>79</v>
      </c>
      <c r="B183" s="205">
        <v>0</v>
      </c>
      <c r="C183" s="205">
        <v>0</v>
      </c>
      <c r="D183" s="205">
        <v>0</v>
      </c>
      <c r="E183" s="205">
        <v>0</v>
      </c>
      <c r="F183" s="205">
        <v>0</v>
      </c>
      <c r="G183" s="205">
        <v>0</v>
      </c>
      <c r="H183" s="205">
        <v>0</v>
      </c>
      <c r="I183" s="205">
        <v>0</v>
      </c>
      <c r="J183" s="205">
        <v>0</v>
      </c>
      <c r="K183" s="205">
        <v>0</v>
      </c>
      <c r="L183" s="205">
        <v>0</v>
      </c>
      <c r="M183" s="205">
        <v>0</v>
      </c>
      <c r="N183" s="207">
        <f t="shared" si="7"/>
        <v>0</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214" t="s">
        <v>53</v>
      </c>
      <c r="B185" s="205">
        <v>9885</v>
      </c>
      <c r="C185" s="205">
        <v>8314</v>
      </c>
      <c r="D185" s="205">
        <v>10644</v>
      </c>
      <c r="E185" s="205">
        <v>5167</v>
      </c>
      <c r="F185" s="205">
        <v>9715</v>
      </c>
      <c r="G185" s="205">
        <v>8259</v>
      </c>
      <c r="H185" s="205">
        <v>13750</v>
      </c>
      <c r="I185" s="205">
        <v>13129</v>
      </c>
      <c r="J185" s="205">
        <v>5795</v>
      </c>
      <c r="K185" s="205">
        <v>5498</v>
      </c>
      <c r="L185" s="205">
        <v>2759</v>
      </c>
      <c r="M185" s="205">
        <v>1730</v>
      </c>
      <c r="N185" s="207">
        <f t="shared" si="7"/>
        <v>94645</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214" t="s">
        <v>60</v>
      </c>
      <c r="B187" s="205">
        <v>25</v>
      </c>
      <c r="C187" s="205">
        <v>0</v>
      </c>
      <c r="D187" s="205">
        <v>175</v>
      </c>
      <c r="E187" s="205">
        <v>0</v>
      </c>
      <c r="F187" s="205">
        <v>0</v>
      </c>
      <c r="G187" s="205">
        <v>0</v>
      </c>
      <c r="H187" s="205">
        <v>0</v>
      </c>
      <c r="I187" s="205">
        <v>0</v>
      </c>
      <c r="J187" s="205">
        <v>0</v>
      </c>
      <c r="K187" s="205">
        <v>0</v>
      </c>
      <c r="L187" s="205">
        <v>0</v>
      </c>
      <c r="M187" s="205">
        <v>0</v>
      </c>
      <c r="N187" s="207">
        <f t="shared" si="7"/>
        <v>200</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214" t="s">
        <v>69</v>
      </c>
      <c r="B189" s="205">
        <v>3033</v>
      </c>
      <c r="C189" s="205">
        <v>2904</v>
      </c>
      <c r="D189" s="205">
        <v>4389</v>
      </c>
      <c r="E189" s="205">
        <v>4371</v>
      </c>
      <c r="F189" s="205">
        <v>4287</v>
      </c>
      <c r="G189" s="205">
        <v>3021</v>
      </c>
      <c r="H189" s="205">
        <v>10482</v>
      </c>
      <c r="I189" s="205">
        <v>2775</v>
      </c>
      <c r="J189" s="205">
        <v>2614</v>
      </c>
      <c r="K189" s="205">
        <v>2550</v>
      </c>
      <c r="L189" s="205">
        <v>4205</v>
      </c>
      <c r="M189" s="205">
        <v>2293</v>
      </c>
      <c r="N189" s="207">
        <f t="shared" si="7"/>
        <v>46924</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214" t="s">
        <v>80</v>
      </c>
      <c r="B191" s="205">
        <v>13350</v>
      </c>
      <c r="C191" s="205">
        <v>9870</v>
      </c>
      <c r="D191" s="205">
        <v>14010</v>
      </c>
      <c r="E191" s="205">
        <v>11430</v>
      </c>
      <c r="F191" s="205">
        <v>12870</v>
      </c>
      <c r="G191" s="205">
        <v>12810</v>
      </c>
      <c r="H191" s="205">
        <v>9720</v>
      </c>
      <c r="I191" s="205">
        <v>9420</v>
      </c>
      <c r="J191" s="205">
        <v>10230</v>
      </c>
      <c r="K191" s="205">
        <v>9330</v>
      </c>
      <c r="L191" s="205">
        <v>11637</v>
      </c>
      <c r="M191" s="205">
        <v>10017</v>
      </c>
      <c r="N191" s="207">
        <f t="shared" si="7"/>
        <v>134694</v>
      </c>
    </row>
    <row r="192" spans="1:14" ht="12.75" customHeight="1" thickBot="1" x14ac:dyDescent="0.25">
      <c r="A192" s="214"/>
      <c r="B192" s="206"/>
      <c r="C192" s="206"/>
      <c r="D192" s="206"/>
      <c r="E192" s="206"/>
      <c r="F192" s="206"/>
      <c r="G192" s="206"/>
      <c r="H192" s="206"/>
      <c r="I192" s="206"/>
      <c r="J192" s="206"/>
      <c r="K192" s="206"/>
      <c r="L192" s="206"/>
      <c r="M192" s="206"/>
      <c r="N192" s="208"/>
    </row>
    <row r="193" spans="1:14" ht="12.75" customHeight="1" x14ac:dyDescent="0.2">
      <c r="A193" s="201" t="s">
        <v>13</v>
      </c>
      <c r="B193" s="190">
        <f>SUM(B171:B191)</f>
        <v>48688</v>
      </c>
      <c r="C193" s="190">
        <f t="shared" ref="C193:M193" si="8">SUM(C171:C191)</f>
        <v>41832</v>
      </c>
      <c r="D193" s="190">
        <f t="shared" si="8"/>
        <v>47618</v>
      </c>
      <c r="E193" s="190">
        <f t="shared" si="8"/>
        <v>35290</v>
      </c>
      <c r="F193" s="190">
        <f t="shared" si="8"/>
        <v>54536</v>
      </c>
      <c r="G193" s="190">
        <f t="shared" si="8"/>
        <v>51026</v>
      </c>
      <c r="H193" s="190">
        <f t="shared" si="8"/>
        <v>50089</v>
      </c>
      <c r="I193" s="190">
        <f t="shared" si="8"/>
        <v>46277</v>
      </c>
      <c r="J193" s="190">
        <f t="shared" si="8"/>
        <v>42878</v>
      </c>
      <c r="K193" s="190">
        <f t="shared" si="8"/>
        <v>45115</v>
      </c>
      <c r="L193" s="190">
        <f t="shared" si="8"/>
        <v>45633</v>
      </c>
      <c r="M193" s="190">
        <f t="shared" si="8"/>
        <v>34091</v>
      </c>
      <c r="N193" s="190">
        <f>SUM(N171:N191)</f>
        <v>543073</v>
      </c>
    </row>
    <row r="194" spans="1:14" ht="12.75" customHeight="1" thickBot="1" x14ac:dyDescent="0.25">
      <c r="A194" s="202"/>
      <c r="B194" s="191"/>
      <c r="C194" s="191"/>
      <c r="D194" s="191"/>
      <c r="E194" s="191"/>
      <c r="F194" s="191"/>
      <c r="G194" s="191"/>
      <c r="H194" s="191"/>
      <c r="I194" s="191"/>
      <c r="J194" s="191"/>
      <c r="K194" s="191"/>
      <c r="L194" s="191"/>
      <c r="M194" s="191"/>
      <c r="N194" s="191"/>
    </row>
    <row r="198" spans="1:14" s="49" customFormat="1" ht="24.95" customHeight="1" x14ac:dyDescent="0.2">
      <c r="A198" s="200" t="s">
        <v>193</v>
      </c>
      <c r="B198" s="200"/>
      <c r="C198" s="200"/>
      <c r="D198" s="200"/>
      <c r="E198" s="200"/>
      <c r="F198" s="200"/>
      <c r="G198" s="200"/>
      <c r="H198" s="200"/>
      <c r="I198" s="200"/>
      <c r="J198" s="200"/>
      <c r="K198" s="200"/>
      <c r="L198" s="200"/>
      <c r="M198" s="200"/>
      <c r="N198" s="200"/>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192" t="s">
        <v>13</v>
      </c>
    </row>
    <row r="201" spans="1:14" ht="12.75" customHeight="1" thickBot="1" x14ac:dyDescent="0.25">
      <c r="A201" s="195"/>
      <c r="B201" s="195"/>
      <c r="C201" s="195"/>
      <c r="D201" s="195"/>
      <c r="E201" s="195"/>
      <c r="F201" s="195"/>
      <c r="G201" s="195"/>
      <c r="H201" s="195"/>
      <c r="I201" s="195"/>
      <c r="J201" s="195"/>
      <c r="K201" s="195"/>
      <c r="L201" s="195"/>
      <c r="M201" s="195"/>
      <c r="N201" s="193"/>
    </row>
    <row r="202" spans="1:14" ht="12.75" customHeight="1" x14ac:dyDescent="0.2">
      <c r="A202" s="214" t="s">
        <v>33</v>
      </c>
      <c r="B202" s="205">
        <v>7695</v>
      </c>
      <c r="C202" s="205">
        <v>4894</v>
      </c>
      <c r="D202" s="205">
        <v>8749</v>
      </c>
      <c r="E202" s="205">
        <v>5877</v>
      </c>
      <c r="F202" s="205">
        <v>3997</v>
      </c>
      <c r="G202" s="205">
        <v>8283</v>
      </c>
      <c r="H202" s="205">
        <v>8613</v>
      </c>
      <c r="I202" s="205">
        <v>3531</v>
      </c>
      <c r="J202" s="205">
        <v>0</v>
      </c>
      <c r="K202" s="205">
        <v>0</v>
      </c>
      <c r="L202" s="205">
        <v>0</v>
      </c>
      <c r="M202" s="205">
        <v>0</v>
      </c>
      <c r="N202" s="207">
        <f t="shared" ref="N202:N214" si="9">SUM(B202:M202)</f>
        <v>51639</v>
      </c>
    </row>
    <row r="203" spans="1:14" ht="12.75" customHeight="1" thickBot="1" x14ac:dyDescent="0.25">
      <c r="A203" s="195"/>
      <c r="B203" s="206"/>
      <c r="C203" s="206"/>
      <c r="D203" s="206"/>
      <c r="E203" s="206"/>
      <c r="F203" s="206"/>
      <c r="G203" s="206"/>
      <c r="H203" s="206"/>
      <c r="I203" s="206"/>
      <c r="J203" s="206"/>
      <c r="K203" s="206"/>
      <c r="L203" s="206"/>
      <c r="M203" s="206"/>
      <c r="N203" s="208"/>
    </row>
    <row r="204" spans="1:14" ht="12.75" customHeight="1" x14ac:dyDescent="0.2">
      <c r="A204" s="215" t="s">
        <v>82</v>
      </c>
      <c r="B204" s="205">
        <v>52718</v>
      </c>
      <c r="C204" s="205">
        <v>51467</v>
      </c>
      <c r="D204" s="205">
        <v>58551</v>
      </c>
      <c r="E204" s="205">
        <v>57428</v>
      </c>
      <c r="F204" s="205">
        <v>69268</v>
      </c>
      <c r="G204" s="205">
        <v>66132</v>
      </c>
      <c r="H204" s="205">
        <v>63079</v>
      </c>
      <c r="I204" s="205">
        <v>50884</v>
      </c>
      <c r="J204" s="205">
        <v>32357</v>
      </c>
      <c r="K204" s="205">
        <v>23242</v>
      </c>
      <c r="L204" s="205">
        <v>25883</v>
      </c>
      <c r="M204" s="205">
        <v>42517</v>
      </c>
      <c r="N204" s="207">
        <f>SUM(B204:M204)</f>
        <v>593526</v>
      </c>
    </row>
    <row r="205" spans="1:14" ht="12.75" customHeight="1" thickBot="1" x14ac:dyDescent="0.25">
      <c r="A205" s="204"/>
      <c r="B205" s="206"/>
      <c r="C205" s="206"/>
      <c r="D205" s="206"/>
      <c r="E205" s="206"/>
      <c r="F205" s="206"/>
      <c r="G205" s="206"/>
      <c r="H205" s="206"/>
      <c r="I205" s="206"/>
      <c r="J205" s="206"/>
      <c r="K205" s="206"/>
      <c r="L205" s="206"/>
      <c r="M205" s="206"/>
      <c r="N205" s="208"/>
    </row>
    <row r="206" spans="1:14" ht="12.75" customHeight="1" x14ac:dyDescent="0.2">
      <c r="A206" s="215" t="s">
        <v>83</v>
      </c>
      <c r="B206" s="205">
        <v>7280</v>
      </c>
      <c r="C206" s="205">
        <v>4680</v>
      </c>
      <c r="D206" s="205">
        <v>8320</v>
      </c>
      <c r="E206" s="205">
        <v>6760</v>
      </c>
      <c r="F206" s="205">
        <v>10400</v>
      </c>
      <c r="G206" s="205">
        <v>10920</v>
      </c>
      <c r="H206" s="205">
        <v>10400</v>
      </c>
      <c r="I206" s="205">
        <v>6240</v>
      </c>
      <c r="J206" s="205">
        <v>0</v>
      </c>
      <c r="K206" s="205">
        <v>0</v>
      </c>
      <c r="L206" s="205">
        <v>0</v>
      </c>
      <c r="M206" s="205">
        <v>0</v>
      </c>
      <c r="N206" s="207">
        <f t="shared" si="9"/>
        <v>65000</v>
      </c>
    </row>
    <row r="207" spans="1:14" ht="12.75" customHeight="1" thickBot="1" x14ac:dyDescent="0.25">
      <c r="A207" s="204"/>
      <c r="B207" s="206"/>
      <c r="C207" s="206"/>
      <c r="D207" s="206"/>
      <c r="E207" s="206"/>
      <c r="F207" s="206"/>
      <c r="G207" s="206"/>
      <c r="H207" s="206"/>
      <c r="I207" s="206"/>
      <c r="J207" s="206"/>
      <c r="K207" s="206"/>
      <c r="L207" s="206"/>
      <c r="M207" s="206"/>
      <c r="N207" s="208"/>
    </row>
    <row r="208" spans="1:14" ht="12.75" customHeight="1" x14ac:dyDescent="0.2">
      <c r="A208" s="214" t="s">
        <v>44</v>
      </c>
      <c r="B208" s="205">
        <v>0</v>
      </c>
      <c r="C208" s="205">
        <v>0</v>
      </c>
      <c r="D208" s="205">
        <v>0</v>
      </c>
      <c r="E208" s="205">
        <v>0</v>
      </c>
      <c r="F208" s="205">
        <v>0</v>
      </c>
      <c r="G208" s="205">
        <v>0</v>
      </c>
      <c r="H208" s="205">
        <v>0</v>
      </c>
      <c r="I208" s="205">
        <v>0</v>
      </c>
      <c r="J208" s="205">
        <v>0</v>
      </c>
      <c r="K208" s="205">
        <v>0</v>
      </c>
      <c r="L208" s="205">
        <v>0</v>
      </c>
      <c r="M208" s="205">
        <v>0</v>
      </c>
      <c r="N208" s="207">
        <f t="shared" si="9"/>
        <v>0</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215" t="s">
        <v>84</v>
      </c>
      <c r="B210" s="205">
        <v>0</v>
      </c>
      <c r="C210" s="205">
        <v>0</v>
      </c>
      <c r="D210" s="205">
        <v>0</v>
      </c>
      <c r="E210" s="205">
        <v>0</v>
      </c>
      <c r="F210" s="205">
        <v>0</v>
      </c>
      <c r="G210" s="205">
        <v>0</v>
      </c>
      <c r="H210" s="205">
        <v>0</v>
      </c>
      <c r="I210" s="205">
        <v>0</v>
      </c>
      <c r="J210" s="205">
        <v>0</v>
      </c>
      <c r="K210" s="205">
        <v>0</v>
      </c>
      <c r="L210" s="205">
        <v>0</v>
      </c>
      <c r="M210" s="205">
        <v>0</v>
      </c>
      <c r="N210" s="207">
        <f t="shared" si="9"/>
        <v>0</v>
      </c>
    </row>
    <row r="211" spans="1:14" ht="12.75" customHeight="1" thickBot="1" x14ac:dyDescent="0.25">
      <c r="A211" s="204"/>
      <c r="B211" s="206"/>
      <c r="C211" s="206"/>
      <c r="D211" s="206"/>
      <c r="E211" s="206"/>
      <c r="F211" s="206"/>
      <c r="G211" s="206"/>
      <c r="H211" s="206"/>
      <c r="I211" s="206"/>
      <c r="J211" s="206"/>
      <c r="K211" s="206"/>
      <c r="L211" s="206"/>
      <c r="M211" s="206"/>
      <c r="N211" s="208"/>
    </row>
    <row r="212" spans="1:14" ht="12.75" customHeight="1" x14ac:dyDescent="0.2">
      <c r="A212" s="214" t="s">
        <v>85</v>
      </c>
      <c r="B212" s="205">
        <v>1320</v>
      </c>
      <c r="C212" s="205">
        <v>0</v>
      </c>
      <c r="D212" s="205">
        <v>0</v>
      </c>
      <c r="E212" s="205">
        <v>0</v>
      </c>
      <c r="F212" s="205">
        <v>0</v>
      </c>
      <c r="G212" s="205">
        <v>0</v>
      </c>
      <c r="H212" s="205">
        <v>0</v>
      </c>
      <c r="I212" s="205">
        <v>0</v>
      </c>
      <c r="J212" s="205">
        <v>0</v>
      </c>
      <c r="K212" s="205">
        <v>0</v>
      </c>
      <c r="L212" s="205">
        <v>0</v>
      </c>
      <c r="M212" s="205">
        <v>0</v>
      </c>
      <c r="N212" s="207">
        <f t="shared" si="9"/>
        <v>1320</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214" t="s">
        <v>86</v>
      </c>
      <c r="B214" s="205">
        <v>0</v>
      </c>
      <c r="C214" s="205">
        <v>0</v>
      </c>
      <c r="D214" s="205">
        <v>0</v>
      </c>
      <c r="E214" s="205">
        <v>0</v>
      </c>
      <c r="F214" s="205">
        <v>0</v>
      </c>
      <c r="G214" s="205">
        <v>0</v>
      </c>
      <c r="H214" s="205">
        <v>0</v>
      </c>
      <c r="I214" s="205">
        <v>0</v>
      </c>
      <c r="J214" s="205">
        <v>0</v>
      </c>
      <c r="K214" s="205">
        <v>0</v>
      </c>
      <c r="L214" s="205">
        <v>0</v>
      </c>
      <c r="M214" s="205">
        <v>0</v>
      </c>
      <c r="N214" s="207">
        <f t="shared" si="9"/>
        <v>0</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215" t="s">
        <v>87</v>
      </c>
      <c r="B216" s="205">
        <v>1005</v>
      </c>
      <c r="C216" s="205">
        <v>987</v>
      </c>
      <c r="D216" s="205">
        <v>528</v>
      </c>
      <c r="E216" s="205">
        <v>636</v>
      </c>
      <c r="F216" s="205">
        <v>0</v>
      </c>
      <c r="G216" s="205">
        <v>60</v>
      </c>
      <c r="H216" s="205">
        <v>0</v>
      </c>
      <c r="I216" s="205">
        <v>570</v>
      </c>
      <c r="J216" s="205">
        <v>1008</v>
      </c>
      <c r="K216" s="205">
        <v>171</v>
      </c>
      <c r="L216" s="205">
        <v>960</v>
      </c>
      <c r="M216" s="205">
        <v>320</v>
      </c>
      <c r="N216" s="207">
        <f>SUM(B216:M216)</f>
        <v>6245</v>
      </c>
    </row>
    <row r="217" spans="1:14" ht="12.75" customHeight="1" thickBot="1" x14ac:dyDescent="0.25">
      <c r="A217" s="204"/>
      <c r="B217" s="206"/>
      <c r="C217" s="206"/>
      <c r="D217" s="206"/>
      <c r="E217" s="206"/>
      <c r="F217" s="206"/>
      <c r="G217" s="206"/>
      <c r="H217" s="206"/>
      <c r="I217" s="206"/>
      <c r="J217" s="206"/>
      <c r="K217" s="206"/>
      <c r="L217" s="206"/>
      <c r="M217" s="206"/>
      <c r="N217" s="208"/>
    </row>
    <row r="218" spans="1:14" ht="12.75" customHeight="1" x14ac:dyDescent="0.2">
      <c r="A218" s="214" t="s">
        <v>88</v>
      </c>
      <c r="B218" s="205">
        <v>1650</v>
      </c>
      <c r="C218" s="205">
        <v>1374</v>
      </c>
      <c r="D218" s="205">
        <v>1858</v>
      </c>
      <c r="E218" s="205">
        <v>451</v>
      </c>
      <c r="F218" s="205">
        <v>0</v>
      </c>
      <c r="G218" s="205">
        <v>0</v>
      </c>
      <c r="H218" s="205">
        <v>2086</v>
      </c>
      <c r="I218" s="205">
        <v>2206</v>
      </c>
      <c r="J218" s="205">
        <v>0</v>
      </c>
      <c r="K218" s="205">
        <v>0</v>
      </c>
      <c r="L218" s="205">
        <v>0</v>
      </c>
      <c r="M218" s="205">
        <v>0</v>
      </c>
      <c r="N218" s="207">
        <f>SUM(B218:M218)</f>
        <v>9625</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214" t="s">
        <v>89</v>
      </c>
      <c r="B220" s="205">
        <v>2654</v>
      </c>
      <c r="C220" s="205">
        <v>6712</v>
      </c>
      <c r="D220" s="205">
        <v>1675</v>
      </c>
      <c r="E220" s="205">
        <v>3266</v>
      </c>
      <c r="F220" s="205">
        <v>5334</v>
      </c>
      <c r="G220" s="205">
        <v>4631</v>
      </c>
      <c r="H220" s="205">
        <v>6701</v>
      </c>
      <c r="I220" s="205">
        <v>4408</v>
      </c>
      <c r="J220" s="205">
        <v>0</v>
      </c>
      <c r="K220" s="205">
        <v>192</v>
      </c>
      <c r="L220" s="205">
        <v>0</v>
      </c>
      <c r="M220" s="205">
        <v>2434</v>
      </c>
      <c r="N220" s="207">
        <f>SUM(B220:M220)</f>
        <v>38007</v>
      </c>
    </row>
    <row r="221" spans="1:14" ht="12.75" customHeight="1" thickBot="1" x14ac:dyDescent="0.25">
      <c r="A221" s="214"/>
      <c r="B221" s="206"/>
      <c r="C221" s="206"/>
      <c r="D221" s="206"/>
      <c r="E221" s="206"/>
      <c r="F221" s="206"/>
      <c r="G221" s="206"/>
      <c r="H221" s="206"/>
      <c r="I221" s="206"/>
      <c r="J221" s="206"/>
      <c r="K221" s="206"/>
      <c r="L221" s="206"/>
      <c r="M221" s="206"/>
      <c r="N221" s="208"/>
    </row>
    <row r="222" spans="1:14" ht="12.75" customHeight="1" x14ac:dyDescent="0.2">
      <c r="A222" s="201" t="s">
        <v>13</v>
      </c>
      <c r="B222" s="190">
        <f t="shared" ref="B222:M222" si="10">SUM(B202:B220)</f>
        <v>74322</v>
      </c>
      <c r="C222" s="190">
        <f t="shared" si="10"/>
        <v>70114</v>
      </c>
      <c r="D222" s="190">
        <f t="shared" si="10"/>
        <v>79681</v>
      </c>
      <c r="E222" s="190">
        <f t="shared" si="10"/>
        <v>74418</v>
      </c>
      <c r="F222" s="190">
        <f t="shared" si="10"/>
        <v>88999</v>
      </c>
      <c r="G222" s="190">
        <f t="shared" si="10"/>
        <v>90026</v>
      </c>
      <c r="H222" s="190">
        <f t="shared" si="10"/>
        <v>90879</v>
      </c>
      <c r="I222" s="190">
        <f t="shared" si="10"/>
        <v>67839</v>
      </c>
      <c r="J222" s="190">
        <f t="shared" si="10"/>
        <v>33365</v>
      </c>
      <c r="K222" s="190">
        <f t="shared" si="10"/>
        <v>23605</v>
      </c>
      <c r="L222" s="190">
        <f t="shared" si="10"/>
        <v>26843</v>
      </c>
      <c r="M222" s="190">
        <f t="shared" si="10"/>
        <v>45271</v>
      </c>
      <c r="N222" s="190">
        <f>SUM(B222:M222)</f>
        <v>765362</v>
      </c>
    </row>
    <row r="223" spans="1:14" ht="12.75" customHeight="1" thickBot="1" x14ac:dyDescent="0.25">
      <c r="A223" s="202"/>
      <c r="B223" s="191"/>
      <c r="C223" s="191"/>
      <c r="D223" s="191"/>
      <c r="E223" s="191"/>
      <c r="F223" s="191"/>
      <c r="G223" s="191"/>
      <c r="H223" s="191"/>
      <c r="I223" s="191"/>
      <c r="J223" s="191"/>
      <c r="K223" s="191"/>
      <c r="L223" s="191"/>
      <c r="M223" s="191"/>
      <c r="N223" s="191"/>
    </row>
    <row r="227" spans="1:14" s="49" customFormat="1" ht="24.95" customHeight="1" x14ac:dyDescent="0.2">
      <c r="A227" s="200" t="s">
        <v>194</v>
      </c>
      <c r="B227" s="200"/>
      <c r="C227" s="200"/>
      <c r="D227" s="200"/>
      <c r="E227" s="200"/>
      <c r="F227" s="200"/>
      <c r="G227" s="200"/>
      <c r="H227" s="200"/>
      <c r="I227" s="200"/>
      <c r="J227" s="200"/>
      <c r="K227" s="200"/>
      <c r="L227" s="200"/>
      <c r="M227" s="200"/>
      <c r="N227" s="200"/>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192" t="s">
        <v>13</v>
      </c>
    </row>
    <row r="230" spans="1:14" ht="12.75" customHeight="1" thickBot="1" x14ac:dyDescent="0.25">
      <c r="A230" s="195"/>
      <c r="B230" s="195"/>
      <c r="C230" s="195"/>
      <c r="D230" s="195"/>
      <c r="E230" s="195"/>
      <c r="F230" s="195"/>
      <c r="G230" s="195"/>
      <c r="H230" s="195"/>
      <c r="I230" s="195"/>
      <c r="J230" s="195"/>
      <c r="K230" s="195"/>
      <c r="L230" s="195"/>
      <c r="M230" s="195"/>
      <c r="N230" s="193"/>
    </row>
    <row r="231" spans="1:14" ht="12.75" customHeight="1" x14ac:dyDescent="0.2">
      <c r="A231" s="214" t="s">
        <v>91</v>
      </c>
      <c r="B231" s="205">
        <v>16110</v>
      </c>
      <c r="C231" s="205">
        <v>0</v>
      </c>
      <c r="D231" s="205">
        <v>0</v>
      </c>
      <c r="E231" s="205">
        <v>29100</v>
      </c>
      <c r="F231" s="205">
        <v>35960</v>
      </c>
      <c r="G231" s="205">
        <v>28480</v>
      </c>
      <c r="H231" s="205">
        <v>32760</v>
      </c>
      <c r="I231" s="205">
        <v>29680</v>
      </c>
      <c r="J231" s="205">
        <v>30840</v>
      </c>
      <c r="K231" s="205">
        <v>31960</v>
      </c>
      <c r="L231" s="205">
        <v>21720</v>
      </c>
      <c r="M231" s="205">
        <v>27960</v>
      </c>
      <c r="N231" s="207">
        <f>SUM(B231:M231)</f>
        <v>284570</v>
      </c>
    </row>
    <row r="232" spans="1:14" ht="12.75" customHeight="1" thickBot="1" x14ac:dyDescent="0.25">
      <c r="A232" s="195"/>
      <c r="B232" s="206"/>
      <c r="C232" s="206"/>
      <c r="D232" s="206"/>
      <c r="E232" s="206"/>
      <c r="F232" s="206"/>
      <c r="G232" s="206"/>
      <c r="H232" s="206"/>
      <c r="I232" s="206"/>
      <c r="J232" s="206"/>
      <c r="K232" s="206"/>
      <c r="L232" s="206"/>
      <c r="M232" s="206"/>
      <c r="N232" s="208"/>
    </row>
    <row r="233" spans="1:14" ht="12.75" customHeight="1" x14ac:dyDescent="0.2">
      <c r="A233" s="214" t="s">
        <v>99</v>
      </c>
      <c r="B233" s="205">
        <v>0</v>
      </c>
      <c r="C233" s="205">
        <v>0</v>
      </c>
      <c r="D233" s="205">
        <v>0</v>
      </c>
      <c r="E233" s="205">
        <v>0</v>
      </c>
      <c r="F233" s="205">
        <v>0</v>
      </c>
      <c r="G233" s="205">
        <v>0</v>
      </c>
      <c r="H233" s="205">
        <v>0</v>
      </c>
      <c r="I233" s="205">
        <v>188</v>
      </c>
      <c r="J233" s="205">
        <v>251</v>
      </c>
      <c r="K233" s="205">
        <v>207</v>
      </c>
      <c r="L233" s="205">
        <v>297</v>
      </c>
      <c r="M233" s="205">
        <v>0</v>
      </c>
      <c r="N233" s="207">
        <f>SUM(B233:M233)</f>
        <v>943</v>
      </c>
    </row>
    <row r="234" spans="1:14" ht="12.75" customHeight="1" thickBot="1" x14ac:dyDescent="0.25">
      <c r="A234" s="195"/>
      <c r="B234" s="206"/>
      <c r="C234" s="206"/>
      <c r="D234" s="206"/>
      <c r="E234" s="206"/>
      <c r="F234" s="206"/>
      <c r="G234" s="206"/>
      <c r="H234" s="206"/>
      <c r="I234" s="206"/>
      <c r="J234" s="206"/>
      <c r="K234" s="206"/>
      <c r="L234" s="206"/>
      <c r="M234" s="206"/>
      <c r="N234" s="208"/>
    </row>
    <row r="235" spans="1:14" ht="12.75" customHeight="1" x14ac:dyDescent="0.2">
      <c r="A235" s="214" t="s">
        <v>86</v>
      </c>
      <c r="B235" s="205">
        <v>0</v>
      </c>
      <c r="C235" s="205">
        <v>320</v>
      </c>
      <c r="D235" s="205">
        <v>330</v>
      </c>
      <c r="E235" s="205">
        <v>0</v>
      </c>
      <c r="F235" s="205">
        <v>0</v>
      </c>
      <c r="G235" s="205">
        <v>0</v>
      </c>
      <c r="H235" s="205">
        <v>0</v>
      </c>
      <c r="I235" s="205">
        <v>0</v>
      </c>
      <c r="J235" s="205">
        <v>0</v>
      </c>
      <c r="K235" s="205">
        <v>0</v>
      </c>
      <c r="L235" s="205">
        <v>0</v>
      </c>
      <c r="M235" s="205">
        <v>0</v>
      </c>
      <c r="N235" s="207">
        <f>SUM(B235:M235)</f>
        <v>650</v>
      </c>
    </row>
    <row r="236" spans="1:14" ht="12.75" customHeight="1" thickBot="1" x14ac:dyDescent="0.25">
      <c r="A236" s="195"/>
      <c r="B236" s="206"/>
      <c r="C236" s="206"/>
      <c r="D236" s="206"/>
      <c r="E236" s="206"/>
      <c r="F236" s="206"/>
      <c r="G236" s="206"/>
      <c r="H236" s="206"/>
      <c r="I236" s="206"/>
      <c r="J236" s="206"/>
      <c r="K236" s="206"/>
      <c r="L236" s="206"/>
      <c r="M236" s="206"/>
      <c r="N236" s="208"/>
    </row>
    <row r="237" spans="1:14" ht="12.75" customHeight="1" x14ac:dyDescent="0.2">
      <c r="A237" s="201" t="s">
        <v>13</v>
      </c>
      <c r="B237" s="190">
        <f>SUM(B231:B235)</f>
        <v>16110</v>
      </c>
      <c r="C237" s="190">
        <f t="shared" ref="C237:N237" si="11">SUM(C231:C235)</f>
        <v>320</v>
      </c>
      <c r="D237" s="190">
        <f t="shared" si="11"/>
        <v>330</v>
      </c>
      <c r="E237" s="190">
        <f t="shared" si="11"/>
        <v>29100</v>
      </c>
      <c r="F237" s="190">
        <f t="shared" si="11"/>
        <v>35960</v>
      </c>
      <c r="G237" s="190">
        <f t="shared" si="11"/>
        <v>28480</v>
      </c>
      <c r="H237" s="190">
        <f t="shared" si="11"/>
        <v>32760</v>
      </c>
      <c r="I237" s="190">
        <f t="shared" si="11"/>
        <v>29868</v>
      </c>
      <c r="J237" s="190">
        <f t="shared" si="11"/>
        <v>31091</v>
      </c>
      <c r="K237" s="190">
        <f t="shared" si="11"/>
        <v>32167</v>
      </c>
      <c r="L237" s="190">
        <f t="shared" si="11"/>
        <v>22017</v>
      </c>
      <c r="M237" s="190">
        <f t="shared" si="11"/>
        <v>27960</v>
      </c>
      <c r="N237" s="190">
        <f t="shared" si="11"/>
        <v>286163</v>
      </c>
    </row>
    <row r="238" spans="1:14" ht="12.75" customHeight="1" thickBot="1" x14ac:dyDescent="0.25">
      <c r="A238" s="202"/>
      <c r="B238" s="191"/>
      <c r="C238" s="191"/>
      <c r="D238" s="191"/>
      <c r="E238" s="191"/>
      <c r="F238" s="191"/>
      <c r="G238" s="191"/>
      <c r="H238" s="191"/>
      <c r="I238" s="191"/>
      <c r="J238" s="191"/>
      <c r="K238" s="191"/>
      <c r="L238" s="191"/>
      <c r="M238" s="191"/>
      <c r="N238" s="191"/>
    </row>
    <row r="239" spans="1:14" ht="12.75" customHeight="1" x14ac:dyDescent="0.2">
      <c r="N239" s="20" t="s">
        <v>92</v>
      </c>
    </row>
  </sheetData>
  <mergeCells count="1373">
    <mergeCell ref="L237:L238"/>
    <mergeCell ref="M237:M238"/>
    <mergeCell ref="F237:F238"/>
    <mergeCell ref="G237:G238"/>
    <mergeCell ref="H237:H238"/>
    <mergeCell ref="I237:I238"/>
    <mergeCell ref="K231:K232"/>
    <mergeCell ref="N237:N238"/>
    <mergeCell ref="I235:I236"/>
    <mergeCell ref="J235:J236"/>
    <mergeCell ref="I233:I234"/>
    <mergeCell ref="J233:J234"/>
    <mergeCell ref="K233:K234"/>
    <mergeCell ref="K235:K236"/>
    <mergeCell ref="H233:H234"/>
    <mergeCell ref="B235:B236"/>
    <mergeCell ref="C235:C236"/>
    <mergeCell ref="D235:D236"/>
    <mergeCell ref="E235:E236"/>
    <mergeCell ref="F235:F236"/>
    <mergeCell ref="L235:L236"/>
    <mergeCell ref="M235:M236"/>
    <mergeCell ref="N231:N232"/>
    <mergeCell ref="N233:N234"/>
    <mergeCell ref="N235:N236"/>
    <mergeCell ref="M233:M234"/>
    <mergeCell ref="L233:L234"/>
    <mergeCell ref="L231:L232"/>
    <mergeCell ref="M231:M232"/>
    <mergeCell ref="C229:C230"/>
    <mergeCell ref="D229:D230"/>
    <mergeCell ref="E229:E230"/>
    <mergeCell ref="F229:F230"/>
    <mergeCell ref="B237:B238"/>
    <mergeCell ref="C237:C238"/>
    <mergeCell ref="D237:D238"/>
    <mergeCell ref="E237:E238"/>
    <mergeCell ref="A231:A232"/>
    <mergeCell ref="A233:A234"/>
    <mergeCell ref="A235:A236"/>
    <mergeCell ref="A237:A238"/>
    <mergeCell ref="C233:C234"/>
    <mergeCell ref="D233:D234"/>
    <mergeCell ref="J231:J232"/>
    <mergeCell ref="J237:J238"/>
    <mergeCell ref="K237:K238"/>
    <mergeCell ref="G235:G236"/>
    <mergeCell ref="E233:E234"/>
    <mergeCell ref="A229:A230"/>
    <mergeCell ref="B231:B232"/>
    <mergeCell ref="C231:C232"/>
    <mergeCell ref="D231:D232"/>
    <mergeCell ref="E231:E232"/>
    <mergeCell ref="F231:F232"/>
    <mergeCell ref="G231:G232"/>
    <mergeCell ref="H231:H232"/>
    <mergeCell ref="I231:I232"/>
    <mergeCell ref="B233:B234"/>
    <mergeCell ref="F233:F234"/>
    <mergeCell ref="G233:G234"/>
    <mergeCell ref="H235:H236"/>
    <mergeCell ref="A8:E8"/>
    <mergeCell ref="A7:E7"/>
    <mergeCell ref="A2:N2"/>
    <mergeCell ref="A6:E6"/>
    <mergeCell ref="A5:E5"/>
    <mergeCell ref="A4:E4"/>
    <mergeCell ref="F191:F192"/>
    <mergeCell ref="G191:G192"/>
    <mergeCell ref="H191:H192"/>
    <mergeCell ref="I191:I192"/>
    <mergeCell ref="A10:E10"/>
    <mergeCell ref="A9:E9"/>
    <mergeCell ref="G189:G190"/>
    <mergeCell ref="H189:H190"/>
    <mergeCell ref="I189:I190"/>
    <mergeCell ref="B187:B188"/>
    <mergeCell ref="G229:G230"/>
    <mergeCell ref="H229:H230"/>
    <mergeCell ref="I229:I230"/>
    <mergeCell ref="J229:J230"/>
    <mergeCell ref="A13:N13"/>
    <mergeCell ref="A56:N56"/>
    <mergeCell ref="A101:N101"/>
    <mergeCell ref="A198:N198"/>
    <mergeCell ref="N191:N192"/>
    <mergeCell ref="M191:M192"/>
    <mergeCell ref="K229:K230"/>
    <mergeCell ref="L229:L230"/>
    <mergeCell ref="M229:M230"/>
    <mergeCell ref="N229:N230"/>
    <mergeCell ref="A227:N227"/>
    <mergeCell ref="B229:B230"/>
    <mergeCell ref="H220:H221"/>
    <mergeCell ref="M220:M221"/>
    <mergeCell ref="N216:N217"/>
    <mergeCell ref="D218:D219"/>
    <mergeCell ref="E218:E219"/>
    <mergeCell ref="F218:F219"/>
    <mergeCell ref="G218:G219"/>
    <mergeCell ref="H218:H219"/>
    <mergeCell ref="I218:I219"/>
    <mergeCell ref="J218:J219"/>
    <mergeCell ref="B220:B221"/>
    <mergeCell ref="C220:C221"/>
    <mergeCell ref="D220:D221"/>
    <mergeCell ref="E220:E221"/>
    <mergeCell ref="F220:F221"/>
    <mergeCell ref="G220:G221"/>
    <mergeCell ref="N220:N221"/>
    <mergeCell ref="I220:I221"/>
    <mergeCell ref="J220:J221"/>
    <mergeCell ref="K220:K221"/>
    <mergeCell ref="L220:L221"/>
    <mergeCell ref="M218:M219"/>
    <mergeCell ref="N218:N219"/>
    <mergeCell ref="K218:K219"/>
    <mergeCell ref="L218:L219"/>
    <mergeCell ref="M210:M211"/>
    <mergeCell ref="N210:N211"/>
    <mergeCell ref="K210:K211"/>
    <mergeCell ref="L210:L211"/>
    <mergeCell ref="M214:M215"/>
    <mergeCell ref="N214:N215"/>
    <mergeCell ref="N212:N213"/>
    <mergeCell ref="B214:B215"/>
    <mergeCell ref="C214:C215"/>
    <mergeCell ref="D214:D215"/>
    <mergeCell ref="E214:E215"/>
    <mergeCell ref="F214:F215"/>
    <mergeCell ref="G214:G215"/>
    <mergeCell ref="H214:H215"/>
    <mergeCell ref="B216:B217"/>
    <mergeCell ref="C216:C217"/>
    <mergeCell ref="D216:D217"/>
    <mergeCell ref="E216:E217"/>
    <mergeCell ref="K214:K215"/>
    <mergeCell ref="L214:L215"/>
    <mergeCell ref="I214:I215"/>
    <mergeCell ref="J214:J215"/>
    <mergeCell ref="J216:J217"/>
    <mergeCell ref="K216:K217"/>
    <mergeCell ref="L216:L217"/>
    <mergeCell ref="M216:M217"/>
    <mergeCell ref="F216:F217"/>
    <mergeCell ref="G216:G217"/>
    <mergeCell ref="H216:H217"/>
    <mergeCell ref="I216:I217"/>
    <mergeCell ref="D208:D209"/>
    <mergeCell ref="E208:E209"/>
    <mergeCell ref="K206:K207"/>
    <mergeCell ref="L206:L207"/>
    <mergeCell ref="I206:I207"/>
    <mergeCell ref="J206:J207"/>
    <mergeCell ref="J208:J209"/>
    <mergeCell ref="K208:K209"/>
    <mergeCell ref="L208:L209"/>
    <mergeCell ref="M208:M209"/>
    <mergeCell ref="F208:F209"/>
    <mergeCell ref="G208:G209"/>
    <mergeCell ref="H208:H209"/>
    <mergeCell ref="I208:I209"/>
    <mergeCell ref="H212:H213"/>
    <mergeCell ref="I212:I213"/>
    <mergeCell ref="N208:N209"/>
    <mergeCell ref="D210:D211"/>
    <mergeCell ref="E210:E211"/>
    <mergeCell ref="F210:F211"/>
    <mergeCell ref="G210:G211"/>
    <mergeCell ref="H210:H211"/>
    <mergeCell ref="I210:I211"/>
    <mergeCell ref="J210:J211"/>
    <mergeCell ref="D212:D213"/>
    <mergeCell ref="E212:E213"/>
    <mergeCell ref="F212:F213"/>
    <mergeCell ref="G212:G213"/>
    <mergeCell ref="J212:J213"/>
    <mergeCell ref="K212:K213"/>
    <mergeCell ref="L212:L213"/>
    <mergeCell ref="M212:M213"/>
    <mergeCell ref="D204:D205"/>
    <mergeCell ref="E204:E205"/>
    <mergeCell ref="F204:F205"/>
    <mergeCell ref="G204:G205"/>
    <mergeCell ref="J204:J205"/>
    <mergeCell ref="K204:K205"/>
    <mergeCell ref="L204:L205"/>
    <mergeCell ref="M204:M205"/>
    <mergeCell ref="M202:M203"/>
    <mergeCell ref="N202:N203"/>
    <mergeCell ref="J202:J203"/>
    <mergeCell ref="K202:K203"/>
    <mergeCell ref="L202:L203"/>
    <mergeCell ref="M206:M207"/>
    <mergeCell ref="N206:N207"/>
    <mergeCell ref="N204:N205"/>
    <mergeCell ref="B206:B207"/>
    <mergeCell ref="C206:C207"/>
    <mergeCell ref="D206:D207"/>
    <mergeCell ref="E206:E207"/>
    <mergeCell ref="F206:F207"/>
    <mergeCell ref="G206:G207"/>
    <mergeCell ref="H206:H207"/>
    <mergeCell ref="F189:F190"/>
    <mergeCell ref="J189:J190"/>
    <mergeCell ref="J191:J192"/>
    <mergeCell ref="K191:K192"/>
    <mergeCell ref="L191:L192"/>
    <mergeCell ref="L200:L201"/>
    <mergeCell ref="L193:L194"/>
    <mergeCell ref="B191:B192"/>
    <mergeCell ref="C191:C192"/>
    <mergeCell ref="D191:D192"/>
    <mergeCell ref="E191:E192"/>
    <mergeCell ref="E193:E194"/>
    <mergeCell ref="D202:D203"/>
    <mergeCell ref="E202:E203"/>
    <mergeCell ref="F202:F203"/>
    <mergeCell ref="G202:G203"/>
    <mergeCell ref="H202:H203"/>
    <mergeCell ref="I202:I203"/>
    <mergeCell ref="H200:H201"/>
    <mergeCell ref="I200:I201"/>
    <mergeCell ref="J200:J201"/>
    <mergeCell ref="K200:K201"/>
    <mergeCell ref="D200:D201"/>
    <mergeCell ref="E200:E201"/>
    <mergeCell ref="F200:F201"/>
    <mergeCell ref="G200:G201"/>
    <mergeCell ref="D193:D194"/>
    <mergeCell ref="M185:M186"/>
    <mergeCell ref="J185:J186"/>
    <mergeCell ref="N185:N186"/>
    <mergeCell ref="N183:N184"/>
    <mergeCell ref="B185:B186"/>
    <mergeCell ref="C185:C186"/>
    <mergeCell ref="D185:D186"/>
    <mergeCell ref="E185:E186"/>
    <mergeCell ref="F185:F186"/>
    <mergeCell ref="G185:G186"/>
    <mergeCell ref="K189:K190"/>
    <mergeCell ref="C187:C188"/>
    <mergeCell ref="D187:D188"/>
    <mergeCell ref="E187:E188"/>
    <mergeCell ref="K185:K186"/>
    <mergeCell ref="L185:L186"/>
    <mergeCell ref="H185:H186"/>
    <mergeCell ref="I185:I186"/>
    <mergeCell ref="J187:J188"/>
    <mergeCell ref="K187:K188"/>
    <mergeCell ref="L187:L188"/>
    <mergeCell ref="M187:M188"/>
    <mergeCell ref="F187:F188"/>
    <mergeCell ref="G187:G188"/>
    <mergeCell ref="H187:H188"/>
    <mergeCell ref="I187:I188"/>
    <mergeCell ref="L189:L190"/>
    <mergeCell ref="M189:M190"/>
    <mergeCell ref="N189:N190"/>
    <mergeCell ref="N187:N188"/>
    <mergeCell ref="B189:B190"/>
    <mergeCell ref="C189:C19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L173:L174"/>
    <mergeCell ref="D173:D174"/>
    <mergeCell ref="E173:E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K177:K178"/>
    <mergeCell ref="L177:L178"/>
    <mergeCell ref="I177:I178"/>
    <mergeCell ref="J177:J178"/>
    <mergeCell ref="D175:D176"/>
    <mergeCell ref="E175:E176"/>
    <mergeCell ref="K173:K174"/>
    <mergeCell ref="B175:B176"/>
    <mergeCell ref="C175:C176"/>
    <mergeCell ref="L160:L161"/>
    <mergeCell ref="M158:M159"/>
    <mergeCell ref="M160:M161"/>
    <mergeCell ref="F160:F161"/>
    <mergeCell ref="G160:G161"/>
    <mergeCell ref="H160:H161"/>
    <mergeCell ref="I160:I161"/>
    <mergeCell ref="N160:N161"/>
    <mergeCell ref="K160:K161"/>
    <mergeCell ref="B171:B172"/>
    <mergeCell ref="C171:C172"/>
    <mergeCell ref="D171:D172"/>
    <mergeCell ref="E171:E172"/>
    <mergeCell ref="J171:J172"/>
    <mergeCell ref="J160:J161"/>
    <mergeCell ref="B160:B161"/>
    <mergeCell ref="C160:C161"/>
    <mergeCell ref="D160:D161"/>
    <mergeCell ref="E160:E161"/>
    <mergeCell ref="F171:F172"/>
    <mergeCell ref="G171:G172"/>
    <mergeCell ref="L169:L170"/>
    <mergeCell ref="D169:D170"/>
    <mergeCell ref="E169:E170"/>
    <mergeCell ref="F169:F170"/>
    <mergeCell ref="G169:G170"/>
    <mergeCell ref="I169:I170"/>
    <mergeCell ref="J169:J170"/>
    <mergeCell ref="K169:K170"/>
    <mergeCell ref="B169:B170"/>
    <mergeCell ref="C169:C170"/>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D152:D153"/>
    <mergeCell ref="E152:E153"/>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D148:D149"/>
    <mergeCell ref="E148:E149"/>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K146:K147"/>
    <mergeCell ref="L146:L147"/>
    <mergeCell ref="I146:I147"/>
    <mergeCell ref="J146:J147"/>
    <mergeCell ref="D144:D145"/>
    <mergeCell ref="E144:E145"/>
    <mergeCell ref="J140:J141"/>
    <mergeCell ref="K140:K141"/>
    <mergeCell ref="L140:L141"/>
    <mergeCell ref="F140:F141"/>
    <mergeCell ref="G140:G141"/>
    <mergeCell ref="H140:H141"/>
    <mergeCell ref="I140:I141"/>
    <mergeCell ref="M142:M143"/>
    <mergeCell ref="D140:D141"/>
    <mergeCell ref="E140:E141"/>
    <mergeCell ref="N142:N143"/>
    <mergeCell ref="N140:N141"/>
    <mergeCell ref="B142:B143"/>
    <mergeCell ref="C142:C143"/>
    <mergeCell ref="D142:D143"/>
    <mergeCell ref="E142:E143"/>
    <mergeCell ref="F142:F143"/>
    <mergeCell ref="G142:G143"/>
    <mergeCell ref="H142:H143"/>
    <mergeCell ref="M140:M141"/>
    <mergeCell ref="K142:K143"/>
    <mergeCell ref="L142:L143"/>
    <mergeCell ref="I142:I143"/>
    <mergeCell ref="J142:J143"/>
    <mergeCell ref="D134:D135"/>
    <mergeCell ref="E134:E135"/>
    <mergeCell ref="L134:L135"/>
    <mergeCell ref="G134:G135"/>
    <mergeCell ref="G127:G128"/>
    <mergeCell ref="H127:H128"/>
    <mergeCell ref="C134:C135"/>
    <mergeCell ref="J136:J137"/>
    <mergeCell ref="K136:K137"/>
    <mergeCell ref="L136:L137"/>
    <mergeCell ref="M136:M137"/>
    <mergeCell ref="F136:F137"/>
    <mergeCell ref="G136:G137"/>
    <mergeCell ref="H136:H137"/>
    <mergeCell ref="I136:I137"/>
    <mergeCell ref="M138:M139"/>
    <mergeCell ref="N138:N139"/>
    <mergeCell ref="N136:N137"/>
    <mergeCell ref="C138:C139"/>
    <mergeCell ref="D138:D139"/>
    <mergeCell ref="E138:E139"/>
    <mergeCell ref="F138:F139"/>
    <mergeCell ref="G138:G139"/>
    <mergeCell ref="H138:H139"/>
    <mergeCell ref="K138:K139"/>
    <mergeCell ref="L138:L139"/>
    <mergeCell ref="I138:I139"/>
    <mergeCell ref="J138:J139"/>
    <mergeCell ref="D136:D137"/>
    <mergeCell ref="E136:E137"/>
    <mergeCell ref="N127:N128"/>
    <mergeCell ref="J127:J128"/>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C125:C126"/>
    <mergeCell ref="D125:D126"/>
    <mergeCell ref="E125:E126"/>
    <mergeCell ref="F125:F126"/>
    <mergeCell ref="G125:G126"/>
    <mergeCell ref="H125:H126"/>
    <mergeCell ref="K125:K126"/>
    <mergeCell ref="L125:L126"/>
    <mergeCell ref="I125:I126"/>
    <mergeCell ref="J125:J126"/>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C121:C122"/>
    <mergeCell ref="D121:D122"/>
    <mergeCell ref="E121:E122"/>
    <mergeCell ref="F121:F122"/>
    <mergeCell ref="G121:G122"/>
    <mergeCell ref="H121:H122"/>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C117:C118"/>
    <mergeCell ref="D117:D118"/>
    <mergeCell ref="E117:E118"/>
    <mergeCell ref="F117:F118"/>
    <mergeCell ref="G117:G118"/>
    <mergeCell ref="H117:H118"/>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C113:C114"/>
    <mergeCell ref="D113:D114"/>
    <mergeCell ref="E113:E114"/>
    <mergeCell ref="F113:F114"/>
    <mergeCell ref="G113:G114"/>
    <mergeCell ref="H113:H114"/>
    <mergeCell ref="M109:M110"/>
    <mergeCell ref="N109:N110"/>
    <mergeCell ref="C109:C110"/>
    <mergeCell ref="D109:D110"/>
    <mergeCell ref="E109:E110"/>
    <mergeCell ref="F109:F110"/>
    <mergeCell ref="G109:G110"/>
    <mergeCell ref="H109:H110"/>
    <mergeCell ref="B107:B108"/>
    <mergeCell ref="C107:C108"/>
    <mergeCell ref="D107:D108"/>
    <mergeCell ref="E107:E108"/>
    <mergeCell ref="N94:N95"/>
    <mergeCell ref="H105:H106"/>
    <mergeCell ref="I105:I106"/>
    <mergeCell ref="J105:J106"/>
    <mergeCell ref="K105:K106"/>
    <mergeCell ref="L105:L106"/>
    <mergeCell ref="J107:J108"/>
    <mergeCell ref="K107:K108"/>
    <mergeCell ref="L107:L108"/>
    <mergeCell ref="M107:M108"/>
    <mergeCell ref="F107:F108"/>
    <mergeCell ref="G107:G108"/>
    <mergeCell ref="H107:H108"/>
    <mergeCell ref="I107:I108"/>
    <mergeCell ref="N107:N108"/>
    <mergeCell ref="F94:F95"/>
    <mergeCell ref="G94:G95"/>
    <mergeCell ref="H94:H95"/>
    <mergeCell ref="I94:I95"/>
    <mergeCell ref="B94:B95"/>
    <mergeCell ref="C94:C95"/>
    <mergeCell ref="D94:D95"/>
    <mergeCell ref="E94:E95"/>
    <mergeCell ref="J94:J95"/>
    <mergeCell ref="K94:K95"/>
    <mergeCell ref="L94:L95"/>
    <mergeCell ref="M94:M95"/>
    <mergeCell ref="C90:C91"/>
    <mergeCell ref="D90:D91"/>
    <mergeCell ref="E90:E91"/>
    <mergeCell ref="M96:M97"/>
    <mergeCell ref="N96:N97"/>
    <mergeCell ref="G84:G85"/>
    <mergeCell ref="H84:H85"/>
    <mergeCell ref="J84:J85"/>
    <mergeCell ref="H92:H93"/>
    <mergeCell ref="I92:I93"/>
    <mergeCell ref="J92:J93"/>
    <mergeCell ref="J90:J91"/>
    <mergeCell ref="K90:K91"/>
    <mergeCell ref="K92:K93"/>
    <mergeCell ref="L92:L93"/>
    <mergeCell ref="M92:M93"/>
    <mergeCell ref="N92:N93"/>
    <mergeCell ref="N90:N91"/>
    <mergeCell ref="E86:E87"/>
    <mergeCell ref="F86:F87"/>
    <mergeCell ref="G86:G87"/>
    <mergeCell ref="G88:G89"/>
    <mergeCell ref="M86:M87"/>
    <mergeCell ref="F84:F85"/>
    <mergeCell ref="B92:B93"/>
    <mergeCell ref="C92:C93"/>
    <mergeCell ref="D92:D93"/>
    <mergeCell ref="E92:E93"/>
    <mergeCell ref="F92:F93"/>
    <mergeCell ref="G92:G93"/>
    <mergeCell ref="C80:C81"/>
    <mergeCell ref="D80:D81"/>
    <mergeCell ref="E80:E81"/>
    <mergeCell ref="N82:N83"/>
    <mergeCell ref="K88:K89"/>
    <mergeCell ref="B88:B89"/>
    <mergeCell ref="C88:C89"/>
    <mergeCell ref="D88:D89"/>
    <mergeCell ref="E88:E89"/>
    <mergeCell ref="F88:F89"/>
    <mergeCell ref="L88:L89"/>
    <mergeCell ref="I88:I89"/>
    <mergeCell ref="J88:J89"/>
    <mergeCell ref="L90:L91"/>
    <mergeCell ref="M90:M91"/>
    <mergeCell ref="F90:F91"/>
    <mergeCell ref="G90:G91"/>
    <mergeCell ref="H90:H91"/>
    <mergeCell ref="I90:I91"/>
    <mergeCell ref="H88:H89"/>
    <mergeCell ref="J86:J87"/>
    <mergeCell ref="K86:K87"/>
    <mergeCell ref="L86:L87"/>
    <mergeCell ref="B86:B87"/>
    <mergeCell ref="C86:C87"/>
    <mergeCell ref="D86:D87"/>
    <mergeCell ref="M72:M73"/>
    <mergeCell ref="L70:L71"/>
    <mergeCell ref="M70:M71"/>
    <mergeCell ref="N72:N73"/>
    <mergeCell ref="K84:K85"/>
    <mergeCell ref="L84:L85"/>
    <mergeCell ref="C78:C79"/>
    <mergeCell ref="D78:D79"/>
    <mergeCell ref="E78:E79"/>
    <mergeCell ref="F78:F79"/>
    <mergeCell ref="G78:G79"/>
    <mergeCell ref="H78:H79"/>
    <mergeCell ref="I78:I79"/>
    <mergeCell ref="M84:M85"/>
    <mergeCell ref="N84:N85"/>
    <mergeCell ref="M88:M89"/>
    <mergeCell ref="N88:N89"/>
    <mergeCell ref="N86:N87"/>
    <mergeCell ref="H86:H87"/>
    <mergeCell ref="I86:I87"/>
    <mergeCell ref="I84:I85"/>
    <mergeCell ref="C82:C83"/>
    <mergeCell ref="D82:D83"/>
    <mergeCell ref="E82:E83"/>
    <mergeCell ref="F82:F83"/>
    <mergeCell ref="G82:G83"/>
    <mergeCell ref="H82:H83"/>
    <mergeCell ref="I82:I83"/>
    <mergeCell ref="J82:J83"/>
    <mergeCell ref="K82:K83"/>
    <mergeCell ref="L82:L83"/>
    <mergeCell ref="M82:M83"/>
    <mergeCell ref="F76:F77"/>
    <mergeCell ref="G76:G77"/>
    <mergeCell ref="H76:H77"/>
    <mergeCell ref="I76:I77"/>
    <mergeCell ref="J76:J77"/>
    <mergeCell ref="K76:K77"/>
    <mergeCell ref="L76:L77"/>
    <mergeCell ref="M76:M77"/>
    <mergeCell ref="L74:L75"/>
    <mergeCell ref="M74:M75"/>
    <mergeCell ref="N76:N77"/>
    <mergeCell ref="F80:F81"/>
    <mergeCell ref="G80:G81"/>
    <mergeCell ref="H80:H81"/>
    <mergeCell ref="I80:I81"/>
    <mergeCell ref="J80:J81"/>
    <mergeCell ref="K80:K81"/>
    <mergeCell ref="L80:L81"/>
    <mergeCell ref="M80:M81"/>
    <mergeCell ref="L78:L79"/>
    <mergeCell ref="M78:M79"/>
    <mergeCell ref="J78:J79"/>
    <mergeCell ref="K78:K79"/>
    <mergeCell ref="N80:N81"/>
    <mergeCell ref="N78:N79"/>
    <mergeCell ref="H66:H67"/>
    <mergeCell ref="N66:N67"/>
    <mergeCell ref="C68:C69"/>
    <mergeCell ref="D68:D69"/>
    <mergeCell ref="E68:E69"/>
    <mergeCell ref="F68:F69"/>
    <mergeCell ref="G68:G69"/>
    <mergeCell ref="H68:H69"/>
    <mergeCell ref="I68:I69"/>
    <mergeCell ref="J68:J69"/>
    <mergeCell ref="K68:K69"/>
    <mergeCell ref="L68:L69"/>
    <mergeCell ref="M68:M69"/>
    <mergeCell ref="L66:L67"/>
    <mergeCell ref="M66:M67"/>
    <mergeCell ref="I66:I67"/>
    <mergeCell ref="J66:J67"/>
    <mergeCell ref="K66:K67"/>
    <mergeCell ref="N68:N69"/>
    <mergeCell ref="L60:L61"/>
    <mergeCell ref="M60:M61"/>
    <mergeCell ref="N60:N61"/>
    <mergeCell ref="B62:B63"/>
    <mergeCell ref="C62:C63"/>
    <mergeCell ref="D62:D63"/>
    <mergeCell ref="E62:E63"/>
    <mergeCell ref="F62:F63"/>
    <mergeCell ref="G62:G63"/>
    <mergeCell ref="H62:H63"/>
    <mergeCell ref="H64:H65"/>
    <mergeCell ref="I64:I65"/>
    <mergeCell ref="I62:I63"/>
    <mergeCell ref="J62:J63"/>
    <mergeCell ref="K62:K63"/>
    <mergeCell ref="L62:L63"/>
    <mergeCell ref="J64:J65"/>
    <mergeCell ref="K64:K65"/>
    <mergeCell ref="L64:L65"/>
    <mergeCell ref="B64:B65"/>
    <mergeCell ref="C64:C65"/>
    <mergeCell ref="D64:D65"/>
    <mergeCell ref="E64:E65"/>
    <mergeCell ref="F64:F65"/>
    <mergeCell ref="G64:G65"/>
    <mergeCell ref="M64:M65"/>
    <mergeCell ref="M62:M63"/>
    <mergeCell ref="N62:N63"/>
    <mergeCell ref="N64:N65"/>
    <mergeCell ref="B21:B22"/>
    <mergeCell ref="B23:B24"/>
    <mergeCell ref="B25:B26"/>
    <mergeCell ref="B27:B28"/>
    <mergeCell ref="B29:B30"/>
    <mergeCell ref="B31:B32"/>
    <mergeCell ref="B33:B34"/>
    <mergeCell ref="C45:C46"/>
    <mergeCell ref="B58:B59"/>
    <mergeCell ref="C58:C59"/>
    <mergeCell ref="B35:B36"/>
    <mergeCell ref="B37:B38"/>
    <mergeCell ref="B39:B40"/>
    <mergeCell ref="B41:B42"/>
    <mergeCell ref="C51:C52"/>
    <mergeCell ref="D60:D61"/>
    <mergeCell ref="D58:D59"/>
    <mergeCell ref="C49:C50"/>
    <mergeCell ref="D49:D50"/>
    <mergeCell ref="D47:D48"/>
    <mergeCell ref="B43:B44"/>
    <mergeCell ref="B45:B46"/>
    <mergeCell ref="B47:B48"/>
    <mergeCell ref="C60:C61"/>
    <mergeCell ref="C47:C48"/>
    <mergeCell ref="C43:C44"/>
    <mergeCell ref="D43:D44"/>
    <mergeCell ref="C39:C40"/>
    <mergeCell ref="D39:D40"/>
    <mergeCell ref="C35:C36"/>
    <mergeCell ref="D35:D36"/>
    <mergeCell ref="C31:C32"/>
    <mergeCell ref="M47:M48"/>
    <mergeCell ref="N47:N48"/>
    <mergeCell ref="G47:G48"/>
    <mergeCell ref="H47:H48"/>
    <mergeCell ref="I47:I48"/>
    <mergeCell ref="J47:J48"/>
    <mergeCell ref="K47:K48"/>
    <mergeCell ref="L47:L48"/>
    <mergeCell ref="G49:G50"/>
    <mergeCell ref="H49:H50"/>
    <mergeCell ref="I49:I50"/>
    <mergeCell ref="J49:J50"/>
    <mergeCell ref="K49:K50"/>
    <mergeCell ref="J45:J46"/>
    <mergeCell ref="K45:K46"/>
    <mergeCell ref="L49:L50"/>
    <mergeCell ref="L45:L46"/>
    <mergeCell ref="I45:I46"/>
    <mergeCell ref="M49:M50"/>
    <mergeCell ref="N49:N50"/>
    <mergeCell ref="E43:E44"/>
    <mergeCell ref="F43:F44"/>
    <mergeCell ref="N41:N42"/>
    <mergeCell ref="G43:G44"/>
    <mergeCell ref="H43:H44"/>
    <mergeCell ref="I43:I44"/>
    <mergeCell ref="J43:J44"/>
    <mergeCell ref="K43:K44"/>
    <mergeCell ref="J41:J42"/>
    <mergeCell ref="M41:M42"/>
    <mergeCell ref="M45:M46"/>
    <mergeCell ref="L43:L44"/>
    <mergeCell ref="M43:M44"/>
    <mergeCell ref="N43:N44"/>
    <mergeCell ref="N45:N46"/>
    <mergeCell ref="D45:D46"/>
    <mergeCell ref="E45:E46"/>
    <mergeCell ref="F45:F46"/>
    <mergeCell ref="G45:G46"/>
    <mergeCell ref="H45:H46"/>
    <mergeCell ref="E39:E40"/>
    <mergeCell ref="F39:F40"/>
    <mergeCell ref="G39:G40"/>
    <mergeCell ref="H39:H40"/>
    <mergeCell ref="I39:I40"/>
    <mergeCell ref="J39:J40"/>
    <mergeCell ref="K39:K40"/>
    <mergeCell ref="N39:N40"/>
    <mergeCell ref="C41:C42"/>
    <mergeCell ref="D41:D42"/>
    <mergeCell ref="E41:E42"/>
    <mergeCell ref="F41:F42"/>
    <mergeCell ref="G41:G42"/>
    <mergeCell ref="H41:H42"/>
    <mergeCell ref="I41:I42"/>
    <mergeCell ref="K41:K42"/>
    <mergeCell ref="L41:L42"/>
    <mergeCell ref="L39:L40"/>
    <mergeCell ref="M39:M40"/>
    <mergeCell ref="E35:E36"/>
    <mergeCell ref="F35:F36"/>
    <mergeCell ref="G35:G36"/>
    <mergeCell ref="H35:H36"/>
    <mergeCell ref="I35:I36"/>
    <mergeCell ref="N35:N36"/>
    <mergeCell ref="C37:C38"/>
    <mergeCell ref="D37:D38"/>
    <mergeCell ref="E37:E38"/>
    <mergeCell ref="F37:F38"/>
    <mergeCell ref="G37:G38"/>
    <mergeCell ref="H37:H38"/>
    <mergeCell ref="I37:I38"/>
    <mergeCell ref="J37:J38"/>
    <mergeCell ref="K37:K38"/>
    <mergeCell ref="L37:L38"/>
    <mergeCell ref="M37:M38"/>
    <mergeCell ref="L35:L36"/>
    <mergeCell ref="M35:M36"/>
    <mergeCell ref="J35:J36"/>
    <mergeCell ref="K35:K36"/>
    <mergeCell ref="N37:N38"/>
    <mergeCell ref="D31:D32"/>
    <mergeCell ref="E31:E32"/>
    <mergeCell ref="F31:F32"/>
    <mergeCell ref="G31:G32"/>
    <mergeCell ref="H31:H32"/>
    <mergeCell ref="I31:I32"/>
    <mergeCell ref="J31:J32"/>
    <mergeCell ref="K31:K32"/>
    <mergeCell ref="N31:N32"/>
    <mergeCell ref="C33:C34"/>
    <mergeCell ref="D33:D34"/>
    <mergeCell ref="E33:E34"/>
    <mergeCell ref="F33:F34"/>
    <mergeCell ref="G33:G34"/>
    <mergeCell ref="H33:H34"/>
    <mergeCell ref="I33:I34"/>
    <mergeCell ref="J33:J34"/>
    <mergeCell ref="K33:K34"/>
    <mergeCell ref="L33:L34"/>
    <mergeCell ref="M33:M34"/>
    <mergeCell ref="L31:L32"/>
    <mergeCell ref="M31:M32"/>
    <mergeCell ref="N33:N34"/>
    <mergeCell ref="H27:H28"/>
    <mergeCell ref="I27:I28"/>
    <mergeCell ref="J27:J28"/>
    <mergeCell ref="K27:K28"/>
    <mergeCell ref="N27:N28"/>
    <mergeCell ref="C29:C30"/>
    <mergeCell ref="D29:D30"/>
    <mergeCell ref="E29:E30"/>
    <mergeCell ref="F29:F30"/>
    <mergeCell ref="G29:G30"/>
    <mergeCell ref="H29:H30"/>
    <mergeCell ref="I29:I30"/>
    <mergeCell ref="J29:J30"/>
    <mergeCell ref="K29:K30"/>
    <mergeCell ref="L29:L30"/>
    <mergeCell ref="M29:M30"/>
    <mergeCell ref="L27:L28"/>
    <mergeCell ref="M27:M28"/>
    <mergeCell ref="N29:N30"/>
    <mergeCell ref="N23:N24"/>
    <mergeCell ref="C25:C26"/>
    <mergeCell ref="D25:D26"/>
    <mergeCell ref="E25:E26"/>
    <mergeCell ref="F25:F26"/>
    <mergeCell ref="G25:G26"/>
    <mergeCell ref="H25:H26"/>
    <mergeCell ref="I25:I26"/>
    <mergeCell ref="J25:J26"/>
    <mergeCell ref="K25:K26"/>
    <mergeCell ref="L25:L26"/>
    <mergeCell ref="M25:M26"/>
    <mergeCell ref="L23:L24"/>
    <mergeCell ref="M23:M24"/>
    <mergeCell ref="I23:I24"/>
    <mergeCell ref="J23:J24"/>
    <mergeCell ref="K23:K24"/>
    <mergeCell ref="N25:N26"/>
    <mergeCell ref="N17:N18"/>
    <mergeCell ref="E19:E20"/>
    <mergeCell ref="F19:F20"/>
    <mergeCell ref="G19:G20"/>
    <mergeCell ref="H19:H20"/>
    <mergeCell ref="I19:I20"/>
    <mergeCell ref="J19:J20"/>
    <mergeCell ref="K19:K20"/>
    <mergeCell ref="N19:N20"/>
    <mergeCell ref="G21:G22"/>
    <mergeCell ref="H21:H22"/>
    <mergeCell ref="I21:I22"/>
    <mergeCell ref="J21:J22"/>
    <mergeCell ref="K21:K22"/>
    <mergeCell ref="L21:L22"/>
    <mergeCell ref="M21:M22"/>
    <mergeCell ref="L19:L20"/>
    <mergeCell ref="M19:M20"/>
    <mergeCell ref="N21:N22"/>
    <mergeCell ref="M17:M18"/>
    <mergeCell ref="E58:E59"/>
    <mergeCell ref="F58:F59"/>
    <mergeCell ref="G58:G59"/>
    <mergeCell ref="A80:A81"/>
    <mergeCell ref="A90:A91"/>
    <mergeCell ref="A92:A93"/>
    <mergeCell ref="A86:A87"/>
    <mergeCell ref="A88:A89"/>
    <mergeCell ref="B72:B73"/>
    <mergeCell ref="B74:B75"/>
    <mergeCell ref="E60:E61"/>
    <mergeCell ref="F60:F61"/>
    <mergeCell ref="G60:G61"/>
    <mergeCell ref="C66:C67"/>
    <mergeCell ref="D66:D67"/>
    <mergeCell ref="E66:E67"/>
    <mergeCell ref="F66:F67"/>
    <mergeCell ref="G66:G67"/>
    <mergeCell ref="C70:C71"/>
    <mergeCell ref="D70:D71"/>
    <mergeCell ref="E70:E71"/>
    <mergeCell ref="F70:F71"/>
    <mergeCell ref="G70:G71"/>
    <mergeCell ref="C72:C73"/>
    <mergeCell ref="D72:D73"/>
    <mergeCell ref="E72:E73"/>
    <mergeCell ref="F72:F73"/>
    <mergeCell ref="G72:G73"/>
    <mergeCell ref="B84:B85"/>
    <mergeCell ref="C84:C85"/>
    <mergeCell ref="D84:D85"/>
    <mergeCell ref="E84:E85"/>
    <mergeCell ref="B66:B67"/>
    <mergeCell ref="B68:B69"/>
    <mergeCell ref="B70:B71"/>
    <mergeCell ref="B90:B91"/>
    <mergeCell ref="B109:B110"/>
    <mergeCell ref="B111:B112"/>
    <mergeCell ref="B113:B114"/>
    <mergeCell ref="B115:B116"/>
    <mergeCell ref="B117:B118"/>
    <mergeCell ref="B119:B120"/>
    <mergeCell ref="B121:B122"/>
    <mergeCell ref="B123:B124"/>
    <mergeCell ref="A125:A126"/>
    <mergeCell ref="A60:A61"/>
    <mergeCell ref="A62:A63"/>
    <mergeCell ref="A64:A65"/>
    <mergeCell ref="A66:A67"/>
    <mergeCell ref="A68:A69"/>
    <mergeCell ref="B76:B77"/>
    <mergeCell ref="A82:A83"/>
    <mergeCell ref="B78:B79"/>
    <mergeCell ref="B80:B81"/>
    <mergeCell ref="B82:B83"/>
    <mergeCell ref="A74:A75"/>
    <mergeCell ref="A76:A77"/>
    <mergeCell ref="A78:A79"/>
    <mergeCell ref="B125:B126"/>
    <mergeCell ref="A121:A122"/>
    <mergeCell ref="A123:A124"/>
    <mergeCell ref="A109:A110"/>
    <mergeCell ref="A111:A112"/>
    <mergeCell ref="A113:A114"/>
    <mergeCell ref="A115:A116"/>
    <mergeCell ref="A70:A71"/>
    <mergeCell ref="A72:A73"/>
    <mergeCell ref="A94:A95"/>
    <mergeCell ref="A84:A85"/>
    <mergeCell ref="A117:A118"/>
    <mergeCell ref="A119:A120"/>
    <mergeCell ref="A105:A106"/>
    <mergeCell ref="A107:A108"/>
    <mergeCell ref="H70:H71"/>
    <mergeCell ref="I70:I71"/>
    <mergeCell ref="J70:J71"/>
    <mergeCell ref="K70:K71"/>
    <mergeCell ref="N70:N71"/>
    <mergeCell ref="H72:H73"/>
    <mergeCell ref="I72:I73"/>
    <mergeCell ref="J72:J73"/>
    <mergeCell ref="K72:K73"/>
    <mergeCell ref="L72:L73"/>
    <mergeCell ref="C74:C75"/>
    <mergeCell ref="D74:D75"/>
    <mergeCell ref="E74:E75"/>
    <mergeCell ref="F74:F75"/>
    <mergeCell ref="G74:G75"/>
    <mergeCell ref="H74:H75"/>
    <mergeCell ref="I74:I75"/>
    <mergeCell ref="J74:J75"/>
    <mergeCell ref="K74:K75"/>
    <mergeCell ref="N74:N75"/>
    <mergeCell ref="C76:C77"/>
    <mergeCell ref="D76:D77"/>
    <mergeCell ref="E76:E77"/>
    <mergeCell ref="B179:B180"/>
    <mergeCell ref="C179:C180"/>
    <mergeCell ref="A167:N167"/>
    <mergeCell ref="A169:A170"/>
    <mergeCell ref="N134:N135"/>
    <mergeCell ref="B103:B104"/>
    <mergeCell ref="C103:C104"/>
    <mergeCell ref="D103:D104"/>
    <mergeCell ref="E103:E104"/>
    <mergeCell ref="F103:F104"/>
    <mergeCell ref="G103:G104"/>
    <mergeCell ref="H103:H104"/>
    <mergeCell ref="H134:H135"/>
    <mergeCell ref="I134:I135"/>
    <mergeCell ref="M134:M135"/>
    <mergeCell ref="J134:J135"/>
    <mergeCell ref="K134:K135"/>
    <mergeCell ref="B105:B106"/>
    <mergeCell ref="C105:C106"/>
    <mergeCell ref="D105:D106"/>
    <mergeCell ref="E105:E106"/>
    <mergeCell ref="F105:F106"/>
    <mergeCell ref="G105:G106"/>
    <mergeCell ref="F134:F135"/>
    <mergeCell ref="M105:M106"/>
    <mergeCell ref="N105:N106"/>
    <mergeCell ref="M103:M104"/>
    <mergeCell ref="N103:N104"/>
    <mergeCell ref="A136:A137"/>
    <mergeCell ref="A138:A139"/>
    <mergeCell ref="A140:A141"/>
    <mergeCell ref="A142:A143"/>
    <mergeCell ref="A144:A145"/>
    <mergeCell ref="A146:A147"/>
    <mergeCell ref="A148:A149"/>
    <mergeCell ref="A154:A155"/>
    <mergeCell ref="A156:A157"/>
    <mergeCell ref="A158:A159"/>
    <mergeCell ref="A160:A161"/>
    <mergeCell ref="B136:B137"/>
    <mergeCell ref="C136:C137"/>
    <mergeCell ref="A150:A151"/>
    <mergeCell ref="A152:A153"/>
    <mergeCell ref="B140:B141"/>
    <mergeCell ref="C140:C141"/>
    <mergeCell ref="B144:B145"/>
    <mergeCell ref="C144:C145"/>
    <mergeCell ref="B148:B149"/>
    <mergeCell ref="C148:C149"/>
    <mergeCell ref="B152:B153"/>
    <mergeCell ref="C152:C153"/>
    <mergeCell ref="B138:B139"/>
    <mergeCell ref="M200:M201"/>
    <mergeCell ref="N200:N201"/>
    <mergeCell ref="M193:M194"/>
    <mergeCell ref="N193:N194"/>
    <mergeCell ref="M169:M170"/>
    <mergeCell ref="N169:N170"/>
    <mergeCell ref="A171:A172"/>
    <mergeCell ref="A173:A174"/>
    <mergeCell ref="K171:K172"/>
    <mergeCell ref="L171:L172"/>
    <mergeCell ref="M171:M172"/>
    <mergeCell ref="N171:N172"/>
    <mergeCell ref="B173:B174"/>
    <mergeCell ref="C173:C174"/>
    <mergeCell ref="H171:H172"/>
    <mergeCell ref="I171:I172"/>
    <mergeCell ref="A183:A184"/>
    <mergeCell ref="A185:A186"/>
    <mergeCell ref="A187:A188"/>
    <mergeCell ref="A189:A190"/>
    <mergeCell ref="A175:A176"/>
    <mergeCell ref="A177:A178"/>
    <mergeCell ref="A179:A180"/>
    <mergeCell ref="A181:A182"/>
    <mergeCell ref="M173:M174"/>
    <mergeCell ref="N173:N174"/>
    <mergeCell ref="H173:H174"/>
    <mergeCell ref="I173:I174"/>
    <mergeCell ref="J173:J174"/>
    <mergeCell ref="F173:F174"/>
    <mergeCell ref="G173:G174"/>
    <mergeCell ref="H169:H170"/>
    <mergeCell ref="D179:D180"/>
    <mergeCell ref="E179:E180"/>
    <mergeCell ref="J179:J180"/>
    <mergeCell ref="K179:K180"/>
    <mergeCell ref="D189:D190"/>
    <mergeCell ref="E189:E190"/>
    <mergeCell ref="A202:A203"/>
    <mergeCell ref="A204:A205"/>
    <mergeCell ref="A206:A207"/>
    <mergeCell ref="A208:A209"/>
    <mergeCell ref="A210:A211"/>
    <mergeCell ref="A212:A213"/>
    <mergeCell ref="A214:A215"/>
    <mergeCell ref="A216:A217"/>
    <mergeCell ref="A218:A219"/>
    <mergeCell ref="A220:A221"/>
    <mergeCell ref="B200:B201"/>
    <mergeCell ref="C200:C201"/>
    <mergeCell ref="B202:B203"/>
    <mergeCell ref="C202:C203"/>
    <mergeCell ref="B210:B211"/>
    <mergeCell ref="C210:C211"/>
    <mergeCell ref="B218:B219"/>
    <mergeCell ref="C218:C219"/>
    <mergeCell ref="B204:B205"/>
    <mergeCell ref="C204:C205"/>
    <mergeCell ref="B208:B209"/>
    <mergeCell ref="C208:C209"/>
    <mergeCell ref="B212:B213"/>
    <mergeCell ref="C212:C213"/>
    <mergeCell ref="F193:F194"/>
    <mergeCell ref="A191:A192"/>
    <mergeCell ref="A127:A128"/>
    <mergeCell ref="B127:B128"/>
    <mergeCell ref="C127:C128"/>
    <mergeCell ref="D127:D128"/>
    <mergeCell ref="E127:E128"/>
    <mergeCell ref="F127:F128"/>
    <mergeCell ref="K162:K163"/>
    <mergeCell ref="L162:L163"/>
    <mergeCell ref="M162:M163"/>
    <mergeCell ref="N162:N163"/>
    <mergeCell ref="G162:G163"/>
    <mergeCell ref="H162:H163"/>
    <mergeCell ref="I162:I163"/>
    <mergeCell ref="J162:J163"/>
    <mergeCell ref="A222:A223"/>
    <mergeCell ref="B222:B223"/>
    <mergeCell ref="C222:C223"/>
    <mergeCell ref="D222:D223"/>
    <mergeCell ref="E222:E223"/>
    <mergeCell ref="F222:F223"/>
    <mergeCell ref="I222:I223"/>
    <mergeCell ref="J222:J223"/>
    <mergeCell ref="K222:K223"/>
    <mergeCell ref="L222:L223"/>
    <mergeCell ref="G193:G194"/>
    <mergeCell ref="H193:H194"/>
    <mergeCell ref="G222:G223"/>
    <mergeCell ref="H222:H223"/>
    <mergeCell ref="H204:H205"/>
    <mergeCell ref="I204:I205"/>
    <mergeCell ref="M222:M223"/>
    <mergeCell ref="N222:N223"/>
    <mergeCell ref="N51:N52"/>
    <mergeCell ref="H51:H52"/>
    <mergeCell ref="I51:I52"/>
    <mergeCell ref="J51:J52"/>
    <mergeCell ref="E96:E97"/>
    <mergeCell ref="F96:F97"/>
    <mergeCell ref="G96:G97"/>
    <mergeCell ref="H96:H97"/>
    <mergeCell ref="A96:A97"/>
    <mergeCell ref="B96:B97"/>
    <mergeCell ref="C96:C97"/>
    <mergeCell ref="D96:D97"/>
    <mergeCell ref="I96:I97"/>
    <mergeCell ref="J96:J97"/>
    <mergeCell ref="K96:K97"/>
    <mergeCell ref="L96:L97"/>
    <mergeCell ref="I103:I104"/>
    <mergeCell ref="J103:J104"/>
    <mergeCell ref="K103:K104"/>
    <mergeCell ref="L103:L104"/>
    <mergeCell ref="B60:B61"/>
    <mergeCell ref="K58:K59"/>
    <mergeCell ref="L58:L59"/>
    <mergeCell ref="M58:M59"/>
    <mergeCell ref="N58:N59"/>
    <mergeCell ref="H58:H59"/>
    <mergeCell ref="I58:I59"/>
    <mergeCell ref="J58:J59"/>
    <mergeCell ref="H60:H61"/>
    <mergeCell ref="I60:I61"/>
    <mergeCell ref="J60:J61"/>
    <mergeCell ref="K60:K61"/>
    <mergeCell ref="A200:A201"/>
    <mergeCell ref="I193:I194"/>
    <mergeCell ref="J193:J194"/>
    <mergeCell ref="K193:K194"/>
    <mergeCell ref="A193:A194"/>
    <mergeCell ref="B193:B194"/>
    <mergeCell ref="C193:C194"/>
    <mergeCell ref="C17:C18"/>
    <mergeCell ref="D17:D18"/>
    <mergeCell ref="A103:A104"/>
    <mergeCell ref="D15:D16"/>
    <mergeCell ref="A21:A22"/>
    <mergeCell ref="J15:J16"/>
    <mergeCell ref="K15:K16"/>
    <mergeCell ref="F162:F163"/>
    <mergeCell ref="A35:A36"/>
    <mergeCell ref="A37:A38"/>
    <mergeCell ref="A132:N132"/>
    <mergeCell ref="A134:A135"/>
    <mergeCell ref="I127:I128"/>
    <mergeCell ref="A45:A46"/>
    <mergeCell ref="A19:A20"/>
    <mergeCell ref="B17:B18"/>
    <mergeCell ref="D51:D52"/>
    <mergeCell ref="E51:E52"/>
    <mergeCell ref="F51:F52"/>
    <mergeCell ref="C21:C22"/>
    <mergeCell ref="D21:D22"/>
    <mergeCell ref="E21:E22"/>
    <mergeCell ref="F21:F22"/>
    <mergeCell ref="G51:G52"/>
    <mergeCell ref="A47:A48"/>
    <mergeCell ref="A25:A26"/>
    <mergeCell ref="A39:A40"/>
    <mergeCell ref="A41:A42"/>
    <mergeCell ref="A43:A44"/>
    <mergeCell ref="A27:A28"/>
    <mergeCell ref="A29:A30"/>
    <mergeCell ref="A31:A32"/>
    <mergeCell ref="A33:A34"/>
    <mergeCell ref="C15:C16"/>
    <mergeCell ref="K51:K52"/>
    <mergeCell ref="L51:L52"/>
    <mergeCell ref="M51:M52"/>
    <mergeCell ref="C23:C24"/>
    <mergeCell ref="D23:D24"/>
    <mergeCell ref="E23:E24"/>
    <mergeCell ref="F23:F24"/>
    <mergeCell ref="G23:G24"/>
    <mergeCell ref="H23:H24"/>
    <mergeCell ref="C27:C28"/>
    <mergeCell ref="D27:D28"/>
    <mergeCell ref="L15:L16"/>
    <mergeCell ref="A49:A50"/>
    <mergeCell ref="A51:A52"/>
    <mergeCell ref="B51:B52"/>
    <mergeCell ref="B49:B50"/>
    <mergeCell ref="E49:E50"/>
    <mergeCell ref="F49:F50"/>
    <mergeCell ref="E47:E48"/>
    <mergeCell ref="F47:F48"/>
    <mergeCell ref="E27:E28"/>
    <mergeCell ref="F27:F28"/>
    <mergeCell ref="G27:G28"/>
    <mergeCell ref="K127:K128"/>
    <mergeCell ref="L127:L128"/>
    <mergeCell ref="M127:M128"/>
    <mergeCell ref="B134:B135"/>
    <mergeCell ref="A162:A163"/>
    <mergeCell ref="B162:B163"/>
    <mergeCell ref="C162:C163"/>
    <mergeCell ref="D162:D163"/>
    <mergeCell ref="E162:E163"/>
    <mergeCell ref="N15:N16"/>
    <mergeCell ref="A17:A18"/>
    <mergeCell ref="E17:E18"/>
    <mergeCell ref="F17:F18"/>
    <mergeCell ref="G17:G18"/>
    <mergeCell ref="H17:H18"/>
    <mergeCell ref="I17:I18"/>
    <mergeCell ref="J17:J18"/>
    <mergeCell ref="K17:K18"/>
    <mergeCell ref="E15:E16"/>
    <mergeCell ref="C19:C20"/>
    <mergeCell ref="D19:D20"/>
    <mergeCell ref="B19:B20"/>
    <mergeCell ref="M15:M16"/>
    <mergeCell ref="A15:A16"/>
    <mergeCell ref="A58:A59"/>
    <mergeCell ref="B15:B16"/>
    <mergeCell ref="F15:F16"/>
    <mergeCell ref="G15:G16"/>
    <mergeCell ref="H15:H16"/>
    <mergeCell ref="I15:I16"/>
    <mergeCell ref="L17:L18"/>
    <mergeCell ref="A23:A24"/>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2'!A42" display="1 - FERROEXPRESO PAMPEANO S.A."/>
    <hyperlink ref="A5:E5" location="'2012'!A86" display="2 - NUEVO CENTRAL ARGENTINO S.A."/>
    <hyperlink ref="A6:E6" location="'2012'!A128" display="3 - FERROSUR ROCA S.A."/>
    <hyperlink ref="A7:E7" location="'2012'!A162" display="4 - AMERICA LATINA LOGISTICA CENTRAL S.A. (EX-BUENOS AIRES AL PACIFICO - SAN MARTIN S.A.)"/>
    <hyperlink ref="A8:E8" location="'2012'!A194" display="5 - AMERICA LATINA LOGISTICA  MESOPOTAMICA S.A. (EX-FERROCARRIL MESOPOTAMICO - GRAL. URQUIZA S.A.)"/>
    <hyperlink ref="A9:E9" location="'2012'!A223" display="6 - BELGRANO CARGAS S.A."/>
    <hyperlink ref="A10:E10" location="'2012'!A238"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C622" zoomScaleNormal="100" workbookViewId="0">
      <selection activeCell="H652" sqref="H652"/>
    </sheetView>
  </sheetViews>
  <sheetFormatPr baseColWidth="10" defaultRowHeight="12.75" x14ac:dyDescent="0.2"/>
  <cols>
    <col min="1" max="1" width="25.7109375" customWidth="1"/>
    <col min="2" max="14" width="13.7109375" customWidth="1"/>
  </cols>
  <sheetData>
    <row r="1" spans="1:14" ht="21" customHeight="1" x14ac:dyDescent="0.2">
      <c r="A1" s="2"/>
      <c r="B1" s="2"/>
      <c r="C1" s="2"/>
      <c r="D1" s="2"/>
      <c r="E1" s="2"/>
      <c r="F1" s="2"/>
      <c r="G1" s="2"/>
      <c r="H1" s="2"/>
      <c r="I1" s="2"/>
      <c r="J1" s="2"/>
      <c r="K1" s="2"/>
      <c r="L1" s="2"/>
      <c r="M1" s="2"/>
      <c r="N1" s="20"/>
    </row>
    <row r="2" spans="1:14" ht="21" customHeight="1" x14ac:dyDescent="0.2">
      <c r="A2" s="196" t="s">
        <v>229</v>
      </c>
      <c r="B2" s="196"/>
      <c r="C2" s="196"/>
      <c r="D2" s="196"/>
      <c r="E2" s="196"/>
      <c r="F2" s="196"/>
      <c r="G2" s="196"/>
      <c r="H2" s="196"/>
      <c r="I2" s="196"/>
      <c r="J2" s="196"/>
      <c r="K2" s="196"/>
      <c r="L2" s="196"/>
      <c r="M2" s="196"/>
      <c r="N2" s="196"/>
    </row>
    <row r="3" spans="1:14" s="142" customFormat="1" ht="21" customHeight="1" thickBot="1" x14ac:dyDescent="0.25">
      <c r="A3" s="123"/>
      <c r="B3" s="123"/>
      <c r="C3" s="123"/>
      <c r="D3" s="123"/>
      <c r="E3" s="123"/>
      <c r="F3" s="123"/>
      <c r="G3" s="123"/>
      <c r="H3" s="123"/>
      <c r="I3" s="123"/>
      <c r="J3" s="123"/>
      <c r="K3" s="123"/>
      <c r="L3" s="123"/>
      <c r="M3" s="123"/>
      <c r="N3" s="123"/>
    </row>
    <row r="4" spans="1:14" ht="21" customHeight="1" thickTop="1" thickBot="1" x14ac:dyDescent="0.25">
      <c r="A4" s="148" t="s">
        <v>373</v>
      </c>
      <c r="B4" s="149"/>
      <c r="C4" s="150"/>
      <c r="D4" s="13"/>
      <c r="E4" s="13"/>
      <c r="F4" s="13"/>
      <c r="G4" s="13"/>
      <c r="H4" s="13"/>
      <c r="I4" s="13"/>
      <c r="J4" s="13"/>
      <c r="K4" s="14"/>
    </row>
    <row r="5" spans="1:14" ht="21" customHeight="1" thickTop="1" thickBot="1" x14ac:dyDescent="0.25">
      <c r="A5" s="148" t="s">
        <v>31</v>
      </c>
      <c r="B5" s="149"/>
      <c r="C5" s="150"/>
      <c r="D5" s="25"/>
      <c r="E5" s="15"/>
      <c r="F5" s="15"/>
      <c r="G5" s="15"/>
      <c r="H5" s="15"/>
      <c r="I5" s="15"/>
      <c r="J5" s="15"/>
      <c r="K5" s="16"/>
    </row>
    <row r="6" spans="1:14" ht="21" customHeight="1" thickTop="1" thickBot="1" x14ac:dyDescent="0.25">
      <c r="A6" s="148" t="s">
        <v>50</v>
      </c>
      <c r="B6" s="149"/>
      <c r="C6" s="150"/>
      <c r="D6" s="25"/>
      <c r="E6" s="15"/>
      <c r="F6" s="15"/>
      <c r="G6" s="15"/>
      <c r="H6" s="15"/>
      <c r="I6" s="15"/>
      <c r="J6" s="15"/>
      <c r="K6" s="16"/>
    </row>
    <row r="7" spans="1:14" ht="21" customHeight="1" thickTop="1" thickBot="1" x14ac:dyDescent="0.25">
      <c r="A7" s="148" t="s">
        <v>230</v>
      </c>
      <c r="B7" s="149"/>
      <c r="C7" s="150"/>
      <c r="D7" s="25"/>
      <c r="E7" s="15"/>
      <c r="F7" s="15"/>
      <c r="G7" s="15"/>
      <c r="H7" s="15"/>
      <c r="I7" s="15"/>
      <c r="J7" s="15"/>
      <c r="K7" s="16"/>
    </row>
    <row r="8" spans="1:14" ht="21" customHeight="1" thickTop="1" thickBot="1" x14ac:dyDescent="0.25">
      <c r="A8" s="148" t="s">
        <v>231</v>
      </c>
      <c r="B8" s="149"/>
      <c r="C8" s="150"/>
      <c r="D8" s="25"/>
      <c r="E8" s="15"/>
      <c r="F8" s="15"/>
      <c r="G8" s="15"/>
      <c r="H8" s="15"/>
      <c r="I8" s="15"/>
      <c r="J8" s="15"/>
      <c r="K8" s="16"/>
    </row>
    <row r="9" spans="1:14" ht="21" customHeight="1" thickTop="1" thickBot="1" x14ac:dyDescent="0.25">
      <c r="A9" s="148" t="s">
        <v>232</v>
      </c>
      <c r="B9" s="149"/>
      <c r="C9" s="150"/>
      <c r="D9" s="25"/>
      <c r="E9" s="15"/>
      <c r="F9" s="15"/>
      <c r="G9" s="15"/>
      <c r="H9" s="15"/>
      <c r="I9" s="15"/>
      <c r="J9" s="15"/>
      <c r="K9" s="16"/>
    </row>
    <row r="10" spans="1:14" ht="21" customHeight="1" thickTop="1" thickBot="1" x14ac:dyDescent="0.25">
      <c r="A10" s="148" t="s">
        <v>90</v>
      </c>
      <c r="B10" s="149"/>
      <c r="C10" s="150"/>
      <c r="D10" s="25"/>
      <c r="E10" s="15"/>
      <c r="F10" s="15"/>
      <c r="G10" s="15"/>
      <c r="H10" s="15"/>
      <c r="I10" s="15"/>
      <c r="J10" s="15"/>
      <c r="K10" s="16"/>
    </row>
    <row r="11" spans="1:14" s="142" customFormat="1" ht="13.5" thickTop="1" x14ac:dyDescent="0.2">
      <c r="A11" s="38"/>
      <c r="B11" s="38"/>
      <c r="C11" s="38"/>
      <c r="D11" s="38"/>
      <c r="E11" s="38"/>
      <c r="F11" s="25"/>
      <c r="G11" s="25"/>
      <c r="H11" s="15"/>
      <c r="I11" s="15"/>
      <c r="J11" s="15"/>
      <c r="K11" s="15"/>
      <c r="L11" s="15"/>
      <c r="M11" s="15"/>
      <c r="N11" s="16"/>
    </row>
    <row r="12" spans="1:14" ht="12.75" customHeight="1" x14ac:dyDescent="0.2">
      <c r="A12" s="216" t="s">
        <v>366</v>
      </c>
      <c r="B12" s="216"/>
      <c r="C12" s="216"/>
      <c r="D12" s="216"/>
      <c r="E12" s="216"/>
      <c r="F12" s="216"/>
      <c r="G12" s="216"/>
      <c r="H12" s="216"/>
      <c r="I12" s="216"/>
      <c r="J12" s="216"/>
      <c r="K12" s="216"/>
      <c r="L12" s="216"/>
      <c r="M12" s="216"/>
      <c r="N12" s="216"/>
    </row>
    <row r="13" spans="1:14" ht="13.5" customHeight="1" thickBot="1" x14ac:dyDescent="0.25">
      <c r="A13" s="217"/>
      <c r="B13" s="217"/>
      <c r="C13" s="217"/>
      <c r="D13" s="217"/>
      <c r="E13" s="217"/>
      <c r="F13" s="217"/>
      <c r="G13" s="217"/>
      <c r="H13" s="217"/>
      <c r="I13" s="217"/>
      <c r="J13" s="217"/>
      <c r="K13" s="217"/>
      <c r="L13" s="217"/>
      <c r="M13" s="217"/>
      <c r="N13" s="217"/>
    </row>
    <row r="14" spans="1:14" ht="21"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21" customHeight="1" thickBot="1" x14ac:dyDescent="0.25">
      <c r="A15" s="127" t="s">
        <v>251</v>
      </c>
      <c r="B15" s="128">
        <v>0</v>
      </c>
      <c r="C15" s="128">
        <v>823.35</v>
      </c>
      <c r="D15" s="128">
        <v>11123.49</v>
      </c>
      <c r="E15" s="128">
        <v>22114.11</v>
      </c>
      <c r="F15" s="128">
        <v>8013.61</v>
      </c>
      <c r="G15" s="128">
        <v>5590.36</v>
      </c>
      <c r="H15" s="128">
        <v>6912.74</v>
      </c>
      <c r="I15" s="128">
        <v>7073.1200000000008</v>
      </c>
      <c r="J15" s="128">
        <v>1373.42</v>
      </c>
      <c r="K15" s="128">
        <v>0</v>
      </c>
      <c r="L15" s="128">
        <v>1180.31</v>
      </c>
      <c r="M15" s="128">
        <v>3758.77</v>
      </c>
      <c r="N15" s="128">
        <v>67963.28</v>
      </c>
    </row>
    <row r="16" spans="1:14" ht="21" customHeight="1" x14ac:dyDescent="0.2">
      <c r="A16" s="77" t="s">
        <v>252</v>
      </c>
      <c r="B16" s="129">
        <v>0</v>
      </c>
      <c r="C16" s="129">
        <v>0</v>
      </c>
      <c r="D16" s="129">
        <v>11268.3</v>
      </c>
      <c r="E16" s="129">
        <v>20797.27</v>
      </c>
      <c r="F16" s="129">
        <v>-190.62999999999994</v>
      </c>
      <c r="G16" s="129">
        <v>4</v>
      </c>
      <c r="H16" s="129">
        <v>4205.84</v>
      </c>
      <c r="I16" s="129">
        <v>2869.42</v>
      </c>
      <c r="J16" s="129">
        <v>1373.42</v>
      </c>
      <c r="K16" s="129">
        <v>0</v>
      </c>
      <c r="L16" s="129">
        <v>0</v>
      </c>
      <c r="M16" s="129">
        <v>2080.52</v>
      </c>
      <c r="N16" s="130">
        <v>42408.139999999992</v>
      </c>
    </row>
    <row r="17" spans="1:14" ht="21" customHeight="1" x14ac:dyDescent="0.2">
      <c r="A17" s="77" t="s">
        <v>234</v>
      </c>
      <c r="B17" s="129">
        <v>0</v>
      </c>
      <c r="C17" s="129">
        <v>823.35</v>
      </c>
      <c r="D17" s="129">
        <v>-144.81000000000006</v>
      </c>
      <c r="E17" s="129">
        <v>1316.84</v>
      </c>
      <c r="F17" s="129">
        <v>8204.24</v>
      </c>
      <c r="G17" s="129">
        <v>5586.36</v>
      </c>
      <c r="H17" s="129">
        <v>2706.9</v>
      </c>
      <c r="I17" s="129">
        <v>4203.7000000000007</v>
      </c>
      <c r="J17" s="129">
        <v>0</v>
      </c>
      <c r="K17" s="129">
        <v>0</v>
      </c>
      <c r="L17" s="129">
        <v>1180.31</v>
      </c>
      <c r="M17" s="129">
        <v>1678.25</v>
      </c>
      <c r="N17" s="130">
        <v>25555.140000000003</v>
      </c>
    </row>
    <row r="18" spans="1:14" ht="21"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21"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21"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21"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21"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21"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21"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21"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21"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21"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21" customHeight="1" thickBot="1" x14ac:dyDescent="0.25">
      <c r="A28" s="132" t="s">
        <v>263</v>
      </c>
      <c r="B28" s="133">
        <v>55272.76</v>
      </c>
      <c r="C28" s="133">
        <v>26881.32</v>
      </c>
      <c r="D28" s="133">
        <v>18073.139999999996</v>
      </c>
      <c r="E28" s="133">
        <v>11180.709999999997</v>
      </c>
      <c r="F28" s="133">
        <v>5477.18</v>
      </c>
      <c r="G28" s="133">
        <v>4143.28</v>
      </c>
      <c r="H28" s="133">
        <v>1513.22</v>
      </c>
      <c r="I28" s="133">
        <v>10365.299999999999</v>
      </c>
      <c r="J28" s="133">
        <v>20940.399999999998</v>
      </c>
      <c r="K28" s="133">
        <v>18346.18</v>
      </c>
      <c r="L28" s="133">
        <v>12508.07</v>
      </c>
      <c r="M28" s="133">
        <v>38905.49</v>
      </c>
      <c r="N28" s="133">
        <v>223607.05</v>
      </c>
    </row>
    <row r="29" spans="1:14" ht="21" customHeight="1" x14ac:dyDescent="0.2">
      <c r="A29" s="80" t="s">
        <v>264</v>
      </c>
      <c r="B29" s="129">
        <v>0</v>
      </c>
      <c r="C29" s="129">
        <v>0</v>
      </c>
      <c r="D29" s="129">
        <v>0</v>
      </c>
      <c r="E29" s="129">
        <v>912</v>
      </c>
      <c r="F29" s="129">
        <v>0</v>
      </c>
      <c r="G29" s="129">
        <v>410</v>
      </c>
      <c r="H29" s="129">
        <v>376</v>
      </c>
      <c r="I29" s="129">
        <v>348</v>
      </c>
      <c r="J29" s="129">
        <v>390.46</v>
      </c>
      <c r="K29" s="129">
        <v>-150.00000000000006</v>
      </c>
      <c r="L29" s="129">
        <v>472.00000000000006</v>
      </c>
      <c r="M29" s="129">
        <v>-704.46</v>
      </c>
      <c r="N29" s="130">
        <v>2054</v>
      </c>
    </row>
    <row r="30" spans="1:14" ht="21"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0">
        <v>0</v>
      </c>
    </row>
    <row r="31" spans="1:14" ht="21"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21" customHeight="1" thickBot="1" x14ac:dyDescent="0.25">
      <c r="A32" s="80" t="s">
        <v>267</v>
      </c>
      <c r="B32" s="129">
        <v>55272.76</v>
      </c>
      <c r="C32" s="129">
        <v>26881.32</v>
      </c>
      <c r="D32" s="129">
        <v>18073.139999999996</v>
      </c>
      <c r="E32" s="129">
        <v>10268.709999999997</v>
      </c>
      <c r="F32" s="129">
        <v>5477.18</v>
      </c>
      <c r="G32" s="129">
        <v>3733.2799999999997</v>
      </c>
      <c r="H32" s="129">
        <v>1137.22</v>
      </c>
      <c r="I32" s="129">
        <v>10017.299999999999</v>
      </c>
      <c r="J32" s="129">
        <v>20549.939999999999</v>
      </c>
      <c r="K32" s="129">
        <v>18496.18</v>
      </c>
      <c r="L32" s="129">
        <v>12036.07</v>
      </c>
      <c r="M32" s="129">
        <v>39609.949999999997</v>
      </c>
      <c r="N32" s="130">
        <v>221553.05</v>
      </c>
    </row>
    <row r="33" spans="1:14" ht="21" customHeight="1" thickBot="1" x14ac:dyDescent="0.25">
      <c r="A33" s="132" t="s">
        <v>268</v>
      </c>
      <c r="B33" s="134">
        <v>53395.369999999995</v>
      </c>
      <c r="C33" s="134">
        <v>109875.89000000001</v>
      </c>
      <c r="D33" s="134">
        <v>203368.96999999991</v>
      </c>
      <c r="E33" s="134">
        <v>158821.20000000004</v>
      </c>
      <c r="F33" s="134">
        <v>205504.12</v>
      </c>
      <c r="G33" s="134">
        <v>207172.62000000011</v>
      </c>
      <c r="H33" s="134">
        <v>130317.45000000006</v>
      </c>
      <c r="I33" s="134">
        <v>43623.890000000007</v>
      </c>
      <c r="J33" s="134">
        <v>21028.380000000005</v>
      </c>
      <c r="K33" s="134">
        <v>8733.4</v>
      </c>
      <c r="L33" s="134">
        <v>3493.51</v>
      </c>
      <c r="M33" s="134">
        <v>7386.119999999999</v>
      </c>
      <c r="N33" s="134">
        <v>1152720.9200000002</v>
      </c>
    </row>
    <row r="34" spans="1:14" ht="21" customHeight="1" x14ac:dyDescent="0.2">
      <c r="A34" s="80" t="s">
        <v>269</v>
      </c>
      <c r="B34" s="129">
        <v>53395.369999999995</v>
      </c>
      <c r="C34" s="129">
        <v>109875.89000000001</v>
      </c>
      <c r="D34" s="129">
        <v>203368.96999999991</v>
      </c>
      <c r="E34" s="129">
        <v>158821.20000000004</v>
      </c>
      <c r="F34" s="129">
        <v>205504.12</v>
      </c>
      <c r="G34" s="129">
        <v>207172.62000000011</v>
      </c>
      <c r="H34" s="129">
        <v>130317.45000000006</v>
      </c>
      <c r="I34" s="129">
        <v>43623.890000000007</v>
      </c>
      <c r="J34" s="129">
        <v>21028.380000000005</v>
      </c>
      <c r="K34" s="129">
        <v>8733.4</v>
      </c>
      <c r="L34" s="129">
        <v>3493.51</v>
      </c>
      <c r="M34" s="129">
        <v>7386.119999999999</v>
      </c>
      <c r="N34" s="135">
        <v>1152720.9200000002</v>
      </c>
    </row>
    <row r="35" spans="1:14" ht="21"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35">
        <v>0</v>
      </c>
    </row>
    <row r="36" spans="1:14" ht="21" customHeight="1" thickBot="1" x14ac:dyDescent="0.25">
      <c r="A36" s="132" t="s">
        <v>271</v>
      </c>
      <c r="B36" s="133">
        <v>176704.46</v>
      </c>
      <c r="C36" s="133">
        <v>129998.66999999998</v>
      </c>
      <c r="D36" s="133">
        <v>73898.600000000006</v>
      </c>
      <c r="E36" s="133">
        <v>145282.07999999999</v>
      </c>
      <c r="F36" s="133">
        <v>170556.93000000005</v>
      </c>
      <c r="G36" s="133">
        <v>159770.64000000004</v>
      </c>
      <c r="H36" s="133">
        <v>249859.25000000003</v>
      </c>
      <c r="I36" s="133">
        <v>295959.08999999991</v>
      </c>
      <c r="J36" s="133">
        <v>200278.12999999989</v>
      </c>
      <c r="K36" s="133">
        <v>65266</v>
      </c>
      <c r="L36" s="133">
        <v>28120.86</v>
      </c>
      <c r="M36" s="133">
        <v>52400.560000000005</v>
      </c>
      <c r="N36" s="133">
        <v>1748095.27</v>
      </c>
    </row>
    <row r="37" spans="1:14" ht="21" customHeight="1" x14ac:dyDescent="0.2">
      <c r="A37" s="80" t="s">
        <v>272</v>
      </c>
      <c r="B37" s="129">
        <v>35602.580000000009</v>
      </c>
      <c r="C37" s="129">
        <v>25354.109999999993</v>
      </c>
      <c r="D37" s="129">
        <v>21312.459999999995</v>
      </c>
      <c r="E37" s="129">
        <v>3847.03</v>
      </c>
      <c r="F37" s="129">
        <v>0</v>
      </c>
      <c r="G37" s="129">
        <v>2014.65</v>
      </c>
      <c r="H37" s="129">
        <v>0</v>
      </c>
      <c r="I37" s="129">
        <v>2055.2400000000002</v>
      </c>
      <c r="J37" s="129">
        <v>0</v>
      </c>
      <c r="K37" s="129">
        <v>1552.93</v>
      </c>
      <c r="L37" s="129">
        <v>0</v>
      </c>
      <c r="M37" s="129">
        <v>32077.49</v>
      </c>
      <c r="N37" s="135">
        <v>123816.48999999999</v>
      </c>
    </row>
    <row r="38" spans="1:14" ht="21" customHeight="1" x14ac:dyDescent="0.2">
      <c r="A38" s="80" t="s">
        <v>273</v>
      </c>
      <c r="B38" s="129">
        <v>13795.28</v>
      </c>
      <c r="C38" s="129">
        <v>2559.3599999999997</v>
      </c>
      <c r="D38" s="129">
        <v>798.56</v>
      </c>
      <c r="E38" s="129">
        <v>-1</v>
      </c>
      <c r="F38" s="129">
        <v>308.60000000000002</v>
      </c>
      <c r="G38" s="129">
        <v>199.62</v>
      </c>
      <c r="H38" s="129">
        <v>2085.0500000000002</v>
      </c>
      <c r="I38" s="129">
        <v>0</v>
      </c>
      <c r="J38" s="129">
        <v>0</v>
      </c>
      <c r="K38" s="129">
        <v>0</v>
      </c>
      <c r="L38" s="129">
        <v>0</v>
      </c>
      <c r="M38" s="129">
        <v>0</v>
      </c>
      <c r="N38" s="135">
        <v>19745.469999999998</v>
      </c>
    </row>
    <row r="39" spans="1:14" ht="21" customHeight="1" x14ac:dyDescent="0.2">
      <c r="A39" s="80" t="s">
        <v>274</v>
      </c>
      <c r="B39" s="129">
        <v>6957.8000000000011</v>
      </c>
      <c r="C39" s="129">
        <v>-3</v>
      </c>
      <c r="D39" s="129">
        <v>27387.860000000004</v>
      </c>
      <c r="E39" s="129">
        <v>15448.390000000001</v>
      </c>
      <c r="F39" s="129">
        <v>8680.2000000000007</v>
      </c>
      <c r="G39" s="129">
        <v>3</v>
      </c>
      <c r="H39" s="129">
        <v>3621.12</v>
      </c>
      <c r="I39" s="129">
        <v>5862.3000000000011</v>
      </c>
      <c r="J39" s="129">
        <v>12172.780000000002</v>
      </c>
      <c r="K39" s="129">
        <v>5473.84</v>
      </c>
      <c r="L39" s="129">
        <v>4850.29</v>
      </c>
      <c r="M39" s="129">
        <v>5238.59</v>
      </c>
      <c r="N39" s="135">
        <v>95693.169999999984</v>
      </c>
    </row>
    <row r="40" spans="1:14" ht="21" customHeight="1" x14ac:dyDescent="0.2">
      <c r="A40" s="80" t="s">
        <v>275</v>
      </c>
      <c r="B40" s="129">
        <v>120348.79999999999</v>
      </c>
      <c r="C40" s="129">
        <v>102088.19999999998</v>
      </c>
      <c r="D40" s="129">
        <v>24399.719999999998</v>
      </c>
      <c r="E40" s="129">
        <v>125987.65999999999</v>
      </c>
      <c r="F40" s="129">
        <v>161568.13000000006</v>
      </c>
      <c r="G40" s="129">
        <v>157553.37000000005</v>
      </c>
      <c r="H40" s="129">
        <v>244153.08000000002</v>
      </c>
      <c r="I40" s="129">
        <v>288041.54999999993</v>
      </c>
      <c r="J40" s="129">
        <v>188105.34999999989</v>
      </c>
      <c r="K40" s="129">
        <v>58239.23</v>
      </c>
      <c r="L40" s="129">
        <v>23270.57</v>
      </c>
      <c r="M40" s="129">
        <v>15084.480000000001</v>
      </c>
      <c r="N40" s="135">
        <v>1508840.1400000001</v>
      </c>
    </row>
    <row r="41" spans="1:14" ht="21"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21" customHeight="1" x14ac:dyDescent="0.2">
      <c r="A42" s="80" t="s">
        <v>277</v>
      </c>
      <c r="B42" s="129">
        <v>0</v>
      </c>
      <c r="C42" s="129">
        <v>0</v>
      </c>
      <c r="D42" s="129">
        <v>0</v>
      </c>
      <c r="E42" s="129">
        <v>0</v>
      </c>
      <c r="F42" s="129">
        <v>0</v>
      </c>
      <c r="G42" s="129">
        <v>0</v>
      </c>
      <c r="H42" s="129">
        <v>0</v>
      </c>
      <c r="I42" s="129">
        <v>0</v>
      </c>
      <c r="J42" s="129">
        <v>0</v>
      </c>
      <c r="K42" s="129">
        <v>0</v>
      </c>
      <c r="L42" s="129">
        <v>0</v>
      </c>
      <c r="M42" s="129">
        <v>0</v>
      </c>
      <c r="N42" s="135">
        <v>0</v>
      </c>
    </row>
    <row r="43" spans="1:14" ht="21"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21" customHeight="1" x14ac:dyDescent="0.2">
      <c r="A44" s="80" t="s">
        <v>279</v>
      </c>
      <c r="B44" s="129">
        <v>0</v>
      </c>
      <c r="C44" s="129">
        <v>0</v>
      </c>
      <c r="D44" s="129">
        <v>0</v>
      </c>
      <c r="E44" s="129">
        <v>0</v>
      </c>
      <c r="F44" s="129">
        <v>0</v>
      </c>
      <c r="G44" s="129">
        <v>0</v>
      </c>
      <c r="H44" s="129">
        <v>0</v>
      </c>
      <c r="I44" s="129">
        <v>0</v>
      </c>
      <c r="J44" s="129">
        <v>0</v>
      </c>
      <c r="K44" s="129">
        <v>0</v>
      </c>
      <c r="L44" s="129">
        <v>0</v>
      </c>
      <c r="M44" s="129">
        <v>0</v>
      </c>
      <c r="N44" s="135">
        <v>0</v>
      </c>
    </row>
    <row r="45" spans="1:14" ht="21" customHeight="1" x14ac:dyDescent="0.2">
      <c r="A45" s="80" t="s">
        <v>280</v>
      </c>
      <c r="B45" s="129">
        <v>0</v>
      </c>
      <c r="C45" s="129">
        <v>0</v>
      </c>
      <c r="D45" s="129">
        <v>0</v>
      </c>
      <c r="E45" s="129">
        <v>0</v>
      </c>
      <c r="F45" s="129">
        <v>0</v>
      </c>
      <c r="G45" s="129">
        <v>0</v>
      </c>
      <c r="H45" s="129">
        <v>0</v>
      </c>
      <c r="I45" s="129">
        <v>0</v>
      </c>
      <c r="J45" s="129">
        <v>0</v>
      </c>
      <c r="K45" s="129">
        <v>0</v>
      </c>
      <c r="L45" s="129">
        <v>0</v>
      </c>
      <c r="M45" s="129">
        <v>0</v>
      </c>
      <c r="N45" s="135">
        <v>0</v>
      </c>
    </row>
    <row r="46" spans="1:14" ht="21" customHeight="1" x14ac:dyDescent="0.2">
      <c r="A46" s="80" t="s">
        <v>281</v>
      </c>
      <c r="B46" s="129">
        <v>0</v>
      </c>
      <c r="C46" s="129">
        <v>0</v>
      </c>
      <c r="D46" s="129">
        <v>0</v>
      </c>
      <c r="E46" s="129">
        <v>0</v>
      </c>
      <c r="F46" s="129">
        <v>0</v>
      </c>
      <c r="G46" s="129">
        <v>0</v>
      </c>
      <c r="H46" s="129">
        <v>0</v>
      </c>
      <c r="I46" s="129">
        <v>0</v>
      </c>
      <c r="J46" s="129">
        <v>0</v>
      </c>
      <c r="K46" s="129">
        <v>0</v>
      </c>
      <c r="L46" s="129">
        <v>0</v>
      </c>
      <c r="M46" s="129">
        <v>0</v>
      </c>
      <c r="N46" s="135">
        <v>0</v>
      </c>
    </row>
    <row r="47" spans="1:14" ht="21"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21"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21"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35">
        <v>0</v>
      </c>
    </row>
    <row r="50" spans="1:14" ht="21" customHeight="1" thickBot="1" x14ac:dyDescent="0.25">
      <c r="A50" s="132" t="s">
        <v>284</v>
      </c>
      <c r="B50" s="133">
        <v>0</v>
      </c>
      <c r="C50" s="133">
        <v>0</v>
      </c>
      <c r="D50" s="133">
        <v>0</v>
      </c>
      <c r="E50" s="133">
        <v>0</v>
      </c>
      <c r="F50" s="133">
        <v>0</v>
      </c>
      <c r="G50" s="133">
        <v>0</v>
      </c>
      <c r="H50" s="133">
        <v>0</v>
      </c>
      <c r="I50" s="133">
        <v>0</v>
      </c>
      <c r="J50" s="133">
        <v>0</v>
      </c>
      <c r="K50" s="133">
        <v>3130.95</v>
      </c>
      <c r="L50" s="133">
        <v>6436.26</v>
      </c>
      <c r="M50" s="133">
        <v>5206.08</v>
      </c>
      <c r="N50" s="133">
        <v>14773.289999999999</v>
      </c>
    </row>
    <row r="51" spans="1:14" ht="21" customHeight="1" x14ac:dyDescent="0.2">
      <c r="A51" s="80" t="s">
        <v>285</v>
      </c>
      <c r="B51" s="129">
        <v>0</v>
      </c>
      <c r="C51" s="129">
        <v>0</v>
      </c>
      <c r="D51" s="129">
        <v>0</v>
      </c>
      <c r="E51" s="129">
        <v>0</v>
      </c>
      <c r="F51" s="129">
        <v>0</v>
      </c>
      <c r="G51" s="129">
        <v>0</v>
      </c>
      <c r="H51" s="129">
        <v>0</v>
      </c>
      <c r="I51" s="129">
        <v>0</v>
      </c>
      <c r="J51" s="129">
        <v>0</v>
      </c>
      <c r="K51" s="129">
        <v>0</v>
      </c>
      <c r="L51" s="129">
        <v>0</v>
      </c>
      <c r="M51" s="129">
        <v>0</v>
      </c>
      <c r="N51" s="135">
        <v>0</v>
      </c>
    </row>
    <row r="52" spans="1:14" ht="21"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21"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21"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21"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21" customHeight="1" x14ac:dyDescent="0.2">
      <c r="A56" s="80" t="s">
        <v>290</v>
      </c>
      <c r="B56" s="129">
        <v>0</v>
      </c>
      <c r="C56" s="129">
        <v>0</v>
      </c>
      <c r="D56" s="129">
        <v>0</v>
      </c>
      <c r="E56" s="129">
        <v>0</v>
      </c>
      <c r="F56" s="129">
        <v>0</v>
      </c>
      <c r="G56" s="129">
        <v>0</v>
      </c>
      <c r="H56" s="129">
        <v>0</v>
      </c>
      <c r="I56" s="129">
        <v>0</v>
      </c>
      <c r="J56" s="129">
        <v>0</v>
      </c>
      <c r="K56" s="129">
        <v>1206.01</v>
      </c>
      <c r="L56" s="129">
        <v>3076.19</v>
      </c>
      <c r="M56" s="129">
        <v>2215.13</v>
      </c>
      <c r="N56" s="135">
        <v>6497.33</v>
      </c>
    </row>
    <row r="57" spans="1:14" ht="21" customHeight="1" x14ac:dyDescent="0.2">
      <c r="A57" s="80" t="s">
        <v>291</v>
      </c>
      <c r="B57" s="129">
        <v>0</v>
      </c>
      <c r="C57" s="129">
        <v>0</v>
      </c>
      <c r="D57" s="129">
        <v>0</v>
      </c>
      <c r="E57" s="129">
        <v>0</v>
      </c>
      <c r="F57" s="129">
        <v>0</v>
      </c>
      <c r="G57" s="129">
        <v>0</v>
      </c>
      <c r="H57" s="129">
        <v>0</v>
      </c>
      <c r="I57" s="129">
        <v>0</v>
      </c>
      <c r="J57" s="129">
        <v>0</v>
      </c>
      <c r="K57" s="129">
        <v>1924.94</v>
      </c>
      <c r="L57" s="129">
        <v>3360.0699999999997</v>
      </c>
      <c r="M57" s="129">
        <v>2990.95</v>
      </c>
      <c r="N57" s="135">
        <v>8275.9599999999991</v>
      </c>
    </row>
    <row r="58" spans="1:14" ht="21"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21" customHeight="1" x14ac:dyDescent="0.2">
      <c r="A59" s="80" t="s">
        <v>293</v>
      </c>
      <c r="B59" s="129">
        <v>0</v>
      </c>
      <c r="C59" s="129">
        <v>0</v>
      </c>
      <c r="D59" s="129">
        <v>0</v>
      </c>
      <c r="E59" s="129">
        <v>0</v>
      </c>
      <c r="F59" s="129">
        <v>0</v>
      </c>
      <c r="G59" s="129">
        <v>0</v>
      </c>
      <c r="H59" s="129">
        <v>0</v>
      </c>
      <c r="I59" s="129">
        <v>0</v>
      </c>
      <c r="J59" s="129">
        <v>0</v>
      </c>
      <c r="K59" s="129">
        <v>0</v>
      </c>
      <c r="L59" s="129">
        <v>0</v>
      </c>
      <c r="M59" s="129">
        <v>0</v>
      </c>
      <c r="N59" s="135">
        <v>0</v>
      </c>
    </row>
    <row r="60" spans="1:14" ht="21"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21"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21"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21" customHeight="1" x14ac:dyDescent="0.2">
      <c r="A63" s="80" t="s">
        <v>297</v>
      </c>
      <c r="B63" s="129">
        <v>0</v>
      </c>
      <c r="C63" s="129">
        <v>0</v>
      </c>
      <c r="D63" s="129">
        <v>0</v>
      </c>
      <c r="E63" s="129">
        <v>0</v>
      </c>
      <c r="F63" s="129">
        <v>0</v>
      </c>
      <c r="G63" s="129">
        <v>0</v>
      </c>
      <c r="H63" s="129">
        <v>0</v>
      </c>
      <c r="I63" s="129">
        <v>0</v>
      </c>
      <c r="J63" s="129">
        <v>0</v>
      </c>
      <c r="K63" s="129">
        <v>0</v>
      </c>
      <c r="L63" s="129">
        <v>0</v>
      </c>
      <c r="M63" s="129">
        <v>0</v>
      </c>
      <c r="N63" s="135">
        <v>0</v>
      </c>
    </row>
    <row r="64" spans="1:14" ht="21"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21"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21"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21"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21"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21" customHeight="1" thickBot="1" x14ac:dyDescent="0.25">
      <c r="A69" s="132" t="s">
        <v>303</v>
      </c>
      <c r="B69" s="133">
        <v>0</v>
      </c>
      <c r="C69" s="133">
        <v>0</v>
      </c>
      <c r="D69" s="133">
        <v>0</v>
      </c>
      <c r="E69" s="133">
        <v>0</v>
      </c>
      <c r="F69" s="133">
        <v>0</v>
      </c>
      <c r="G69" s="133">
        <v>0</v>
      </c>
      <c r="H69" s="133">
        <v>0</v>
      </c>
      <c r="I69" s="133">
        <v>0</v>
      </c>
      <c r="J69" s="133">
        <v>0</v>
      </c>
      <c r="K69" s="133">
        <v>0</v>
      </c>
      <c r="L69" s="133">
        <v>0</v>
      </c>
      <c r="M69" s="133">
        <v>0</v>
      </c>
      <c r="N69" s="133">
        <v>0</v>
      </c>
    </row>
    <row r="70" spans="1:14" ht="21" customHeight="1" x14ac:dyDescent="0.2">
      <c r="A70" s="80" t="s">
        <v>304</v>
      </c>
      <c r="B70" s="129">
        <v>0</v>
      </c>
      <c r="C70" s="129">
        <v>0</v>
      </c>
      <c r="D70" s="129">
        <v>0</v>
      </c>
      <c r="E70" s="129">
        <v>0</v>
      </c>
      <c r="F70" s="129">
        <v>0</v>
      </c>
      <c r="G70" s="129">
        <v>0</v>
      </c>
      <c r="H70" s="129">
        <v>0</v>
      </c>
      <c r="I70" s="129">
        <v>0</v>
      </c>
      <c r="J70" s="129">
        <v>0</v>
      </c>
      <c r="K70" s="129">
        <v>0</v>
      </c>
      <c r="L70" s="129">
        <v>0</v>
      </c>
      <c r="M70" s="129">
        <v>0</v>
      </c>
      <c r="N70" s="135">
        <v>0</v>
      </c>
    </row>
    <row r="71" spans="1:14" ht="21" customHeight="1" x14ac:dyDescent="0.2">
      <c r="A71" s="80" t="s">
        <v>305</v>
      </c>
      <c r="B71" s="129">
        <v>0</v>
      </c>
      <c r="C71" s="129">
        <v>0</v>
      </c>
      <c r="D71" s="129">
        <v>0</v>
      </c>
      <c r="E71" s="129">
        <v>0</v>
      </c>
      <c r="F71" s="129">
        <v>0</v>
      </c>
      <c r="G71" s="129">
        <v>0</v>
      </c>
      <c r="H71" s="129">
        <v>0</v>
      </c>
      <c r="I71" s="129">
        <v>0</v>
      </c>
      <c r="J71" s="129">
        <v>0</v>
      </c>
      <c r="K71" s="129">
        <v>0</v>
      </c>
      <c r="L71" s="129">
        <v>0</v>
      </c>
      <c r="M71" s="129">
        <v>0</v>
      </c>
      <c r="N71" s="135">
        <v>0</v>
      </c>
    </row>
    <row r="72" spans="1:14" ht="21" customHeight="1" x14ac:dyDescent="0.2">
      <c r="A72" s="80" t="s">
        <v>306</v>
      </c>
      <c r="B72" s="129">
        <v>0</v>
      </c>
      <c r="C72" s="129">
        <v>0</v>
      </c>
      <c r="D72" s="129">
        <v>0</v>
      </c>
      <c r="E72" s="129">
        <v>0</v>
      </c>
      <c r="F72" s="129">
        <v>0</v>
      </c>
      <c r="G72" s="129">
        <v>0</v>
      </c>
      <c r="H72" s="129">
        <v>0</v>
      </c>
      <c r="I72" s="129">
        <v>0</v>
      </c>
      <c r="J72" s="129">
        <v>0</v>
      </c>
      <c r="K72" s="129">
        <v>0</v>
      </c>
      <c r="L72" s="129">
        <v>0</v>
      </c>
      <c r="M72" s="129">
        <v>0</v>
      </c>
      <c r="N72" s="135">
        <v>0</v>
      </c>
    </row>
    <row r="73" spans="1:14" ht="21" customHeight="1" x14ac:dyDescent="0.2">
      <c r="A73" s="80" t="s">
        <v>307</v>
      </c>
      <c r="B73" s="129">
        <v>0</v>
      </c>
      <c r="C73" s="129">
        <v>0</v>
      </c>
      <c r="D73" s="129">
        <v>0</v>
      </c>
      <c r="E73" s="129">
        <v>0</v>
      </c>
      <c r="F73" s="129">
        <v>0</v>
      </c>
      <c r="G73" s="129">
        <v>0</v>
      </c>
      <c r="H73" s="129">
        <v>0</v>
      </c>
      <c r="I73" s="129">
        <v>0</v>
      </c>
      <c r="J73" s="129">
        <v>0</v>
      </c>
      <c r="K73" s="129">
        <v>0</v>
      </c>
      <c r="L73" s="129">
        <v>0</v>
      </c>
      <c r="M73" s="129">
        <v>0</v>
      </c>
      <c r="N73" s="135">
        <v>0</v>
      </c>
    </row>
    <row r="74" spans="1:14" ht="21" customHeight="1" x14ac:dyDescent="0.2">
      <c r="A74" s="80" t="s">
        <v>308</v>
      </c>
      <c r="B74" s="129">
        <v>0</v>
      </c>
      <c r="C74" s="129">
        <v>0</v>
      </c>
      <c r="D74" s="129">
        <v>0</v>
      </c>
      <c r="E74" s="129">
        <v>0</v>
      </c>
      <c r="F74" s="129">
        <v>0</v>
      </c>
      <c r="G74" s="129">
        <v>0</v>
      </c>
      <c r="H74" s="129">
        <v>0</v>
      </c>
      <c r="I74" s="129">
        <v>0</v>
      </c>
      <c r="J74" s="129">
        <v>0</v>
      </c>
      <c r="K74" s="129">
        <v>0</v>
      </c>
      <c r="L74" s="129">
        <v>0</v>
      </c>
      <c r="M74" s="129">
        <v>0</v>
      </c>
      <c r="N74" s="135">
        <v>0</v>
      </c>
    </row>
    <row r="75" spans="1:14" ht="21" customHeight="1" x14ac:dyDescent="0.2">
      <c r="A75" s="80" t="s">
        <v>309</v>
      </c>
      <c r="B75" s="129">
        <v>0</v>
      </c>
      <c r="C75" s="129">
        <v>0</v>
      </c>
      <c r="D75" s="129">
        <v>0</v>
      </c>
      <c r="E75" s="129">
        <v>0</v>
      </c>
      <c r="F75" s="129">
        <v>0</v>
      </c>
      <c r="G75" s="129">
        <v>0</v>
      </c>
      <c r="H75" s="129">
        <v>0</v>
      </c>
      <c r="I75" s="129">
        <v>0</v>
      </c>
      <c r="J75" s="129">
        <v>0</v>
      </c>
      <c r="K75" s="129">
        <v>0</v>
      </c>
      <c r="L75" s="129">
        <v>0</v>
      </c>
      <c r="M75" s="129">
        <v>0</v>
      </c>
      <c r="N75" s="135">
        <v>0</v>
      </c>
    </row>
    <row r="76" spans="1:14" ht="21" customHeight="1" x14ac:dyDescent="0.2">
      <c r="A76" s="80" t="s">
        <v>310</v>
      </c>
      <c r="B76" s="129">
        <v>0</v>
      </c>
      <c r="C76" s="129">
        <v>0</v>
      </c>
      <c r="D76" s="129">
        <v>0</v>
      </c>
      <c r="E76" s="129">
        <v>0</v>
      </c>
      <c r="F76" s="129">
        <v>0</v>
      </c>
      <c r="G76" s="129">
        <v>0</v>
      </c>
      <c r="H76" s="129">
        <v>0</v>
      </c>
      <c r="I76" s="129">
        <v>0</v>
      </c>
      <c r="J76" s="129">
        <v>0</v>
      </c>
      <c r="K76" s="129">
        <v>0</v>
      </c>
      <c r="L76" s="129">
        <v>0</v>
      </c>
      <c r="M76" s="129">
        <v>0</v>
      </c>
      <c r="N76" s="135">
        <v>0</v>
      </c>
    </row>
    <row r="77" spans="1:14" ht="21"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21"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21"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21"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21" customHeight="1" x14ac:dyDescent="0.2">
      <c r="A81" s="80" t="s">
        <v>315</v>
      </c>
      <c r="B81" s="129">
        <v>0</v>
      </c>
      <c r="C81" s="129">
        <v>0</v>
      </c>
      <c r="D81" s="129">
        <v>0</v>
      </c>
      <c r="E81" s="129">
        <v>0</v>
      </c>
      <c r="F81" s="129">
        <v>0</v>
      </c>
      <c r="G81" s="129">
        <v>0</v>
      </c>
      <c r="H81" s="129">
        <v>0</v>
      </c>
      <c r="I81" s="129">
        <v>0</v>
      </c>
      <c r="J81" s="129">
        <v>0</v>
      </c>
      <c r="K81" s="129">
        <v>0</v>
      </c>
      <c r="L81" s="129">
        <v>0</v>
      </c>
      <c r="M81" s="129">
        <v>0</v>
      </c>
      <c r="N81" s="135">
        <v>0</v>
      </c>
    </row>
    <row r="82" spans="1:14" ht="21"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21" customHeight="1" x14ac:dyDescent="0.2">
      <c r="A83" s="80" t="s">
        <v>317</v>
      </c>
      <c r="B83" s="129">
        <v>0</v>
      </c>
      <c r="C83" s="129">
        <v>0</v>
      </c>
      <c r="D83" s="129">
        <v>0</v>
      </c>
      <c r="E83" s="129">
        <v>0</v>
      </c>
      <c r="F83" s="129">
        <v>0</v>
      </c>
      <c r="G83" s="129">
        <v>0</v>
      </c>
      <c r="H83" s="129">
        <v>0</v>
      </c>
      <c r="I83" s="129">
        <v>0</v>
      </c>
      <c r="J83" s="129">
        <v>0</v>
      </c>
      <c r="K83" s="129">
        <v>0</v>
      </c>
      <c r="L83" s="129">
        <v>0</v>
      </c>
      <c r="M83" s="129">
        <v>0</v>
      </c>
      <c r="N83" s="135">
        <v>0</v>
      </c>
    </row>
    <row r="84" spans="1:14" ht="21"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35">
        <v>0</v>
      </c>
    </row>
    <row r="85" spans="1:14" ht="21" customHeight="1" thickBot="1" x14ac:dyDescent="0.25">
      <c r="A85" s="132" t="s">
        <v>319</v>
      </c>
      <c r="B85" s="133">
        <v>2681.95</v>
      </c>
      <c r="C85" s="133">
        <v>5162.24</v>
      </c>
      <c r="D85" s="133">
        <v>-136.39999999999998</v>
      </c>
      <c r="E85" s="133">
        <v>11759.880000000001</v>
      </c>
      <c r="F85" s="133">
        <v>60934.459999999992</v>
      </c>
      <c r="G85" s="133">
        <v>30436.299999999992</v>
      </c>
      <c r="H85" s="133">
        <v>46865.760000000002</v>
      </c>
      <c r="I85" s="133">
        <v>37716.699999999997</v>
      </c>
      <c r="J85" s="133">
        <v>21739.480000000003</v>
      </c>
      <c r="K85" s="133">
        <v>2684.16</v>
      </c>
      <c r="L85" s="133">
        <v>5769.9300000000012</v>
      </c>
      <c r="M85" s="133">
        <v>11477.71</v>
      </c>
      <c r="N85" s="133">
        <v>237092.16999999995</v>
      </c>
    </row>
    <row r="86" spans="1:14" ht="21"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21" customHeight="1" x14ac:dyDescent="0.2">
      <c r="A87" s="80" t="s">
        <v>321</v>
      </c>
      <c r="B87" s="129">
        <v>0</v>
      </c>
      <c r="C87" s="129">
        <v>0</v>
      </c>
      <c r="D87" s="129">
        <v>0</v>
      </c>
      <c r="E87" s="129">
        <v>0</v>
      </c>
      <c r="F87" s="129">
        <v>0</v>
      </c>
      <c r="G87" s="129">
        <v>0</v>
      </c>
      <c r="H87" s="129">
        <v>0</v>
      </c>
      <c r="I87" s="129">
        <v>0</v>
      </c>
      <c r="J87" s="129">
        <v>0</v>
      </c>
      <c r="K87" s="129">
        <v>0</v>
      </c>
      <c r="L87" s="129">
        <v>0</v>
      </c>
      <c r="M87" s="129">
        <v>0</v>
      </c>
      <c r="N87" s="135">
        <v>0</v>
      </c>
    </row>
    <row r="88" spans="1:14" ht="21"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21"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21"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21" customHeight="1" thickBot="1" x14ac:dyDescent="0.25">
      <c r="A91" s="80" t="s">
        <v>255</v>
      </c>
      <c r="B91" s="129">
        <v>2681.95</v>
      </c>
      <c r="C91" s="129">
        <v>5162.24</v>
      </c>
      <c r="D91" s="129">
        <v>-136.39999999999998</v>
      </c>
      <c r="E91" s="129">
        <v>11759.880000000001</v>
      </c>
      <c r="F91" s="129">
        <v>60934.459999999992</v>
      </c>
      <c r="G91" s="129">
        <v>30436.299999999992</v>
      </c>
      <c r="H91" s="129">
        <v>46865.760000000002</v>
      </c>
      <c r="I91" s="129">
        <v>37716.699999999997</v>
      </c>
      <c r="J91" s="129">
        <v>21739.480000000003</v>
      </c>
      <c r="K91" s="129">
        <v>2684.16</v>
      </c>
      <c r="L91" s="129">
        <v>5769.9300000000012</v>
      </c>
      <c r="M91" s="129">
        <v>11477.71</v>
      </c>
      <c r="N91" s="135">
        <v>237092.16999999995</v>
      </c>
    </row>
    <row r="92" spans="1:14" ht="21" customHeight="1" thickBot="1" x14ac:dyDescent="0.25">
      <c r="A92" s="132" t="s">
        <v>325</v>
      </c>
      <c r="B92" s="133">
        <v>14945.470000000003</v>
      </c>
      <c r="C92" s="133">
        <v>9054.5299999999988</v>
      </c>
      <c r="D92" s="133">
        <v>8767.83</v>
      </c>
      <c r="E92" s="133">
        <v>13461.169999999998</v>
      </c>
      <c r="F92" s="133">
        <v>13227.749999999998</v>
      </c>
      <c r="G92" s="133">
        <v>13352.02</v>
      </c>
      <c r="H92" s="133">
        <v>11713.69</v>
      </c>
      <c r="I92" s="133">
        <v>12619.739999999998</v>
      </c>
      <c r="J92" s="133">
        <v>6477.7999999999993</v>
      </c>
      <c r="K92" s="133">
        <v>3107.2</v>
      </c>
      <c r="L92" s="133">
        <v>5901.5</v>
      </c>
      <c r="M92" s="133">
        <v>7846.28</v>
      </c>
      <c r="N92" s="133">
        <v>120474.98</v>
      </c>
    </row>
    <row r="93" spans="1:14" ht="21" customHeight="1" x14ac:dyDescent="0.2">
      <c r="A93" s="80" t="s">
        <v>326</v>
      </c>
      <c r="B93" s="129">
        <v>228.78</v>
      </c>
      <c r="C93" s="129">
        <v>800.81999999999994</v>
      </c>
      <c r="D93" s="129">
        <v>282.79999999999995</v>
      </c>
      <c r="E93" s="129">
        <v>804.63</v>
      </c>
      <c r="F93" s="129">
        <v>407.72</v>
      </c>
      <c r="G93" s="129">
        <v>688.64</v>
      </c>
      <c r="H93" s="129">
        <v>1790.91</v>
      </c>
      <c r="I93" s="129">
        <v>34.159999999999997</v>
      </c>
      <c r="J93" s="129">
        <v>788.4</v>
      </c>
      <c r="K93" s="129">
        <v>459.18</v>
      </c>
      <c r="L93" s="129">
        <v>1440.3799999999999</v>
      </c>
      <c r="M93" s="129">
        <v>779.74</v>
      </c>
      <c r="N93" s="129">
        <v>8506.16</v>
      </c>
    </row>
    <row r="94" spans="1:14" ht="21"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21"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21" customHeight="1" thickBot="1" x14ac:dyDescent="0.25">
      <c r="A96" s="80" t="s">
        <v>255</v>
      </c>
      <c r="B96" s="129">
        <v>14716.690000000002</v>
      </c>
      <c r="C96" s="129">
        <v>8253.7099999999991</v>
      </c>
      <c r="D96" s="129">
        <v>8485.0300000000007</v>
      </c>
      <c r="E96" s="129">
        <v>12656.539999999999</v>
      </c>
      <c r="F96" s="129">
        <v>12820.029999999999</v>
      </c>
      <c r="G96" s="129">
        <v>12663.380000000001</v>
      </c>
      <c r="H96" s="129">
        <v>9922.7800000000007</v>
      </c>
      <c r="I96" s="129">
        <v>12585.579999999998</v>
      </c>
      <c r="J96" s="129">
        <v>5689.4</v>
      </c>
      <c r="K96" s="129">
        <v>2648.02</v>
      </c>
      <c r="L96" s="129">
        <v>4461.12</v>
      </c>
      <c r="M96" s="129">
        <v>7066.54</v>
      </c>
      <c r="N96" s="129">
        <v>111968.81999999999</v>
      </c>
    </row>
    <row r="97" spans="1:14" ht="21" customHeight="1" thickBot="1" x14ac:dyDescent="0.25">
      <c r="A97" s="132" t="s">
        <v>367</v>
      </c>
      <c r="B97" s="133">
        <v>303000.01</v>
      </c>
      <c r="C97" s="133">
        <v>282999.96999999997</v>
      </c>
      <c r="D97" s="133">
        <v>315999.77999999985</v>
      </c>
      <c r="E97" s="133">
        <v>362000.00000000006</v>
      </c>
      <c r="F97" s="133">
        <v>463999.05000000005</v>
      </c>
      <c r="G97" s="133">
        <v>421000.00000000017</v>
      </c>
      <c r="H97" s="133">
        <v>450000.00000000006</v>
      </c>
      <c r="I97" s="133">
        <v>410998.99999999994</v>
      </c>
      <c r="J97" s="133">
        <v>278999.99999999994</v>
      </c>
      <c r="K97" s="133">
        <v>114001.53</v>
      </c>
      <c r="L97" s="133">
        <v>70001</v>
      </c>
      <c r="M97" s="133">
        <v>132999.16999999998</v>
      </c>
      <c r="N97" s="133">
        <v>3605999.51</v>
      </c>
    </row>
    <row r="98" spans="1:14" ht="21"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21"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21"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21"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21"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21"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21"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21" customHeight="1" thickBot="1" x14ac:dyDescent="0.25">
      <c r="A105" s="80" t="s">
        <v>255</v>
      </c>
      <c r="B105" s="129">
        <v>303000.01</v>
      </c>
      <c r="C105" s="129">
        <v>282999.96999999997</v>
      </c>
      <c r="D105" s="129">
        <v>315999.77999999985</v>
      </c>
      <c r="E105" s="129">
        <v>362000.00000000006</v>
      </c>
      <c r="F105" s="129">
        <v>463999.05000000005</v>
      </c>
      <c r="G105" s="129">
        <v>421000.00000000017</v>
      </c>
      <c r="H105" s="129">
        <v>450000.00000000006</v>
      </c>
      <c r="I105" s="129">
        <v>410998.99999999994</v>
      </c>
      <c r="J105" s="129">
        <v>278999.99999999994</v>
      </c>
      <c r="K105" s="129">
        <v>114001.53</v>
      </c>
      <c r="L105" s="129">
        <v>70001</v>
      </c>
      <c r="M105" s="129">
        <v>132999.16999999998</v>
      </c>
      <c r="N105" s="135">
        <v>3605999.51</v>
      </c>
    </row>
    <row r="106" spans="1:14" ht="21" customHeight="1" thickBot="1" x14ac:dyDescent="0.25">
      <c r="A106" s="132" t="s">
        <v>336</v>
      </c>
      <c r="B106" s="133">
        <v>0</v>
      </c>
      <c r="C106" s="133">
        <v>0</v>
      </c>
      <c r="D106" s="133">
        <v>0</v>
      </c>
      <c r="E106" s="133">
        <v>0</v>
      </c>
      <c r="F106" s="133">
        <v>0</v>
      </c>
      <c r="G106" s="133">
        <v>0</v>
      </c>
      <c r="H106" s="133">
        <v>0</v>
      </c>
      <c r="I106" s="133">
        <v>0</v>
      </c>
      <c r="J106" s="133">
        <v>0</v>
      </c>
      <c r="K106" s="133">
        <v>0</v>
      </c>
      <c r="L106" s="133">
        <v>0</v>
      </c>
      <c r="M106" s="133">
        <v>0</v>
      </c>
      <c r="N106" s="133">
        <v>0</v>
      </c>
    </row>
    <row r="107" spans="1:14" ht="21" customHeight="1" x14ac:dyDescent="0.2">
      <c r="A107" s="80" t="s">
        <v>337</v>
      </c>
      <c r="B107" s="129">
        <v>0</v>
      </c>
      <c r="C107" s="129">
        <v>0</v>
      </c>
      <c r="D107" s="129">
        <v>0</v>
      </c>
      <c r="E107" s="129">
        <v>0</v>
      </c>
      <c r="F107" s="129">
        <v>0</v>
      </c>
      <c r="G107" s="129">
        <v>0</v>
      </c>
      <c r="H107" s="129">
        <v>0</v>
      </c>
      <c r="I107" s="129">
        <v>0</v>
      </c>
      <c r="J107" s="129">
        <v>0</v>
      </c>
      <c r="K107" s="129">
        <v>0</v>
      </c>
      <c r="L107" s="129">
        <v>0</v>
      </c>
      <c r="M107" s="129">
        <v>0</v>
      </c>
      <c r="N107" s="135">
        <v>0</v>
      </c>
    </row>
    <row r="108" spans="1:14" ht="21"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35">
        <v>0</v>
      </c>
    </row>
    <row r="109" spans="1:14" ht="21"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21"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21" customHeight="1" thickBot="1" x14ac:dyDescent="0.25">
      <c r="A111" s="137" t="s">
        <v>339</v>
      </c>
      <c r="B111" s="138">
        <v>0</v>
      </c>
      <c r="C111" s="138">
        <v>0</v>
      </c>
      <c r="D111" s="138">
        <v>0</v>
      </c>
      <c r="E111" s="138">
        <v>0</v>
      </c>
      <c r="F111" s="138">
        <v>0</v>
      </c>
      <c r="G111" s="138">
        <v>0</v>
      </c>
      <c r="H111" s="138">
        <v>0</v>
      </c>
      <c r="I111" s="138">
        <v>0</v>
      </c>
      <c r="J111" s="138">
        <v>0</v>
      </c>
      <c r="K111" s="138">
        <v>0</v>
      </c>
      <c r="L111" s="138">
        <v>0</v>
      </c>
      <c r="M111" s="138">
        <v>0</v>
      </c>
      <c r="N111" s="139">
        <v>0</v>
      </c>
    </row>
    <row r="112" spans="1:14" ht="21" customHeight="1" thickBot="1" x14ac:dyDescent="0.25">
      <c r="A112" s="140" t="s">
        <v>250</v>
      </c>
      <c r="B112" s="141">
        <v>606000.02</v>
      </c>
      <c r="C112" s="141">
        <v>564795.97</v>
      </c>
      <c r="D112" s="141">
        <v>631095.4099999998</v>
      </c>
      <c r="E112" s="141">
        <v>724619.15000000014</v>
      </c>
      <c r="F112" s="141">
        <v>927713.10000000009</v>
      </c>
      <c r="G112" s="141">
        <v>841465.22000000032</v>
      </c>
      <c r="H112" s="141">
        <v>897182.1100000001</v>
      </c>
      <c r="I112" s="141">
        <v>818356.83999999985</v>
      </c>
      <c r="J112" s="141">
        <v>550837.60999999987</v>
      </c>
      <c r="K112" s="141">
        <v>215269.41999999998</v>
      </c>
      <c r="L112" s="141">
        <v>133411.44</v>
      </c>
      <c r="M112" s="141">
        <v>259980.18</v>
      </c>
      <c r="N112" s="141">
        <v>7170726.4699999997</v>
      </c>
    </row>
    <row r="114" spans="1:14" x14ac:dyDescent="0.2">
      <c r="N114" s="142"/>
    </row>
    <row r="116" spans="1:14" ht="12.75" customHeight="1" x14ac:dyDescent="0.2">
      <c r="A116" s="216" t="s">
        <v>368</v>
      </c>
      <c r="B116" s="216"/>
      <c r="C116" s="216"/>
      <c r="D116" s="216"/>
      <c r="E116" s="216"/>
      <c r="F116" s="216"/>
      <c r="G116" s="216"/>
      <c r="H116" s="216"/>
      <c r="I116" s="216"/>
      <c r="J116" s="216"/>
      <c r="K116" s="216"/>
      <c r="L116" s="216"/>
      <c r="M116" s="216"/>
      <c r="N116" s="216"/>
    </row>
    <row r="117" spans="1:14" ht="13.5" customHeight="1" thickBot="1" x14ac:dyDescent="0.25">
      <c r="A117" s="217"/>
      <c r="B117" s="217"/>
      <c r="C117" s="217"/>
      <c r="D117" s="217"/>
      <c r="E117" s="217"/>
      <c r="F117" s="217"/>
      <c r="G117" s="217"/>
      <c r="H117" s="217"/>
      <c r="I117" s="217"/>
      <c r="J117" s="217"/>
      <c r="K117" s="217"/>
      <c r="L117" s="217"/>
      <c r="M117" s="217"/>
      <c r="N117" s="217"/>
    </row>
    <row r="118" spans="1:14" ht="13.5"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13.5" thickBot="1" x14ac:dyDescent="0.25">
      <c r="A119" s="127" t="s">
        <v>251</v>
      </c>
      <c r="B119" s="128">
        <v>0</v>
      </c>
      <c r="C119" s="128">
        <v>0</v>
      </c>
      <c r="D119" s="128">
        <v>0</v>
      </c>
      <c r="E119" s="128">
        <v>0</v>
      </c>
      <c r="F119" s="128">
        <v>0</v>
      </c>
      <c r="G119" s="128">
        <v>0</v>
      </c>
      <c r="H119" s="128">
        <v>0</v>
      </c>
      <c r="I119" s="128">
        <v>0</v>
      </c>
      <c r="J119" s="128">
        <v>0</v>
      </c>
      <c r="K119" s="128">
        <v>1300.24</v>
      </c>
      <c r="L119" s="128">
        <v>999.33</v>
      </c>
      <c r="M119" s="128">
        <v>567.16999999999996</v>
      </c>
      <c r="N119" s="128">
        <v>2866.7400000000002</v>
      </c>
    </row>
    <row r="120" spans="1:14" x14ac:dyDescent="0.2">
      <c r="A120" s="77" t="s">
        <v>252</v>
      </c>
      <c r="B120" s="143">
        <v>0</v>
      </c>
      <c r="C120" s="143">
        <v>0</v>
      </c>
      <c r="D120" s="143">
        <v>0</v>
      </c>
      <c r="E120" s="143">
        <v>0</v>
      </c>
      <c r="F120" s="143">
        <v>0</v>
      </c>
      <c r="G120" s="143">
        <v>0</v>
      </c>
      <c r="H120" s="143">
        <v>0</v>
      </c>
      <c r="I120" s="143">
        <v>0</v>
      </c>
      <c r="J120" s="143">
        <v>0</v>
      </c>
      <c r="K120" s="143">
        <v>1300.24</v>
      </c>
      <c r="L120" s="143">
        <v>999.33</v>
      </c>
      <c r="M120" s="143">
        <v>567.16999999999996</v>
      </c>
      <c r="N120" s="130">
        <v>2866.7400000000002</v>
      </c>
    </row>
    <row r="121" spans="1:14" x14ac:dyDescent="0.2">
      <c r="A121" s="77" t="s">
        <v>234</v>
      </c>
      <c r="B121" s="143">
        <v>0</v>
      </c>
      <c r="C121" s="143">
        <v>0</v>
      </c>
      <c r="D121" s="143">
        <v>0</v>
      </c>
      <c r="E121" s="143">
        <v>0</v>
      </c>
      <c r="F121" s="143">
        <v>0</v>
      </c>
      <c r="G121" s="143">
        <v>0</v>
      </c>
      <c r="H121" s="143">
        <v>0</v>
      </c>
      <c r="I121" s="143">
        <v>0</v>
      </c>
      <c r="J121" s="143">
        <v>0</v>
      </c>
      <c r="K121" s="143">
        <v>0</v>
      </c>
      <c r="L121" s="143">
        <v>0</v>
      </c>
      <c r="M121" s="143">
        <v>0</v>
      </c>
      <c r="N121" s="130">
        <v>0</v>
      </c>
    </row>
    <row r="122" spans="1:14" x14ac:dyDescent="0.2">
      <c r="A122" s="77" t="s">
        <v>253</v>
      </c>
      <c r="B122" s="143">
        <v>0</v>
      </c>
      <c r="C122" s="143">
        <v>0</v>
      </c>
      <c r="D122" s="143">
        <v>0</v>
      </c>
      <c r="E122" s="143">
        <v>0</v>
      </c>
      <c r="F122" s="143">
        <v>0</v>
      </c>
      <c r="G122" s="143">
        <v>0</v>
      </c>
      <c r="H122" s="143">
        <v>0</v>
      </c>
      <c r="I122" s="143">
        <v>0</v>
      </c>
      <c r="J122" s="143">
        <v>0</v>
      </c>
      <c r="K122" s="143">
        <v>0</v>
      </c>
      <c r="L122" s="143">
        <v>0</v>
      </c>
      <c r="M122" s="143">
        <v>0</v>
      </c>
      <c r="N122" s="130">
        <v>0</v>
      </c>
    </row>
    <row r="123" spans="1:14" x14ac:dyDescent="0.2">
      <c r="A123" s="78" t="s">
        <v>254</v>
      </c>
      <c r="B123" s="143">
        <v>0</v>
      </c>
      <c r="C123" s="143">
        <v>0</v>
      </c>
      <c r="D123" s="143">
        <v>0</v>
      </c>
      <c r="E123" s="143">
        <v>0</v>
      </c>
      <c r="F123" s="143">
        <v>0</v>
      </c>
      <c r="G123" s="143">
        <v>0</v>
      </c>
      <c r="H123" s="143">
        <v>0</v>
      </c>
      <c r="I123" s="143">
        <v>0</v>
      </c>
      <c r="J123" s="143">
        <v>0</v>
      </c>
      <c r="K123" s="143">
        <v>0</v>
      </c>
      <c r="L123" s="143">
        <v>0</v>
      </c>
      <c r="M123" s="143">
        <v>0</v>
      </c>
      <c r="N123" s="130">
        <v>0</v>
      </c>
    </row>
    <row r="124" spans="1:14" ht="13.5" thickBot="1" x14ac:dyDescent="0.25">
      <c r="A124" s="79" t="s">
        <v>255</v>
      </c>
      <c r="B124" s="130">
        <v>0</v>
      </c>
      <c r="C124" s="143">
        <v>0</v>
      </c>
      <c r="D124" s="143">
        <v>0</v>
      </c>
      <c r="E124" s="143">
        <v>0</v>
      </c>
      <c r="F124" s="143">
        <v>0</v>
      </c>
      <c r="G124" s="143">
        <v>0</v>
      </c>
      <c r="H124" s="143">
        <v>0</v>
      </c>
      <c r="I124" s="143">
        <v>0</v>
      </c>
      <c r="J124" s="143">
        <v>0</v>
      </c>
      <c r="K124" s="143">
        <v>0</v>
      </c>
      <c r="L124" s="143">
        <v>0</v>
      </c>
      <c r="M124" s="143">
        <v>0</v>
      </c>
      <c r="N124" s="130">
        <v>0</v>
      </c>
    </row>
    <row r="125" spans="1:14" ht="13.5" thickBot="1" x14ac:dyDescent="0.25">
      <c r="A125" s="132" t="s">
        <v>256</v>
      </c>
      <c r="B125" s="128">
        <v>28234.79</v>
      </c>
      <c r="C125" s="128">
        <v>16420.260000000002</v>
      </c>
      <c r="D125" s="128">
        <v>25318.82</v>
      </c>
      <c r="E125" s="128">
        <v>52123.340000000004</v>
      </c>
      <c r="F125" s="128">
        <v>51270.1</v>
      </c>
      <c r="G125" s="128">
        <v>50888.750000000015</v>
      </c>
      <c r="H125" s="128">
        <v>30295.309999999994</v>
      </c>
      <c r="I125" s="128">
        <v>49864.51</v>
      </c>
      <c r="J125" s="128">
        <v>50668.390000000007</v>
      </c>
      <c r="K125" s="128">
        <v>56565.369999999995</v>
      </c>
      <c r="L125" s="128">
        <v>23826.99</v>
      </c>
      <c r="M125" s="128">
        <v>34888.299999999996</v>
      </c>
      <c r="N125" s="128">
        <v>470364.93</v>
      </c>
    </row>
    <row r="126" spans="1:14" x14ac:dyDescent="0.2">
      <c r="A126" s="80" t="s">
        <v>257</v>
      </c>
      <c r="B126" s="143">
        <v>28.4</v>
      </c>
      <c r="C126" s="143">
        <v>0</v>
      </c>
      <c r="D126" s="143">
        <v>0</v>
      </c>
      <c r="E126" s="143">
        <v>29.85</v>
      </c>
      <c r="F126" s="143">
        <v>32.4</v>
      </c>
      <c r="G126" s="143">
        <v>6231.9000000000005</v>
      </c>
      <c r="H126" s="143">
        <v>4911.3999999999996</v>
      </c>
      <c r="I126" s="143">
        <v>5212.26</v>
      </c>
      <c r="J126" s="143">
        <v>61.930000000000007</v>
      </c>
      <c r="K126" s="143">
        <v>93.289999999999992</v>
      </c>
      <c r="L126" s="143">
        <v>0</v>
      </c>
      <c r="M126" s="143">
        <v>28.69</v>
      </c>
      <c r="N126" s="130">
        <v>16630.12</v>
      </c>
    </row>
    <row r="127" spans="1:14" x14ac:dyDescent="0.2">
      <c r="A127" s="80" t="s">
        <v>258</v>
      </c>
      <c r="B127" s="129">
        <v>24499.57</v>
      </c>
      <c r="C127" s="129">
        <v>14980.260000000002</v>
      </c>
      <c r="D127" s="129">
        <v>21069.200000000001</v>
      </c>
      <c r="E127" s="129">
        <v>47061.440000000002</v>
      </c>
      <c r="F127" s="129">
        <v>48047.979999999996</v>
      </c>
      <c r="G127" s="129">
        <v>40362.87000000001</v>
      </c>
      <c r="H127" s="129">
        <v>21329.219999999998</v>
      </c>
      <c r="I127" s="129">
        <v>38632.85</v>
      </c>
      <c r="J127" s="129">
        <v>44573.000000000007</v>
      </c>
      <c r="K127" s="129">
        <v>50556.459999999992</v>
      </c>
      <c r="L127" s="129">
        <v>22089.99</v>
      </c>
      <c r="M127" s="129">
        <v>31334.53</v>
      </c>
      <c r="N127" s="130">
        <v>404537.37</v>
      </c>
    </row>
    <row r="128" spans="1:14"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x14ac:dyDescent="0.2">
      <c r="A129" s="80" t="s">
        <v>260</v>
      </c>
      <c r="B129" s="129">
        <v>1396.82</v>
      </c>
      <c r="C129" s="129">
        <v>0</v>
      </c>
      <c r="D129" s="129">
        <v>2900.62</v>
      </c>
      <c r="E129" s="129">
        <v>2976.05</v>
      </c>
      <c r="F129" s="129">
        <v>1411.72</v>
      </c>
      <c r="G129" s="129">
        <v>2884.98</v>
      </c>
      <c r="H129" s="129">
        <v>2558.69</v>
      </c>
      <c r="I129" s="129">
        <v>2989.4</v>
      </c>
      <c r="J129" s="129">
        <v>4208.46</v>
      </c>
      <c r="K129" s="129">
        <v>4025.62</v>
      </c>
      <c r="L129" s="129">
        <v>0</v>
      </c>
      <c r="M129" s="129">
        <v>1343.08</v>
      </c>
      <c r="N129" s="130">
        <v>26695.439999999995</v>
      </c>
    </row>
    <row r="130" spans="1:14"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13.5" thickBot="1" x14ac:dyDescent="0.25">
      <c r="A131" s="80" t="s">
        <v>262</v>
      </c>
      <c r="B131" s="129">
        <v>2310</v>
      </c>
      <c r="C131" s="129">
        <v>1440</v>
      </c>
      <c r="D131" s="129">
        <v>1349</v>
      </c>
      <c r="E131" s="129">
        <v>2056</v>
      </c>
      <c r="F131" s="129">
        <v>1778</v>
      </c>
      <c r="G131" s="129">
        <v>1409</v>
      </c>
      <c r="H131" s="129">
        <v>1496</v>
      </c>
      <c r="I131" s="129">
        <v>3030</v>
      </c>
      <c r="J131" s="129">
        <v>1825</v>
      </c>
      <c r="K131" s="129">
        <v>1890</v>
      </c>
      <c r="L131" s="129">
        <v>1737</v>
      </c>
      <c r="M131" s="129">
        <v>2182</v>
      </c>
      <c r="N131" s="130">
        <v>22502</v>
      </c>
    </row>
    <row r="132" spans="1:14" ht="13.5"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22.5"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23.25"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13.5" thickBot="1" x14ac:dyDescent="0.25">
      <c r="A137" s="132" t="s">
        <v>268</v>
      </c>
      <c r="B137" s="134">
        <v>2982</v>
      </c>
      <c r="C137" s="134">
        <v>2570</v>
      </c>
      <c r="D137" s="134">
        <v>3098</v>
      </c>
      <c r="E137" s="134">
        <v>1806</v>
      </c>
      <c r="F137" s="134">
        <v>3210.6</v>
      </c>
      <c r="G137" s="134">
        <v>3619.4</v>
      </c>
      <c r="H137" s="134">
        <v>3811.98</v>
      </c>
      <c r="I137" s="134">
        <v>3796</v>
      </c>
      <c r="J137" s="134">
        <v>3201.26</v>
      </c>
      <c r="K137" s="134">
        <v>3079.66</v>
      </c>
      <c r="L137" s="134">
        <v>4087.62</v>
      </c>
      <c r="M137" s="134">
        <v>2814.04</v>
      </c>
      <c r="N137" s="134">
        <v>38076.559999999998</v>
      </c>
    </row>
    <row r="138" spans="1:14"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13.5" thickBot="1" x14ac:dyDescent="0.25">
      <c r="A139" s="80" t="s">
        <v>270</v>
      </c>
      <c r="B139" s="129">
        <v>2982</v>
      </c>
      <c r="C139" s="129">
        <v>2570</v>
      </c>
      <c r="D139" s="129">
        <v>3098</v>
      </c>
      <c r="E139" s="129">
        <v>1806</v>
      </c>
      <c r="F139" s="129">
        <v>3210.6</v>
      </c>
      <c r="G139" s="129">
        <v>3619.4</v>
      </c>
      <c r="H139" s="129">
        <v>3811.98</v>
      </c>
      <c r="I139" s="129">
        <v>3796</v>
      </c>
      <c r="J139" s="129">
        <v>3201.26</v>
      </c>
      <c r="K139" s="129">
        <v>3079.66</v>
      </c>
      <c r="L139" s="129">
        <v>4087.62</v>
      </c>
      <c r="M139" s="129">
        <v>2814.04</v>
      </c>
      <c r="N139" s="135">
        <v>38076.559999999998</v>
      </c>
    </row>
    <row r="140" spans="1:14" ht="13.5" thickBot="1" x14ac:dyDescent="0.25">
      <c r="A140" s="132" t="s">
        <v>271</v>
      </c>
      <c r="B140" s="133">
        <v>231254.66999999998</v>
      </c>
      <c r="C140" s="133">
        <v>158000.37</v>
      </c>
      <c r="D140" s="133">
        <v>219661.42000000004</v>
      </c>
      <c r="E140" s="133">
        <v>255922.47999999998</v>
      </c>
      <c r="F140" s="133">
        <v>295616.83</v>
      </c>
      <c r="G140" s="133">
        <v>311922.84999999998</v>
      </c>
      <c r="H140" s="133">
        <v>382393.70000000007</v>
      </c>
      <c r="I140" s="133">
        <v>355306.30000000005</v>
      </c>
      <c r="J140" s="133">
        <v>328560.40000000002</v>
      </c>
      <c r="K140" s="133">
        <v>228084.83999999994</v>
      </c>
      <c r="L140" s="133">
        <v>160430.81999999995</v>
      </c>
      <c r="M140" s="133">
        <v>68046.11</v>
      </c>
      <c r="N140" s="133">
        <v>2995200.79</v>
      </c>
    </row>
    <row r="141" spans="1:14"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x14ac:dyDescent="0.2">
      <c r="A143" s="80" t="s">
        <v>274</v>
      </c>
      <c r="B143" s="129">
        <v>0</v>
      </c>
      <c r="C143" s="129">
        <v>0</v>
      </c>
      <c r="D143" s="129">
        <v>0</v>
      </c>
      <c r="E143" s="129">
        <v>0</v>
      </c>
      <c r="F143" s="129">
        <v>0</v>
      </c>
      <c r="G143" s="129">
        <v>0</v>
      </c>
      <c r="H143" s="129">
        <v>0</v>
      </c>
      <c r="I143" s="129">
        <v>0</v>
      </c>
      <c r="J143" s="129">
        <v>0</v>
      </c>
      <c r="K143" s="129">
        <v>0</v>
      </c>
      <c r="L143" s="129">
        <v>0</v>
      </c>
      <c r="M143" s="129">
        <v>0</v>
      </c>
      <c r="N143" s="135">
        <v>0</v>
      </c>
    </row>
    <row r="144" spans="1:14" x14ac:dyDescent="0.2">
      <c r="A144" s="80" t="s">
        <v>275</v>
      </c>
      <c r="B144" s="129">
        <v>120601.26000000001</v>
      </c>
      <c r="C144" s="129">
        <v>48429.049999999996</v>
      </c>
      <c r="D144" s="129">
        <v>117835.71000000002</v>
      </c>
      <c r="E144" s="129">
        <v>99617.459999999977</v>
      </c>
      <c r="F144" s="129">
        <v>90837.460000000021</v>
      </c>
      <c r="G144" s="129">
        <v>232298.21999999997</v>
      </c>
      <c r="H144" s="129">
        <v>231675.48</v>
      </c>
      <c r="I144" s="129">
        <v>81231.22</v>
      </c>
      <c r="J144" s="129">
        <v>61962.35000000002</v>
      </c>
      <c r="K144" s="129">
        <v>15102.159999999998</v>
      </c>
      <c r="L144" s="129">
        <v>11285.93</v>
      </c>
      <c r="M144" s="129">
        <v>27097.870000000003</v>
      </c>
      <c r="N144" s="135">
        <v>1137974.17</v>
      </c>
    </row>
    <row r="145" spans="1:14" x14ac:dyDescent="0.2">
      <c r="A145" s="80" t="s">
        <v>276</v>
      </c>
      <c r="B145" s="129">
        <v>13640</v>
      </c>
      <c r="C145" s="129">
        <v>9996</v>
      </c>
      <c r="D145" s="129">
        <v>10220</v>
      </c>
      <c r="E145" s="129">
        <v>8000</v>
      </c>
      <c r="F145" s="129">
        <v>8863</v>
      </c>
      <c r="G145" s="129">
        <v>11220</v>
      </c>
      <c r="H145" s="129">
        <v>12940</v>
      </c>
      <c r="I145" s="129">
        <v>12540</v>
      </c>
      <c r="J145" s="129">
        <v>11130</v>
      </c>
      <c r="K145" s="129">
        <v>12849</v>
      </c>
      <c r="L145" s="129">
        <v>13411</v>
      </c>
      <c r="M145" s="129">
        <v>11480</v>
      </c>
      <c r="N145" s="135">
        <v>136289</v>
      </c>
    </row>
    <row r="146" spans="1:14" x14ac:dyDescent="0.2">
      <c r="A146" s="80" t="s">
        <v>277</v>
      </c>
      <c r="B146" s="129">
        <v>4733.18</v>
      </c>
      <c r="C146" s="129">
        <v>3013.9700000000003</v>
      </c>
      <c r="D146" s="129">
        <v>0</v>
      </c>
      <c r="E146" s="129">
        <v>11791.94</v>
      </c>
      <c r="F146" s="129">
        <v>8685.5999999999985</v>
      </c>
      <c r="G146" s="129">
        <v>0</v>
      </c>
      <c r="H146" s="129">
        <v>9588.92</v>
      </c>
      <c r="I146" s="129">
        <v>297.98</v>
      </c>
      <c r="J146" s="129">
        <v>1499.97</v>
      </c>
      <c r="K146" s="129">
        <v>0</v>
      </c>
      <c r="L146" s="129">
        <v>0</v>
      </c>
      <c r="M146" s="129">
        <v>0</v>
      </c>
      <c r="N146" s="135">
        <v>39611.560000000005</v>
      </c>
    </row>
    <row r="147" spans="1:14" x14ac:dyDescent="0.2">
      <c r="A147" s="80" t="s">
        <v>278</v>
      </c>
      <c r="B147" s="129">
        <v>1658.23</v>
      </c>
      <c r="C147" s="129">
        <v>3553.8500000000004</v>
      </c>
      <c r="D147" s="129">
        <v>0</v>
      </c>
      <c r="E147" s="129">
        <v>11512.569999999998</v>
      </c>
      <c r="F147" s="129">
        <v>8628.4000000000015</v>
      </c>
      <c r="G147" s="129">
        <v>15134.939999999999</v>
      </c>
      <c r="H147" s="129">
        <v>4069.7200000000003</v>
      </c>
      <c r="I147" s="129">
        <v>4520.08</v>
      </c>
      <c r="J147" s="129">
        <v>4512.29</v>
      </c>
      <c r="K147" s="129">
        <v>7574.7100000000009</v>
      </c>
      <c r="L147" s="129">
        <v>2392.4899999999998</v>
      </c>
      <c r="M147" s="129">
        <v>0</v>
      </c>
      <c r="N147" s="135">
        <v>63557.279999999999</v>
      </c>
    </row>
    <row r="148" spans="1:14" x14ac:dyDescent="0.2">
      <c r="A148" s="80" t="s">
        <v>279</v>
      </c>
      <c r="B148" s="129">
        <v>31083.71</v>
      </c>
      <c r="C148" s="129">
        <v>29447.560000000005</v>
      </c>
      <c r="D148" s="129">
        <v>1993.26</v>
      </c>
      <c r="E148" s="129">
        <v>0</v>
      </c>
      <c r="F148" s="129">
        <v>0</v>
      </c>
      <c r="G148" s="129">
        <v>0</v>
      </c>
      <c r="H148" s="129">
        <v>0</v>
      </c>
      <c r="I148" s="129">
        <v>0</v>
      </c>
      <c r="J148" s="129">
        <v>0</v>
      </c>
      <c r="K148" s="129">
        <v>1367.84</v>
      </c>
      <c r="L148" s="129">
        <v>0</v>
      </c>
      <c r="M148" s="129">
        <v>1485.16</v>
      </c>
      <c r="N148" s="135">
        <v>65377.530000000006</v>
      </c>
    </row>
    <row r="149" spans="1:14" x14ac:dyDescent="0.2">
      <c r="A149" s="80" t="s">
        <v>280</v>
      </c>
      <c r="B149" s="129">
        <v>55213.289999999986</v>
      </c>
      <c r="C149" s="129">
        <v>60825.94</v>
      </c>
      <c r="D149" s="129">
        <v>85812.450000000012</v>
      </c>
      <c r="E149" s="129">
        <v>121850.51000000002</v>
      </c>
      <c r="F149" s="129">
        <v>177377.37</v>
      </c>
      <c r="G149" s="129">
        <v>52519.689999999995</v>
      </c>
      <c r="H149" s="129">
        <v>123569.58000000003</v>
      </c>
      <c r="I149" s="129">
        <v>255914.02000000005</v>
      </c>
      <c r="J149" s="129">
        <v>248805.78999999998</v>
      </c>
      <c r="K149" s="129">
        <v>190661.12999999995</v>
      </c>
      <c r="L149" s="129">
        <v>132582.39999999997</v>
      </c>
      <c r="M149" s="129">
        <v>27858.079999999998</v>
      </c>
      <c r="N149" s="135">
        <v>1532990.25</v>
      </c>
    </row>
    <row r="150" spans="1:14"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13.5" thickBot="1" x14ac:dyDescent="0.25">
      <c r="A151" s="80" t="s">
        <v>282</v>
      </c>
      <c r="B151" s="129">
        <v>4325</v>
      </c>
      <c r="C151" s="129">
        <v>2734</v>
      </c>
      <c r="D151" s="129">
        <v>3800</v>
      </c>
      <c r="E151" s="129">
        <v>3150</v>
      </c>
      <c r="F151" s="129">
        <v>1225</v>
      </c>
      <c r="G151" s="129">
        <v>750</v>
      </c>
      <c r="H151" s="129">
        <v>550</v>
      </c>
      <c r="I151" s="129">
        <v>803</v>
      </c>
      <c r="J151" s="129">
        <v>650</v>
      </c>
      <c r="K151" s="129">
        <v>530</v>
      </c>
      <c r="L151" s="129">
        <v>759</v>
      </c>
      <c r="M151" s="129">
        <v>125</v>
      </c>
      <c r="N151" s="135">
        <v>19401</v>
      </c>
    </row>
    <row r="152" spans="1:14" ht="13.5"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13.5"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13.5" thickBot="1" x14ac:dyDescent="0.25">
      <c r="A154" s="132" t="s">
        <v>284</v>
      </c>
      <c r="B154" s="133">
        <v>23850.18</v>
      </c>
      <c r="C154" s="133">
        <v>17773.710000000003</v>
      </c>
      <c r="D154" s="133">
        <v>17801.670000000002</v>
      </c>
      <c r="E154" s="133">
        <v>21762.440000000002</v>
      </c>
      <c r="F154" s="133">
        <v>27168.25</v>
      </c>
      <c r="G154" s="133">
        <v>29364.310000000005</v>
      </c>
      <c r="H154" s="133">
        <v>27401.339999999997</v>
      </c>
      <c r="I154" s="133">
        <v>33719.360000000001</v>
      </c>
      <c r="J154" s="133">
        <v>39927.729999999996</v>
      </c>
      <c r="K154" s="133">
        <v>47202.219999999994</v>
      </c>
      <c r="L154" s="133">
        <v>37606.349999999991</v>
      </c>
      <c r="M154" s="133">
        <v>24370.22</v>
      </c>
      <c r="N154" s="133">
        <v>347947.78</v>
      </c>
    </row>
    <row r="155" spans="1:14" x14ac:dyDescent="0.2">
      <c r="A155" s="80" t="s">
        <v>285</v>
      </c>
      <c r="B155" s="129">
        <v>0</v>
      </c>
      <c r="C155" s="129">
        <v>0</v>
      </c>
      <c r="D155" s="129">
        <v>0</v>
      </c>
      <c r="E155" s="129">
        <v>0</v>
      </c>
      <c r="F155" s="129">
        <v>0</v>
      </c>
      <c r="G155" s="129">
        <v>0</v>
      </c>
      <c r="H155" s="129">
        <v>0</v>
      </c>
      <c r="I155" s="129">
        <v>0</v>
      </c>
      <c r="J155" s="129">
        <v>0</v>
      </c>
      <c r="K155" s="129">
        <v>0</v>
      </c>
      <c r="L155" s="129">
        <v>0</v>
      </c>
      <c r="M155" s="129">
        <v>0</v>
      </c>
      <c r="N155" s="135">
        <v>0</v>
      </c>
    </row>
    <row r="156" spans="1:14" x14ac:dyDescent="0.2">
      <c r="A156" s="80" t="s">
        <v>286</v>
      </c>
      <c r="B156" s="129">
        <v>14600.66</v>
      </c>
      <c r="C156" s="129">
        <v>9462.4300000000021</v>
      </c>
      <c r="D156" s="129">
        <v>10385.870000000001</v>
      </c>
      <c r="E156" s="129">
        <v>13255.880000000001</v>
      </c>
      <c r="F156" s="129">
        <v>15582.06</v>
      </c>
      <c r="G156" s="129">
        <v>21560.710000000003</v>
      </c>
      <c r="H156" s="129">
        <v>12880.199999999999</v>
      </c>
      <c r="I156" s="129">
        <v>22272.430000000004</v>
      </c>
      <c r="J156" s="129">
        <v>27041.909999999996</v>
      </c>
      <c r="K156" s="129">
        <v>33289.449999999997</v>
      </c>
      <c r="L156" s="129">
        <v>28137.639999999996</v>
      </c>
      <c r="M156" s="129">
        <v>21390.190000000002</v>
      </c>
      <c r="N156" s="135">
        <v>229859.43000000002</v>
      </c>
    </row>
    <row r="157" spans="1:14" x14ac:dyDescent="0.2">
      <c r="A157" s="80" t="s">
        <v>287</v>
      </c>
      <c r="B157" s="129">
        <v>6348</v>
      </c>
      <c r="C157" s="129">
        <v>5527</v>
      </c>
      <c r="D157" s="129">
        <v>3481</v>
      </c>
      <c r="E157" s="129">
        <v>4597</v>
      </c>
      <c r="F157" s="129">
        <v>5030</v>
      </c>
      <c r="G157" s="129">
        <v>3993</v>
      </c>
      <c r="H157" s="129">
        <v>6747</v>
      </c>
      <c r="I157" s="129">
        <v>7120.95</v>
      </c>
      <c r="J157" s="129">
        <v>7640</v>
      </c>
      <c r="K157" s="129">
        <v>10260.839999999998</v>
      </c>
      <c r="L157" s="129">
        <v>3657.83</v>
      </c>
      <c r="M157" s="129">
        <v>212</v>
      </c>
      <c r="N157" s="135">
        <v>64614.619999999995</v>
      </c>
    </row>
    <row r="158" spans="1:14" ht="22.5" x14ac:dyDescent="0.2">
      <c r="A158" s="80" t="s">
        <v>288</v>
      </c>
      <c r="B158" s="129">
        <v>2901.52</v>
      </c>
      <c r="C158" s="129">
        <v>2784.2799999999997</v>
      </c>
      <c r="D158" s="129">
        <v>3934.8</v>
      </c>
      <c r="E158" s="129">
        <v>3909.5600000000004</v>
      </c>
      <c r="F158" s="129">
        <v>6556.1900000000005</v>
      </c>
      <c r="G158" s="129">
        <v>3810.6000000000004</v>
      </c>
      <c r="H158" s="129">
        <v>7774.1399999999994</v>
      </c>
      <c r="I158" s="129">
        <v>4325.9799999999996</v>
      </c>
      <c r="J158" s="129">
        <v>5245.8200000000006</v>
      </c>
      <c r="K158" s="129">
        <v>3651.9300000000003</v>
      </c>
      <c r="L158" s="129">
        <v>5810.88</v>
      </c>
      <c r="M158" s="129">
        <v>2768.0299999999997</v>
      </c>
      <c r="N158" s="135">
        <v>53473.729999999989</v>
      </c>
    </row>
    <row r="159" spans="1:14" ht="22.5"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13.5"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13.5" thickBot="1" x14ac:dyDescent="0.25">
      <c r="A165" s="132" t="s">
        <v>295</v>
      </c>
      <c r="B165" s="133">
        <v>3724.7400000000002</v>
      </c>
      <c r="C165" s="133">
        <v>4958.079999999999</v>
      </c>
      <c r="D165" s="133">
        <v>5861.76</v>
      </c>
      <c r="E165" s="133">
        <v>3289.52</v>
      </c>
      <c r="F165" s="133">
        <v>4449.3500000000004</v>
      </c>
      <c r="G165" s="133">
        <v>1132.2</v>
      </c>
      <c r="H165" s="133">
        <v>1967.6200000000001</v>
      </c>
      <c r="I165" s="133">
        <v>0</v>
      </c>
      <c r="J165" s="133">
        <v>461.5</v>
      </c>
      <c r="K165" s="133">
        <v>636.4</v>
      </c>
      <c r="L165" s="133">
        <v>9846.06</v>
      </c>
      <c r="M165" s="133">
        <v>23126.02</v>
      </c>
      <c r="N165" s="133">
        <v>59453.25</v>
      </c>
    </row>
    <row r="166" spans="1:14" x14ac:dyDescent="0.2">
      <c r="A166" s="80" t="s">
        <v>296</v>
      </c>
      <c r="B166" s="129">
        <v>3724.7400000000002</v>
      </c>
      <c r="C166" s="129">
        <v>4958.079999999999</v>
      </c>
      <c r="D166" s="129">
        <v>5861.76</v>
      </c>
      <c r="E166" s="129">
        <v>3289.52</v>
      </c>
      <c r="F166" s="129">
        <v>4449.3500000000004</v>
      </c>
      <c r="G166" s="129">
        <v>472.2</v>
      </c>
      <c r="H166" s="129">
        <v>1087.6200000000001</v>
      </c>
      <c r="I166" s="129">
        <v>0</v>
      </c>
      <c r="J166" s="129">
        <v>461.5</v>
      </c>
      <c r="K166" s="129">
        <v>636.4</v>
      </c>
      <c r="L166" s="129">
        <v>8966.06</v>
      </c>
      <c r="M166" s="129">
        <v>23126.02</v>
      </c>
      <c r="N166" s="135">
        <v>57033.25</v>
      </c>
    </row>
    <row r="167" spans="1:14"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x14ac:dyDescent="0.2">
      <c r="A168" s="80" t="s">
        <v>298</v>
      </c>
      <c r="B168" s="129">
        <v>0</v>
      </c>
      <c r="C168" s="129">
        <v>0</v>
      </c>
      <c r="D168" s="129">
        <v>0</v>
      </c>
      <c r="E168" s="129">
        <v>0</v>
      </c>
      <c r="F168" s="129">
        <v>0</v>
      </c>
      <c r="G168" s="129">
        <v>0</v>
      </c>
      <c r="H168" s="129">
        <v>0</v>
      </c>
      <c r="I168" s="129">
        <v>0</v>
      </c>
      <c r="J168" s="129">
        <v>0</v>
      </c>
      <c r="K168" s="129">
        <v>0</v>
      </c>
      <c r="L168" s="129">
        <v>0</v>
      </c>
      <c r="M168" s="129">
        <v>0</v>
      </c>
      <c r="N168" s="135">
        <v>0</v>
      </c>
    </row>
    <row r="169" spans="1:14" x14ac:dyDescent="0.2">
      <c r="A169" s="80" t="s">
        <v>299</v>
      </c>
      <c r="B169" s="129">
        <v>0</v>
      </c>
      <c r="C169" s="129">
        <v>0</v>
      </c>
      <c r="D169" s="129">
        <v>0</v>
      </c>
      <c r="E169" s="129">
        <v>0</v>
      </c>
      <c r="F169" s="129">
        <v>0</v>
      </c>
      <c r="G169" s="129">
        <v>0</v>
      </c>
      <c r="H169" s="129">
        <v>0</v>
      </c>
      <c r="I169" s="129">
        <v>0</v>
      </c>
      <c r="J169" s="129">
        <v>0</v>
      </c>
      <c r="K169" s="129">
        <v>0</v>
      </c>
      <c r="L169" s="129">
        <v>0</v>
      </c>
      <c r="M169" s="129">
        <v>0</v>
      </c>
      <c r="N169" s="135">
        <v>0</v>
      </c>
    </row>
    <row r="170" spans="1:14"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x14ac:dyDescent="0.2">
      <c r="A171" s="80" t="s">
        <v>301</v>
      </c>
      <c r="B171" s="129">
        <v>0</v>
      </c>
      <c r="C171" s="129">
        <v>0</v>
      </c>
      <c r="D171" s="129">
        <v>0</v>
      </c>
      <c r="E171" s="129">
        <v>0</v>
      </c>
      <c r="F171" s="129">
        <v>0</v>
      </c>
      <c r="G171" s="129">
        <v>660</v>
      </c>
      <c r="H171" s="129">
        <v>880</v>
      </c>
      <c r="I171" s="129">
        <v>0</v>
      </c>
      <c r="J171" s="129">
        <v>0</v>
      </c>
      <c r="K171" s="129">
        <v>0</v>
      </c>
      <c r="L171" s="129">
        <v>880</v>
      </c>
      <c r="M171" s="129">
        <v>0</v>
      </c>
      <c r="N171" s="135">
        <v>2420</v>
      </c>
    </row>
    <row r="172" spans="1:14" ht="13.5"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23.25" thickBot="1" x14ac:dyDescent="0.25">
      <c r="A173" s="132" t="s">
        <v>303</v>
      </c>
      <c r="B173" s="133">
        <v>77645.51999999999</v>
      </c>
      <c r="C173" s="133">
        <v>60514.020000000004</v>
      </c>
      <c r="D173" s="133">
        <v>77780.989999999991</v>
      </c>
      <c r="E173" s="133">
        <v>87096.43</v>
      </c>
      <c r="F173" s="133">
        <v>93033.15</v>
      </c>
      <c r="G173" s="133">
        <v>72433.63</v>
      </c>
      <c r="H173" s="133">
        <v>80873.679999999993</v>
      </c>
      <c r="I173" s="133">
        <v>69643.460000000006</v>
      </c>
      <c r="J173" s="133">
        <v>78098.91</v>
      </c>
      <c r="K173" s="133">
        <v>91503.170000000013</v>
      </c>
      <c r="L173" s="133">
        <v>90960.9</v>
      </c>
      <c r="M173" s="133">
        <v>79064.2</v>
      </c>
      <c r="N173" s="133">
        <v>958648.06</v>
      </c>
    </row>
    <row r="174" spans="1:14" x14ac:dyDescent="0.2">
      <c r="A174" s="80" t="s">
        <v>304</v>
      </c>
      <c r="B174" s="129">
        <v>0</v>
      </c>
      <c r="C174" s="129">
        <v>0</v>
      </c>
      <c r="D174" s="129">
        <v>0</v>
      </c>
      <c r="E174" s="129">
        <v>0</v>
      </c>
      <c r="F174" s="129">
        <v>0</v>
      </c>
      <c r="G174" s="129">
        <v>0</v>
      </c>
      <c r="H174" s="129">
        <v>0</v>
      </c>
      <c r="I174" s="129">
        <v>0</v>
      </c>
      <c r="J174" s="129">
        <v>0</v>
      </c>
      <c r="K174" s="129">
        <v>0</v>
      </c>
      <c r="L174" s="129">
        <v>0</v>
      </c>
      <c r="M174" s="129">
        <v>0</v>
      </c>
      <c r="N174" s="135">
        <v>0</v>
      </c>
    </row>
    <row r="175" spans="1:14"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x14ac:dyDescent="0.2">
      <c r="A176" s="80" t="s">
        <v>306</v>
      </c>
      <c r="B176" s="129">
        <v>4121</v>
      </c>
      <c r="C176" s="129">
        <v>3737.6</v>
      </c>
      <c r="D176" s="129">
        <v>3911.599999999999</v>
      </c>
      <c r="E176" s="129">
        <v>4051.6</v>
      </c>
      <c r="F176" s="129">
        <v>4136</v>
      </c>
      <c r="G176" s="129">
        <v>4250.4000000000005</v>
      </c>
      <c r="H176" s="129">
        <v>4082.3999999999996</v>
      </c>
      <c r="I176" s="129">
        <v>5435.2000000000007</v>
      </c>
      <c r="J176" s="129">
        <v>4464.8000000000011</v>
      </c>
      <c r="K176" s="129">
        <v>4905.2</v>
      </c>
      <c r="L176" s="129">
        <v>5295.0000000000009</v>
      </c>
      <c r="M176" s="129">
        <v>4021.6000000000004</v>
      </c>
      <c r="N176" s="135">
        <v>52412.4</v>
      </c>
    </row>
    <row r="177" spans="1:14"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x14ac:dyDescent="0.2">
      <c r="A178" s="80" t="s">
        <v>308</v>
      </c>
      <c r="B178" s="129">
        <v>21122.420000000002</v>
      </c>
      <c r="C178" s="129">
        <v>24479.32</v>
      </c>
      <c r="D178" s="129">
        <v>19517.050000000003</v>
      </c>
      <c r="E178" s="129">
        <v>21873.079999999998</v>
      </c>
      <c r="F178" s="129">
        <v>23352.28</v>
      </c>
      <c r="G178" s="129">
        <v>14191.720000000001</v>
      </c>
      <c r="H178" s="129">
        <v>12196.86</v>
      </c>
      <c r="I178" s="129">
        <v>12581.44</v>
      </c>
      <c r="J178" s="129">
        <v>11100.18</v>
      </c>
      <c r="K178" s="129">
        <v>12398.36</v>
      </c>
      <c r="L178" s="129">
        <v>9215.44</v>
      </c>
      <c r="M178" s="129">
        <v>5015.76</v>
      </c>
      <c r="N178" s="135">
        <v>187043.91000000003</v>
      </c>
    </row>
    <row r="179" spans="1:14"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x14ac:dyDescent="0.2">
      <c r="A180" s="80" t="s">
        <v>310</v>
      </c>
      <c r="B180" s="129">
        <v>11086.36</v>
      </c>
      <c r="C180" s="129">
        <v>7993.9800000000005</v>
      </c>
      <c r="D180" s="129">
        <v>17946.479999999996</v>
      </c>
      <c r="E180" s="129">
        <v>9380.1</v>
      </c>
      <c r="F180" s="129">
        <v>7607.14</v>
      </c>
      <c r="G180" s="129">
        <v>6082.32</v>
      </c>
      <c r="H180" s="129">
        <v>10923.76</v>
      </c>
      <c r="I180" s="129">
        <v>6227.96</v>
      </c>
      <c r="J180" s="129">
        <v>12354.36</v>
      </c>
      <c r="K180" s="129">
        <v>8823.36</v>
      </c>
      <c r="L180" s="129">
        <v>8910.86</v>
      </c>
      <c r="M180" s="129">
        <v>5303.58</v>
      </c>
      <c r="N180" s="135">
        <v>112640.26</v>
      </c>
    </row>
    <row r="181" spans="1:14"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x14ac:dyDescent="0.2">
      <c r="A183" s="80" t="s">
        <v>313</v>
      </c>
      <c r="B183" s="129">
        <v>8250.84</v>
      </c>
      <c r="C183" s="129">
        <v>0</v>
      </c>
      <c r="D183" s="129">
        <v>0</v>
      </c>
      <c r="E183" s="129">
        <v>6533.35</v>
      </c>
      <c r="F183" s="129">
        <v>13879.45</v>
      </c>
      <c r="G183" s="129">
        <v>12436.409999999998</v>
      </c>
      <c r="H183" s="129">
        <v>11509.76</v>
      </c>
      <c r="I183" s="129">
        <v>14650.900000000001</v>
      </c>
      <c r="J183" s="129">
        <v>13544.17</v>
      </c>
      <c r="K183" s="129">
        <v>13379.730000000001</v>
      </c>
      <c r="L183" s="129">
        <v>12644.7</v>
      </c>
      <c r="M183" s="129">
        <v>9731.7400000000016</v>
      </c>
      <c r="N183" s="135">
        <v>116561.04999999999</v>
      </c>
    </row>
    <row r="184" spans="1:14" x14ac:dyDescent="0.2">
      <c r="A184" s="80" t="s">
        <v>314</v>
      </c>
      <c r="B184" s="129">
        <v>0</v>
      </c>
      <c r="C184" s="129">
        <v>0</v>
      </c>
      <c r="D184" s="129">
        <v>0</v>
      </c>
      <c r="E184" s="129">
        <v>0</v>
      </c>
      <c r="F184" s="129">
        <v>0</v>
      </c>
      <c r="G184" s="129">
        <v>0</v>
      </c>
      <c r="H184" s="129">
        <v>0</v>
      </c>
      <c r="I184" s="129">
        <v>0</v>
      </c>
      <c r="J184" s="129">
        <v>0</v>
      </c>
      <c r="K184" s="129">
        <v>0</v>
      </c>
      <c r="L184" s="129">
        <v>0</v>
      </c>
      <c r="M184" s="129">
        <v>0</v>
      </c>
      <c r="N184" s="135">
        <v>0</v>
      </c>
    </row>
    <row r="185" spans="1:14"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22.5"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22.5" x14ac:dyDescent="0.2">
      <c r="A187" s="80" t="s">
        <v>317</v>
      </c>
      <c r="B187" s="129">
        <v>0</v>
      </c>
      <c r="C187" s="129">
        <v>0</v>
      </c>
      <c r="D187" s="129">
        <v>0</v>
      </c>
      <c r="E187" s="129">
        <v>0</v>
      </c>
      <c r="F187" s="129">
        <v>0</v>
      </c>
      <c r="G187" s="129">
        <v>0</v>
      </c>
      <c r="H187" s="129">
        <v>0</v>
      </c>
      <c r="I187" s="129">
        <v>0</v>
      </c>
      <c r="J187" s="129">
        <v>0</v>
      </c>
      <c r="K187" s="129">
        <v>0</v>
      </c>
      <c r="L187" s="129">
        <v>0</v>
      </c>
      <c r="M187" s="129">
        <v>0</v>
      </c>
      <c r="N187" s="135">
        <v>0</v>
      </c>
    </row>
    <row r="188" spans="1:14" ht="13.5" thickBot="1" x14ac:dyDescent="0.25">
      <c r="A188" s="80" t="s">
        <v>318</v>
      </c>
      <c r="B188" s="129">
        <v>33064.9</v>
      </c>
      <c r="C188" s="129">
        <v>24303.119999999999</v>
      </c>
      <c r="D188" s="129">
        <v>36405.86</v>
      </c>
      <c r="E188" s="129">
        <v>45258.3</v>
      </c>
      <c r="F188" s="129">
        <v>44058.28</v>
      </c>
      <c r="G188" s="129">
        <v>35472.78</v>
      </c>
      <c r="H188" s="129">
        <v>42160.899999999994</v>
      </c>
      <c r="I188" s="129">
        <v>30747.960000000006</v>
      </c>
      <c r="J188" s="129">
        <v>36635.4</v>
      </c>
      <c r="K188" s="129">
        <v>51996.520000000011</v>
      </c>
      <c r="L188" s="129">
        <v>54894.899999999987</v>
      </c>
      <c r="M188" s="129">
        <v>54991.519999999997</v>
      </c>
      <c r="N188" s="135">
        <v>489990.44</v>
      </c>
    </row>
    <row r="189" spans="1:14" ht="23.25" thickBot="1" x14ac:dyDescent="0.25">
      <c r="A189" s="132" t="s">
        <v>319</v>
      </c>
      <c r="B189" s="133">
        <v>4520</v>
      </c>
      <c r="C189" s="133">
        <v>7282</v>
      </c>
      <c r="D189" s="133">
        <v>7232</v>
      </c>
      <c r="E189" s="133">
        <v>5330</v>
      </c>
      <c r="F189" s="133">
        <v>8932</v>
      </c>
      <c r="G189" s="133">
        <v>12646.34</v>
      </c>
      <c r="H189" s="133">
        <v>17939.84</v>
      </c>
      <c r="I189" s="133">
        <v>13764.599999999999</v>
      </c>
      <c r="J189" s="133">
        <v>10004.219999999999</v>
      </c>
      <c r="K189" s="133">
        <v>6561.18</v>
      </c>
      <c r="L189" s="133">
        <v>7194</v>
      </c>
      <c r="M189" s="133">
        <v>6089</v>
      </c>
      <c r="N189" s="133">
        <v>107495.18</v>
      </c>
    </row>
    <row r="190" spans="1:14" x14ac:dyDescent="0.2">
      <c r="A190" s="80" t="s">
        <v>320</v>
      </c>
      <c r="B190" s="129">
        <v>810</v>
      </c>
      <c r="C190" s="129">
        <v>930</v>
      </c>
      <c r="D190" s="129">
        <v>710</v>
      </c>
      <c r="E190" s="129">
        <v>1180</v>
      </c>
      <c r="F190" s="129">
        <v>1315</v>
      </c>
      <c r="G190" s="129">
        <v>4943.34</v>
      </c>
      <c r="H190" s="129">
        <v>8932.84</v>
      </c>
      <c r="I190" s="129">
        <v>8311.5999999999985</v>
      </c>
      <c r="J190" s="129">
        <v>4360.2199999999993</v>
      </c>
      <c r="K190" s="129">
        <v>2053.1799999999998</v>
      </c>
      <c r="L190" s="129">
        <v>0</v>
      </c>
      <c r="M190" s="129">
        <v>0</v>
      </c>
      <c r="N190" s="135">
        <v>33546.18</v>
      </c>
    </row>
    <row r="191" spans="1:14"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x14ac:dyDescent="0.2">
      <c r="A193" s="80" t="s">
        <v>323</v>
      </c>
      <c r="B193" s="129">
        <v>2255</v>
      </c>
      <c r="C193" s="129">
        <v>4147</v>
      </c>
      <c r="D193" s="129">
        <v>3567</v>
      </c>
      <c r="E193" s="129">
        <v>580</v>
      </c>
      <c r="F193" s="129">
        <v>3857</v>
      </c>
      <c r="G193" s="129">
        <v>6293</v>
      </c>
      <c r="H193" s="129">
        <v>6322</v>
      </c>
      <c r="I193" s="129">
        <v>2204</v>
      </c>
      <c r="J193" s="129">
        <v>4524</v>
      </c>
      <c r="K193" s="129">
        <v>3538</v>
      </c>
      <c r="L193" s="129">
        <v>6554</v>
      </c>
      <c r="M193" s="129">
        <v>4669</v>
      </c>
      <c r="N193" s="135">
        <v>48510</v>
      </c>
    </row>
    <row r="194" spans="1:14"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13.5" thickBot="1" x14ac:dyDescent="0.25">
      <c r="A195" s="80" t="s">
        <v>255</v>
      </c>
      <c r="B195" s="129">
        <v>1455</v>
      </c>
      <c r="C195" s="129">
        <v>2205</v>
      </c>
      <c r="D195" s="129">
        <v>2955</v>
      </c>
      <c r="E195" s="129">
        <v>3570</v>
      </c>
      <c r="F195" s="129">
        <v>3760</v>
      </c>
      <c r="G195" s="129">
        <v>1410</v>
      </c>
      <c r="H195" s="129">
        <v>2685</v>
      </c>
      <c r="I195" s="129">
        <v>3249</v>
      </c>
      <c r="J195" s="129">
        <v>1120</v>
      </c>
      <c r="K195" s="129">
        <v>970</v>
      </c>
      <c r="L195" s="129">
        <v>640</v>
      </c>
      <c r="M195" s="129">
        <v>1420</v>
      </c>
      <c r="N195" s="135">
        <v>25439</v>
      </c>
    </row>
    <row r="196" spans="1:14" ht="23.25" thickBot="1" x14ac:dyDescent="0.25">
      <c r="A196" s="132" t="s">
        <v>325</v>
      </c>
      <c r="B196" s="133">
        <v>500</v>
      </c>
      <c r="C196" s="133">
        <v>675</v>
      </c>
      <c r="D196" s="133">
        <v>342</v>
      </c>
      <c r="E196" s="133">
        <v>330</v>
      </c>
      <c r="F196" s="133">
        <v>7624.9</v>
      </c>
      <c r="G196" s="133">
        <v>15823.2</v>
      </c>
      <c r="H196" s="133">
        <v>12137.5</v>
      </c>
      <c r="I196" s="133">
        <v>5477</v>
      </c>
      <c r="J196" s="133">
        <v>3717</v>
      </c>
      <c r="K196" s="133">
        <v>3347.5</v>
      </c>
      <c r="L196" s="133">
        <v>6808.5</v>
      </c>
      <c r="M196" s="133">
        <v>2357</v>
      </c>
      <c r="N196" s="133">
        <v>59139.6</v>
      </c>
    </row>
    <row r="197" spans="1:14" x14ac:dyDescent="0.2">
      <c r="A197" s="80" t="s">
        <v>326</v>
      </c>
      <c r="B197" s="129">
        <v>0</v>
      </c>
      <c r="C197" s="129">
        <v>0</v>
      </c>
      <c r="D197" s="129">
        <v>0</v>
      </c>
      <c r="E197" s="129">
        <v>0</v>
      </c>
      <c r="F197" s="129">
        <v>0</v>
      </c>
      <c r="G197" s="129">
        <v>0</v>
      </c>
      <c r="H197" s="129">
        <v>0</v>
      </c>
      <c r="I197" s="129">
        <v>0</v>
      </c>
      <c r="J197" s="129">
        <v>0</v>
      </c>
      <c r="K197" s="129">
        <v>0</v>
      </c>
      <c r="L197" s="129">
        <v>0</v>
      </c>
      <c r="M197" s="129">
        <v>0</v>
      </c>
      <c r="N197" s="129">
        <v>0</v>
      </c>
    </row>
    <row r="198" spans="1:14" x14ac:dyDescent="0.2">
      <c r="A198" s="80" t="s">
        <v>327</v>
      </c>
      <c r="B198" s="129">
        <v>0</v>
      </c>
      <c r="C198" s="129">
        <v>0</v>
      </c>
      <c r="D198" s="129">
        <v>165</v>
      </c>
      <c r="E198" s="129">
        <v>330</v>
      </c>
      <c r="F198" s="129">
        <v>5471.4</v>
      </c>
      <c r="G198" s="129">
        <v>9726.7000000000007</v>
      </c>
      <c r="H198" s="129">
        <v>6443</v>
      </c>
      <c r="I198" s="129">
        <v>82.5</v>
      </c>
      <c r="J198" s="129">
        <v>0</v>
      </c>
      <c r="K198" s="129">
        <v>0</v>
      </c>
      <c r="L198" s="129">
        <v>0</v>
      </c>
      <c r="M198" s="129">
        <v>0</v>
      </c>
      <c r="N198" s="129">
        <v>22218.6</v>
      </c>
    </row>
    <row r="199" spans="1:14" ht="22.5" x14ac:dyDescent="0.2">
      <c r="A199" s="80" t="s">
        <v>328</v>
      </c>
      <c r="B199" s="129">
        <v>0</v>
      </c>
      <c r="C199" s="129">
        <v>0</v>
      </c>
      <c r="D199" s="129">
        <v>177</v>
      </c>
      <c r="E199" s="129">
        <v>0</v>
      </c>
      <c r="F199" s="129">
        <v>2153.5</v>
      </c>
      <c r="G199" s="129">
        <v>4221.5</v>
      </c>
      <c r="H199" s="129">
        <v>5169.5</v>
      </c>
      <c r="I199" s="129">
        <v>4994.5</v>
      </c>
      <c r="J199" s="129">
        <v>3717</v>
      </c>
      <c r="K199" s="129">
        <v>3097.5</v>
      </c>
      <c r="L199" s="129">
        <v>4008.5</v>
      </c>
      <c r="M199" s="129">
        <v>1357</v>
      </c>
      <c r="N199" s="129">
        <v>28896</v>
      </c>
    </row>
    <row r="200" spans="1:14" ht="13.5" thickBot="1" x14ac:dyDescent="0.25">
      <c r="A200" s="80" t="s">
        <v>255</v>
      </c>
      <c r="B200" s="129">
        <v>500</v>
      </c>
      <c r="C200" s="129">
        <v>675</v>
      </c>
      <c r="D200" s="129">
        <v>0</v>
      </c>
      <c r="E200" s="129">
        <v>0</v>
      </c>
      <c r="F200" s="129">
        <v>0</v>
      </c>
      <c r="G200" s="129">
        <v>1875</v>
      </c>
      <c r="H200" s="129">
        <v>525</v>
      </c>
      <c r="I200" s="129">
        <v>400</v>
      </c>
      <c r="J200" s="129">
        <v>0</v>
      </c>
      <c r="K200" s="129">
        <v>250</v>
      </c>
      <c r="L200" s="129">
        <v>2800</v>
      </c>
      <c r="M200" s="129">
        <v>1000</v>
      </c>
      <c r="N200" s="129">
        <v>8025</v>
      </c>
    </row>
    <row r="201" spans="1:14" ht="13.5" thickBot="1" x14ac:dyDescent="0.25">
      <c r="A201" s="132" t="s">
        <v>367</v>
      </c>
      <c r="B201" s="133">
        <v>130377.01999999997</v>
      </c>
      <c r="C201" s="133">
        <v>74304.38</v>
      </c>
      <c r="D201" s="133">
        <v>137387.5</v>
      </c>
      <c r="E201" s="133">
        <v>239266.97999999995</v>
      </c>
      <c r="F201" s="133">
        <v>228802.64</v>
      </c>
      <c r="G201" s="133">
        <v>238663.68000000002</v>
      </c>
      <c r="H201" s="133">
        <v>118855.82000000005</v>
      </c>
      <c r="I201" s="133">
        <v>228735.04000000004</v>
      </c>
      <c r="J201" s="133">
        <v>241060.78000000003</v>
      </c>
      <c r="K201" s="133">
        <v>271700.53000000003</v>
      </c>
      <c r="L201" s="133">
        <v>104162.77</v>
      </c>
      <c r="M201" s="133">
        <v>225871.31999999998</v>
      </c>
      <c r="N201" s="133">
        <v>2239188.46</v>
      </c>
    </row>
    <row r="202" spans="1:14" x14ac:dyDescent="0.2">
      <c r="A202" s="80" t="s">
        <v>330</v>
      </c>
      <c r="B202" s="129">
        <v>11710.5</v>
      </c>
      <c r="C202" s="129">
        <v>3702.2700000000004</v>
      </c>
      <c r="D202" s="129">
        <v>9379.98</v>
      </c>
      <c r="E202" s="129">
        <v>15135.24</v>
      </c>
      <c r="F202" s="129">
        <v>19560.93</v>
      </c>
      <c r="G202" s="129">
        <v>24240.590000000004</v>
      </c>
      <c r="H202" s="129">
        <v>12215.699999999999</v>
      </c>
      <c r="I202" s="129">
        <v>16408.04</v>
      </c>
      <c r="J202" s="129">
        <v>18348.13</v>
      </c>
      <c r="K202" s="129">
        <v>21588.43</v>
      </c>
      <c r="L202" s="129">
        <v>10483.5</v>
      </c>
      <c r="M202" s="129">
        <v>16287.130000000001</v>
      </c>
      <c r="N202" s="135">
        <v>179060.44</v>
      </c>
    </row>
    <row r="203" spans="1:14" x14ac:dyDescent="0.2">
      <c r="A203" s="80" t="s">
        <v>331</v>
      </c>
      <c r="B203" s="129">
        <v>22067.26</v>
      </c>
      <c r="C203" s="129">
        <v>12324.300000000001</v>
      </c>
      <c r="D203" s="129">
        <v>22797.170000000002</v>
      </c>
      <c r="E203" s="129">
        <v>9345.02</v>
      </c>
      <c r="F203" s="129">
        <v>0</v>
      </c>
      <c r="G203" s="129">
        <v>9873.76</v>
      </c>
      <c r="H203" s="129">
        <v>3984.7200000000003</v>
      </c>
      <c r="I203" s="129">
        <v>5314.57</v>
      </c>
      <c r="J203" s="129">
        <v>6103.18</v>
      </c>
      <c r="K203" s="129">
        <v>10932.26</v>
      </c>
      <c r="L203" s="129">
        <v>144.47999999999999</v>
      </c>
      <c r="M203" s="129">
        <v>11892.91</v>
      </c>
      <c r="N203" s="135">
        <v>114779.62999999998</v>
      </c>
    </row>
    <row r="204" spans="1:14" ht="22.5"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x14ac:dyDescent="0.2">
      <c r="A205" s="80" t="s">
        <v>333</v>
      </c>
      <c r="B205" s="129">
        <v>4569.45</v>
      </c>
      <c r="C205" s="129">
        <v>1572.85</v>
      </c>
      <c r="D205" s="129">
        <v>934.84</v>
      </c>
      <c r="E205" s="129">
        <v>0</v>
      </c>
      <c r="F205" s="129">
        <v>1522.15</v>
      </c>
      <c r="G205" s="129">
        <v>0</v>
      </c>
      <c r="H205" s="129">
        <v>0</v>
      </c>
      <c r="I205" s="129">
        <v>0</v>
      </c>
      <c r="J205" s="129">
        <v>0</v>
      </c>
      <c r="K205" s="129">
        <v>3337.24</v>
      </c>
      <c r="L205" s="129">
        <v>0</v>
      </c>
      <c r="M205" s="129">
        <v>3111.6400000000003</v>
      </c>
      <c r="N205" s="135">
        <v>15048.169999999998</v>
      </c>
    </row>
    <row r="206" spans="1:14" x14ac:dyDescent="0.2">
      <c r="A206" s="80" t="s">
        <v>334</v>
      </c>
      <c r="B206" s="129">
        <v>0</v>
      </c>
      <c r="C206" s="129">
        <v>0</v>
      </c>
      <c r="D206" s="129">
        <v>0</v>
      </c>
      <c r="E206" s="129">
        <v>0</v>
      </c>
      <c r="F206" s="129">
        <v>0</v>
      </c>
      <c r="G206" s="129">
        <v>0</v>
      </c>
      <c r="H206" s="129">
        <v>0</v>
      </c>
      <c r="I206" s="129">
        <v>0</v>
      </c>
      <c r="J206" s="129">
        <v>0</v>
      </c>
      <c r="K206" s="129">
        <v>0</v>
      </c>
      <c r="L206" s="129">
        <v>0</v>
      </c>
      <c r="M206" s="129">
        <v>0</v>
      </c>
      <c r="N206" s="135">
        <v>0</v>
      </c>
    </row>
    <row r="207" spans="1:14" x14ac:dyDescent="0.2">
      <c r="A207" s="80" t="s">
        <v>335</v>
      </c>
      <c r="B207" s="129">
        <v>92029.809999999983</v>
      </c>
      <c r="C207" s="129">
        <v>56704.960000000006</v>
      </c>
      <c r="D207" s="129">
        <v>104275.51000000001</v>
      </c>
      <c r="E207" s="129">
        <v>214786.71999999994</v>
      </c>
      <c r="F207" s="129">
        <v>206679.56</v>
      </c>
      <c r="G207" s="129">
        <v>204549.33000000002</v>
      </c>
      <c r="H207" s="129">
        <v>102655.40000000005</v>
      </c>
      <c r="I207" s="129">
        <v>207012.43000000005</v>
      </c>
      <c r="J207" s="129">
        <v>216609.47000000003</v>
      </c>
      <c r="K207" s="129">
        <v>235842.6</v>
      </c>
      <c r="L207" s="129">
        <v>93534.790000000008</v>
      </c>
      <c r="M207" s="129">
        <v>194579.63999999998</v>
      </c>
      <c r="N207" s="135">
        <v>1929260.22</v>
      </c>
    </row>
    <row r="208" spans="1:14"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13.5" thickBot="1" x14ac:dyDescent="0.25">
      <c r="A209" s="80" t="s">
        <v>255</v>
      </c>
      <c r="B209" s="129">
        <v>0</v>
      </c>
      <c r="C209" s="129">
        <v>0</v>
      </c>
      <c r="D209" s="129">
        <v>0</v>
      </c>
      <c r="E209" s="129">
        <v>0</v>
      </c>
      <c r="F209" s="129">
        <v>1040</v>
      </c>
      <c r="G209" s="129">
        <v>0</v>
      </c>
      <c r="H209" s="129">
        <v>0</v>
      </c>
      <c r="I209" s="129">
        <v>0</v>
      </c>
      <c r="J209" s="129">
        <v>0</v>
      </c>
      <c r="K209" s="129">
        <v>0</v>
      </c>
      <c r="L209" s="129">
        <v>0</v>
      </c>
      <c r="M209" s="129">
        <v>0</v>
      </c>
      <c r="N209" s="135">
        <v>1040</v>
      </c>
    </row>
    <row r="210" spans="1:14" ht="13.5"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13.5"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13.5" thickBot="1" x14ac:dyDescent="0.25">
      <c r="A214" s="132" t="s">
        <v>339</v>
      </c>
      <c r="B214" s="133">
        <v>138</v>
      </c>
      <c r="C214" s="133">
        <v>48</v>
      </c>
      <c r="D214" s="133">
        <v>195</v>
      </c>
      <c r="E214" s="133">
        <v>59.42</v>
      </c>
      <c r="F214" s="133">
        <v>184</v>
      </c>
      <c r="G214" s="133">
        <v>84</v>
      </c>
      <c r="H214" s="133">
        <v>446.01</v>
      </c>
      <c r="I214" s="133">
        <v>69</v>
      </c>
      <c r="J214" s="133">
        <v>14</v>
      </c>
      <c r="K214" s="133">
        <v>0</v>
      </c>
      <c r="L214" s="133">
        <v>0</v>
      </c>
      <c r="M214" s="133">
        <v>0</v>
      </c>
      <c r="N214" s="133">
        <v>1237.43</v>
      </c>
    </row>
    <row r="215" spans="1:14" ht="13.5" thickBot="1" x14ac:dyDescent="0.25">
      <c r="A215" s="137" t="s">
        <v>339</v>
      </c>
      <c r="B215" s="138">
        <v>138</v>
      </c>
      <c r="C215" s="138">
        <v>48</v>
      </c>
      <c r="D215" s="138">
        <v>195</v>
      </c>
      <c r="E215" s="138">
        <v>59.42</v>
      </c>
      <c r="F215" s="138">
        <v>184</v>
      </c>
      <c r="G215" s="138">
        <v>84</v>
      </c>
      <c r="H215" s="138">
        <v>446.01</v>
      </c>
      <c r="I215" s="138">
        <v>69</v>
      </c>
      <c r="J215" s="138">
        <v>14</v>
      </c>
      <c r="K215" s="138">
        <v>0</v>
      </c>
      <c r="L215" s="138">
        <v>0</v>
      </c>
      <c r="M215" s="138">
        <v>0</v>
      </c>
      <c r="N215" s="139">
        <v>1237.43</v>
      </c>
    </row>
    <row r="216" spans="1:14" ht="13.5" thickBot="1" x14ac:dyDescent="0.25">
      <c r="A216" s="140" t="s">
        <v>250</v>
      </c>
      <c r="B216" s="141">
        <v>503226.91999999987</v>
      </c>
      <c r="C216" s="141">
        <v>342545.82</v>
      </c>
      <c r="D216" s="141">
        <v>494679.16000000003</v>
      </c>
      <c r="E216" s="141">
        <v>666986.61</v>
      </c>
      <c r="F216" s="141">
        <v>720291.82000000007</v>
      </c>
      <c r="G216" s="141">
        <v>736578.3600000001</v>
      </c>
      <c r="H216" s="141">
        <v>676122.80000000016</v>
      </c>
      <c r="I216" s="141">
        <v>760375.27000000014</v>
      </c>
      <c r="J216" s="141">
        <v>755714.19000000006</v>
      </c>
      <c r="K216" s="141">
        <v>709981.10999999987</v>
      </c>
      <c r="L216" s="141">
        <v>445923.33999999997</v>
      </c>
      <c r="M216" s="141">
        <v>467193.38</v>
      </c>
      <c r="N216" s="141">
        <v>7279618.7800000003</v>
      </c>
    </row>
    <row r="218" spans="1:14" x14ac:dyDescent="0.2">
      <c r="N218" s="142"/>
    </row>
    <row r="220" spans="1:14" ht="12.75" customHeight="1" x14ac:dyDescent="0.2">
      <c r="A220" s="216" t="s">
        <v>369</v>
      </c>
      <c r="B220" s="216"/>
      <c r="C220" s="216"/>
      <c r="D220" s="216"/>
      <c r="E220" s="216"/>
      <c r="F220" s="216"/>
      <c r="G220" s="216"/>
      <c r="H220" s="216"/>
      <c r="I220" s="216"/>
      <c r="J220" s="216"/>
      <c r="K220" s="216"/>
      <c r="L220" s="216"/>
      <c r="M220" s="216"/>
      <c r="N220" s="216"/>
    </row>
    <row r="221" spans="1:14" ht="13.5" customHeight="1" thickBot="1" x14ac:dyDescent="0.25">
      <c r="A221" s="217"/>
      <c r="B221" s="217"/>
      <c r="C221" s="217"/>
      <c r="D221" s="217"/>
      <c r="E221" s="217"/>
      <c r="F221" s="217"/>
      <c r="G221" s="217"/>
      <c r="H221" s="217"/>
      <c r="I221" s="217"/>
      <c r="J221" s="217"/>
      <c r="K221" s="217"/>
      <c r="L221" s="217"/>
      <c r="M221" s="217"/>
      <c r="N221" s="217"/>
    </row>
    <row r="222" spans="1:14" ht="13.5"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13.5" thickBot="1" x14ac:dyDescent="0.25">
      <c r="A223" s="127" t="s">
        <v>251</v>
      </c>
      <c r="B223" s="128">
        <v>150</v>
      </c>
      <c r="C223" s="128">
        <v>0</v>
      </c>
      <c r="D223" s="128">
        <v>100</v>
      </c>
      <c r="E223" s="128">
        <v>0</v>
      </c>
      <c r="F223" s="128">
        <v>50</v>
      </c>
      <c r="G223" s="128">
        <v>0</v>
      </c>
      <c r="H223" s="128">
        <v>200</v>
      </c>
      <c r="I223" s="128">
        <v>100</v>
      </c>
      <c r="J223" s="128">
        <v>100</v>
      </c>
      <c r="K223" s="128">
        <v>50</v>
      </c>
      <c r="L223" s="128">
        <v>0</v>
      </c>
      <c r="M223" s="128">
        <v>150</v>
      </c>
      <c r="N223" s="128">
        <v>900</v>
      </c>
    </row>
    <row r="224" spans="1:14" x14ac:dyDescent="0.2">
      <c r="A224" s="77" t="s">
        <v>252</v>
      </c>
      <c r="B224" s="129">
        <v>150</v>
      </c>
      <c r="C224" s="129">
        <v>0</v>
      </c>
      <c r="D224" s="129">
        <v>100</v>
      </c>
      <c r="E224" s="129">
        <v>0</v>
      </c>
      <c r="F224" s="129">
        <v>50</v>
      </c>
      <c r="G224" s="129">
        <v>0</v>
      </c>
      <c r="H224" s="129">
        <v>200</v>
      </c>
      <c r="I224" s="129">
        <v>100</v>
      </c>
      <c r="J224" s="129">
        <v>100</v>
      </c>
      <c r="K224" s="129">
        <v>50</v>
      </c>
      <c r="L224" s="129">
        <v>0</v>
      </c>
      <c r="M224" s="129">
        <v>150</v>
      </c>
      <c r="N224" s="130">
        <v>900</v>
      </c>
    </row>
    <row r="225" spans="1:14" x14ac:dyDescent="0.2">
      <c r="A225" s="77" t="s">
        <v>234</v>
      </c>
      <c r="B225" s="129">
        <v>0</v>
      </c>
      <c r="C225" s="129">
        <v>0</v>
      </c>
      <c r="D225" s="129">
        <v>0</v>
      </c>
      <c r="E225" s="129">
        <v>0</v>
      </c>
      <c r="F225" s="129">
        <v>0</v>
      </c>
      <c r="G225" s="129">
        <v>0</v>
      </c>
      <c r="H225" s="129">
        <v>0</v>
      </c>
      <c r="I225" s="129">
        <v>0</v>
      </c>
      <c r="J225" s="129">
        <v>0</v>
      </c>
      <c r="K225" s="129">
        <v>0</v>
      </c>
      <c r="L225" s="129">
        <v>0</v>
      </c>
      <c r="M225" s="129">
        <v>0</v>
      </c>
      <c r="N225" s="130">
        <v>0</v>
      </c>
    </row>
    <row r="226" spans="1:14" x14ac:dyDescent="0.2">
      <c r="A226" s="77" t="s">
        <v>253</v>
      </c>
      <c r="B226" s="129">
        <v>0</v>
      </c>
      <c r="C226" s="129">
        <v>0</v>
      </c>
      <c r="D226" s="129">
        <v>0</v>
      </c>
      <c r="E226" s="129">
        <v>0</v>
      </c>
      <c r="F226" s="129">
        <v>0</v>
      </c>
      <c r="G226" s="129">
        <v>0</v>
      </c>
      <c r="H226" s="129">
        <v>0</v>
      </c>
      <c r="I226" s="129">
        <v>0</v>
      </c>
      <c r="J226" s="129">
        <v>0</v>
      </c>
      <c r="K226" s="129">
        <v>0</v>
      </c>
      <c r="L226" s="129">
        <v>0</v>
      </c>
      <c r="M226" s="129">
        <v>0</v>
      </c>
      <c r="N226" s="130">
        <v>0</v>
      </c>
    </row>
    <row r="227" spans="1:14" x14ac:dyDescent="0.2">
      <c r="A227" s="78" t="s">
        <v>254</v>
      </c>
      <c r="B227" s="129">
        <v>0</v>
      </c>
      <c r="C227" s="129">
        <v>0</v>
      </c>
      <c r="D227" s="129">
        <v>0</v>
      </c>
      <c r="E227" s="129">
        <v>0</v>
      </c>
      <c r="F227" s="129">
        <v>0</v>
      </c>
      <c r="G227" s="129">
        <v>0</v>
      </c>
      <c r="H227" s="129">
        <v>0</v>
      </c>
      <c r="I227" s="129">
        <v>0</v>
      </c>
      <c r="J227" s="129">
        <v>0</v>
      </c>
      <c r="K227" s="129">
        <v>0</v>
      </c>
      <c r="L227" s="129">
        <v>0</v>
      </c>
      <c r="M227" s="129">
        <v>0</v>
      </c>
      <c r="N227" s="130">
        <v>0</v>
      </c>
    </row>
    <row r="228" spans="1:14" ht="13.5" thickBot="1" x14ac:dyDescent="0.25">
      <c r="A228" s="79" t="s">
        <v>255</v>
      </c>
      <c r="B228" s="131">
        <v>0</v>
      </c>
      <c r="C228" s="129">
        <v>0</v>
      </c>
      <c r="D228" s="129">
        <v>0</v>
      </c>
      <c r="E228" s="129">
        <v>0</v>
      </c>
      <c r="F228" s="129">
        <v>0</v>
      </c>
      <c r="G228" s="129">
        <v>0</v>
      </c>
      <c r="H228" s="129">
        <v>0</v>
      </c>
      <c r="I228" s="129">
        <v>0</v>
      </c>
      <c r="J228" s="129">
        <v>0</v>
      </c>
      <c r="K228" s="129">
        <v>0</v>
      </c>
      <c r="L228" s="129">
        <v>0</v>
      </c>
      <c r="M228" s="129">
        <v>0</v>
      </c>
      <c r="N228" s="130">
        <v>0</v>
      </c>
    </row>
    <row r="229" spans="1:14" ht="13.5" thickBot="1" x14ac:dyDescent="0.25">
      <c r="A229" s="132" t="s">
        <v>256</v>
      </c>
      <c r="B229" s="133">
        <v>0</v>
      </c>
      <c r="C229" s="133">
        <v>0</v>
      </c>
      <c r="D229" s="133">
        <v>0</v>
      </c>
      <c r="E229" s="133">
        <v>0</v>
      </c>
      <c r="F229" s="133">
        <v>0</v>
      </c>
      <c r="G229" s="133">
        <v>0</v>
      </c>
      <c r="H229" s="133">
        <v>0</v>
      </c>
      <c r="I229" s="133">
        <v>0</v>
      </c>
      <c r="J229" s="133">
        <v>0</v>
      </c>
      <c r="K229" s="133">
        <v>0</v>
      </c>
      <c r="L229" s="133">
        <v>0</v>
      </c>
      <c r="M229" s="133">
        <v>0</v>
      </c>
      <c r="N229" s="133">
        <v>0</v>
      </c>
    </row>
    <row r="230" spans="1:14" x14ac:dyDescent="0.2">
      <c r="A230" s="80" t="s">
        <v>257</v>
      </c>
      <c r="B230" s="129">
        <v>0</v>
      </c>
      <c r="C230" s="129">
        <v>0</v>
      </c>
      <c r="D230" s="129">
        <v>0</v>
      </c>
      <c r="E230" s="129">
        <v>0</v>
      </c>
      <c r="F230" s="129">
        <v>0</v>
      </c>
      <c r="G230" s="129">
        <v>0</v>
      </c>
      <c r="H230" s="129">
        <v>0</v>
      </c>
      <c r="I230" s="129">
        <v>0</v>
      </c>
      <c r="J230" s="129">
        <v>0</v>
      </c>
      <c r="K230" s="129">
        <v>0</v>
      </c>
      <c r="L230" s="129">
        <v>0</v>
      </c>
      <c r="M230" s="129">
        <v>0</v>
      </c>
      <c r="N230" s="130">
        <v>0</v>
      </c>
    </row>
    <row r="231" spans="1:14" x14ac:dyDescent="0.2">
      <c r="A231" s="80" t="s">
        <v>258</v>
      </c>
      <c r="B231" s="129">
        <v>0</v>
      </c>
      <c r="C231" s="129">
        <v>0</v>
      </c>
      <c r="D231" s="129">
        <v>0</v>
      </c>
      <c r="E231" s="129">
        <v>0</v>
      </c>
      <c r="F231" s="129">
        <v>0</v>
      </c>
      <c r="G231" s="129">
        <v>0</v>
      </c>
      <c r="H231" s="129">
        <v>0</v>
      </c>
      <c r="I231" s="129">
        <v>0</v>
      </c>
      <c r="J231" s="129">
        <v>0</v>
      </c>
      <c r="K231" s="129">
        <v>0</v>
      </c>
      <c r="L231" s="129">
        <v>0</v>
      </c>
      <c r="M231" s="129">
        <v>0</v>
      </c>
      <c r="N231" s="130">
        <v>0</v>
      </c>
    </row>
    <row r="232" spans="1:14"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x14ac:dyDescent="0.2">
      <c r="A233" s="80" t="s">
        <v>260</v>
      </c>
      <c r="B233" s="129">
        <v>0</v>
      </c>
      <c r="C233" s="129">
        <v>0</v>
      </c>
      <c r="D233" s="129">
        <v>0</v>
      </c>
      <c r="E233" s="129">
        <v>0</v>
      </c>
      <c r="F233" s="129">
        <v>0</v>
      </c>
      <c r="G233" s="129">
        <v>0</v>
      </c>
      <c r="H233" s="129">
        <v>0</v>
      </c>
      <c r="I233" s="129">
        <v>0</v>
      </c>
      <c r="J233" s="129">
        <v>0</v>
      </c>
      <c r="K233" s="129">
        <v>0</v>
      </c>
      <c r="L233" s="129">
        <v>0</v>
      </c>
      <c r="M233" s="129">
        <v>0</v>
      </c>
      <c r="N233" s="130">
        <v>0</v>
      </c>
    </row>
    <row r="234" spans="1:14"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13.5" thickBot="1" x14ac:dyDescent="0.25">
      <c r="A235" s="80" t="s">
        <v>262</v>
      </c>
      <c r="B235" s="129">
        <v>0</v>
      </c>
      <c r="C235" s="129">
        <v>0</v>
      </c>
      <c r="D235" s="129">
        <v>0</v>
      </c>
      <c r="E235" s="129">
        <v>0</v>
      </c>
      <c r="F235" s="129">
        <v>0</v>
      </c>
      <c r="G235" s="129">
        <v>0</v>
      </c>
      <c r="H235" s="129">
        <v>0</v>
      </c>
      <c r="I235" s="129">
        <v>0</v>
      </c>
      <c r="J235" s="129">
        <v>0</v>
      </c>
      <c r="K235" s="129">
        <v>0</v>
      </c>
      <c r="L235" s="129">
        <v>0</v>
      </c>
      <c r="M235" s="129">
        <v>0</v>
      </c>
      <c r="N235" s="130">
        <v>0</v>
      </c>
    </row>
    <row r="236" spans="1:14" ht="13.5" thickBot="1" x14ac:dyDescent="0.25">
      <c r="A236" s="132" t="s">
        <v>263</v>
      </c>
      <c r="B236" s="133">
        <v>5330.17</v>
      </c>
      <c r="C236" s="133">
        <v>3871.08</v>
      </c>
      <c r="D236" s="133">
        <v>4086.5</v>
      </c>
      <c r="E236" s="133">
        <v>3238.62</v>
      </c>
      <c r="F236" s="133">
        <v>4968.9500000000007</v>
      </c>
      <c r="G236" s="133">
        <v>3904.5699999999997</v>
      </c>
      <c r="H236" s="133">
        <v>4684.3899999999994</v>
      </c>
      <c r="I236" s="133">
        <v>2469.4</v>
      </c>
      <c r="J236" s="133">
        <v>4900.53</v>
      </c>
      <c r="K236" s="133">
        <v>4975.7700000000004</v>
      </c>
      <c r="L236" s="133">
        <v>5839.5199999999995</v>
      </c>
      <c r="M236" s="133">
        <v>5042.34</v>
      </c>
      <c r="N236" s="133">
        <v>53311.840000000004</v>
      </c>
    </row>
    <row r="237" spans="1:14"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x14ac:dyDescent="0.2">
      <c r="A238" s="80" t="s">
        <v>265</v>
      </c>
      <c r="B238" s="129">
        <v>5215.4070000000002</v>
      </c>
      <c r="C238" s="129">
        <v>3871.08</v>
      </c>
      <c r="D238" s="129">
        <v>4014.08</v>
      </c>
      <c r="E238" s="129">
        <v>3217.3199999999997</v>
      </c>
      <c r="F238" s="129">
        <v>4836.8900000000003</v>
      </c>
      <c r="G238" s="129">
        <v>3904.5699999999997</v>
      </c>
      <c r="H238" s="129">
        <v>4684.3899999999994</v>
      </c>
      <c r="I238" s="129">
        <v>2469.4</v>
      </c>
      <c r="J238" s="129">
        <v>4800.42</v>
      </c>
      <c r="K238" s="129">
        <v>4975.7700000000004</v>
      </c>
      <c r="L238" s="129">
        <v>5839.5199999999995</v>
      </c>
      <c r="M238" s="129">
        <v>5042.34</v>
      </c>
      <c r="N238" s="130">
        <v>52871.187000000005</v>
      </c>
    </row>
    <row r="239" spans="1:14" ht="22.5"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23.25" thickBot="1" x14ac:dyDescent="0.25">
      <c r="A240" s="80" t="s">
        <v>267</v>
      </c>
      <c r="B240" s="129">
        <v>114.76300000000001</v>
      </c>
      <c r="C240" s="129">
        <v>0</v>
      </c>
      <c r="D240" s="129">
        <v>72.42</v>
      </c>
      <c r="E240" s="129">
        <v>21.3</v>
      </c>
      <c r="F240" s="129">
        <v>132.06</v>
      </c>
      <c r="G240" s="129">
        <v>0</v>
      </c>
      <c r="H240" s="129">
        <v>0</v>
      </c>
      <c r="I240" s="129">
        <v>0</v>
      </c>
      <c r="J240" s="129">
        <v>100.11</v>
      </c>
      <c r="K240" s="129">
        <v>0</v>
      </c>
      <c r="L240" s="129">
        <v>0</v>
      </c>
      <c r="M240" s="129">
        <v>0</v>
      </c>
      <c r="N240" s="130">
        <v>440.65300000000002</v>
      </c>
    </row>
    <row r="241" spans="1:14" ht="13.5" thickBot="1" x14ac:dyDescent="0.25">
      <c r="A241" s="132" t="s">
        <v>268</v>
      </c>
      <c r="B241" s="134">
        <v>0</v>
      </c>
      <c r="C241" s="134">
        <v>100</v>
      </c>
      <c r="D241" s="134">
        <v>75</v>
      </c>
      <c r="E241" s="134">
        <v>0</v>
      </c>
      <c r="F241" s="134">
        <v>105</v>
      </c>
      <c r="G241" s="134">
        <v>540</v>
      </c>
      <c r="H241" s="134">
        <v>730</v>
      </c>
      <c r="I241" s="134">
        <v>860</v>
      </c>
      <c r="J241" s="134">
        <v>220</v>
      </c>
      <c r="K241" s="134">
        <v>30</v>
      </c>
      <c r="L241" s="134">
        <v>0</v>
      </c>
      <c r="M241" s="134">
        <v>0</v>
      </c>
      <c r="N241" s="134">
        <v>2660</v>
      </c>
    </row>
    <row r="242" spans="1:14"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13.5" thickBot="1" x14ac:dyDescent="0.25">
      <c r="A243" s="80" t="s">
        <v>270</v>
      </c>
      <c r="B243" s="129">
        <v>0</v>
      </c>
      <c r="C243" s="129">
        <v>100</v>
      </c>
      <c r="D243" s="129">
        <v>75</v>
      </c>
      <c r="E243" s="129">
        <v>0</v>
      </c>
      <c r="F243" s="129">
        <v>105</v>
      </c>
      <c r="G243" s="129">
        <v>540</v>
      </c>
      <c r="H243" s="129">
        <v>730</v>
      </c>
      <c r="I243" s="129">
        <v>860</v>
      </c>
      <c r="J243" s="129">
        <v>220</v>
      </c>
      <c r="K243" s="129">
        <v>30</v>
      </c>
      <c r="L243" s="129">
        <v>0</v>
      </c>
      <c r="M243" s="129">
        <v>0</v>
      </c>
      <c r="N243" s="135">
        <v>2660</v>
      </c>
    </row>
    <row r="244" spans="1:14" ht="13.5" thickBot="1" x14ac:dyDescent="0.25">
      <c r="A244" s="132" t="s">
        <v>271</v>
      </c>
      <c r="B244" s="133">
        <v>22055.84</v>
      </c>
      <c r="C244" s="133">
        <v>19036.21</v>
      </c>
      <c r="D244" s="133">
        <v>16288.64</v>
      </c>
      <c r="E244" s="133">
        <v>15632.74</v>
      </c>
      <c r="F244" s="133">
        <v>22807.71</v>
      </c>
      <c r="G244" s="133">
        <v>18299.080000000002</v>
      </c>
      <c r="H244" s="133">
        <v>17479.667999999998</v>
      </c>
      <c r="I244" s="133">
        <v>25322.746999999999</v>
      </c>
      <c r="J244" s="133">
        <v>17584.22</v>
      </c>
      <c r="K244" s="133">
        <v>15062.99</v>
      </c>
      <c r="L244" s="133">
        <v>8955</v>
      </c>
      <c r="M244" s="133">
        <v>10747.82</v>
      </c>
      <c r="N244" s="133">
        <v>209272.66500000001</v>
      </c>
    </row>
    <row r="245" spans="1:14"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x14ac:dyDescent="0.2">
      <c r="A247" s="80" t="s">
        <v>274</v>
      </c>
      <c r="B247" s="129">
        <v>8439.17</v>
      </c>
      <c r="C247" s="129">
        <v>6382.98</v>
      </c>
      <c r="D247" s="129">
        <v>516.34</v>
      </c>
      <c r="E247" s="129">
        <v>46.7</v>
      </c>
      <c r="F247" s="129">
        <v>0</v>
      </c>
      <c r="G247" s="129">
        <v>1072.69</v>
      </c>
      <c r="H247" s="129">
        <v>0</v>
      </c>
      <c r="I247" s="129">
        <v>0</v>
      </c>
      <c r="J247" s="129">
        <v>0</v>
      </c>
      <c r="K247" s="129">
        <v>0</v>
      </c>
      <c r="L247" s="129">
        <v>0</v>
      </c>
      <c r="M247" s="129">
        <v>872.82</v>
      </c>
      <c r="N247" s="135">
        <v>17330.7</v>
      </c>
    </row>
    <row r="248" spans="1:14" x14ac:dyDescent="0.2">
      <c r="A248" s="80" t="s">
        <v>275</v>
      </c>
      <c r="B248" s="129">
        <v>0</v>
      </c>
      <c r="C248" s="129">
        <v>0</v>
      </c>
      <c r="D248" s="129">
        <v>1802.3</v>
      </c>
      <c r="E248" s="129">
        <v>0</v>
      </c>
      <c r="F248" s="129">
        <v>0</v>
      </c>
      <c r="G248" s="129">
        <v>3686.34</v>
      </c>
      <c r="H248" s="129">
        <v>570.9</v>
      </c>
      <c r="I248" s="129">
        <v>1670.48</v>
      </c>
      <c r="J248" s="129">
        <v>0</v>
      </c>
      <c r="K248" s="129">
        <v>0</v>
      </c>
      <c r="L248" s="129">
        <v>0</v>
      </c>
      <c r="M248" s="129">
        <v>0</v>
      </c>
      <c r="N248" s="135">
        <v>7730.02</v>
      </c>
    </row>
    <row r="249" spans="1:14" x14ac:dyDescent="0.2">
      <c r="A249" s="80" t="s">
        <v>276</v>
      </c>
      <c r="B249" s="129">
        <v>0</v>
      </c>
      <c r="C249" s="129">
        <v>0</v>
      </c>
      <c r="D249" s="129">
        <v>0</v>
      </c>
      <c r="E249" s="129">
        <v>0</v>
      </c>
      <c r="F249" s="129">
        <v>0</v>
      </c>
      <c r="G249" s="129">
        <v>0</v>
      </c>
      <c r="H249" s="129">
        <v>0</v>
      </c>
      <c r="I249" s="129">
        <v>0</v>
      </c>
      <c r="J249" s="129">
        <v>0</v>
      </c>
      <c r="K249" s="129">
        <v>0</v>
      </c>
      <c r="L249" s="129">
        <v>0</v>
      </c>
      <c r="M249" s="129">
        <v>0</v>
      </c>
      <c r="N249" s="135">
        <v>0</v>
      </c>
    </row>
    <row r="250" spans="1:14" x14ac:dyDescent="0.2">
      <c r="A250" s="80" t="s">
        <v>277</v>
      </c>
      <c r="B250" s="129">
        <v>1556.67</v>
      </c>
      <c r="C250" s="129">
        <v>3833.2299999999996</v>
      </c>
      <c r="D250" s="129">
        <v>1537</v>
      </c>
      <c r="E250" s="129">
        <v>1265.92</v>
      </c>
      <c r="F250" s="129">
        <v>0</v>
      </c>
      <c r="G250" s="129">
        <v>0</v>
      </c>
      <c r="H250" s="129">
        <v>0</v>
      </c>
      <c r="I250" s="129">
        <v>0</v>
      </c>
      <c r="J250" s="129">
        <v>0</v>
      </c>
      <c r="K250" s="129">
        <v>0</v>
      </c>
      <c r="L250" s="129">
        <v>0</v>
      </c>
      <c r="M250" s="129">
        <v>0</v>
      </c>
      <c r="N250" s="135">
        <v>8192.82</v>
      </c>
    </row>
    <row r="251" spans="1:14" x14ac:dyDescent="0.2">
      <c r="A251" s="80" t="s">
        <v>278</v>
      </c>
      <c r="B251" s="129">
        <v>0</v>
      </c>
      <c r="C251" s="129">
        <v>0</v>
      </c>
      <c r="D251" s="129">
        <v>0</v>
      </c>
      <c r="E251" s="129">
        <v>0</v>
      </c>
      <c r="F251" s="129">
        <v>0</v>
      </c>
      <c r="G251" s="129">
        <v>0</v>
      </c>
      <c r="H251" s="129">
        <v>0</v>
      </c>
      <c r="I251" s="129">
        <v>0</v>
      </c>
      <c r="J251" s="129">
        <v>0</v>
      </c>
      <c r="K251" s="129">
        <v>0</v>
      </c>
      <c r="L251" s="129">
        <v>0</v>
      </c>
      <c r="M251" s="129">
        <v>0</v>
      </c>
      <c r="N251" s="135">
        <v>0</v>
      </c>
    </row>
    <row r="252" spans="1:14" x14ac:dyDescent="0.2">
      <c r="A252" s="80" t="s">
        <v>279</v>
      </c>
      <c r="B252" s="129">
        <v>0</v>
      </c>
      <c r="C252" s="129">
        <v>0</v>
      </c>
      <c r="D252" s="129">
        <v>913</v>
      </c>
      <c r="E252" s="129">
        <v>347.88</v>
      </c>
      <c r="F252" s="129">
        <v>139.06</v>
      </c>
      <c r="G252" s="129">
        <v>279.72000000000003</v>
      </c>
      <c r="H252" s="129">
        <v>219.1</v>
      </c>
      <c r="I252" s="129">
        <v>100.06</v>
      </c>
      <c r="J252" s="129">
        <v>116.3</v>
      </c>
      <c r="K252" s="129">
        <v>155.96</v>
      </c>
      <c r="L252" s="129">
        <v>0</v>
      </c>
      <c r="M252" s="129">
        <v>0</v>
      </c>
      <c r="N252" s="135">
        <v>2271.08</v>
      </c>
    </row>
    <row r="253" spans="1:14" x14ac:dyDescent="0.2">
      <c r="A253" s="80" t="s">
        <v>280</v>
      </c>
      <c r="B253" s="129">
        <v>0</v>
      </c>
      <c r="C253" s="129">
        <v>0</v>
      </c>
      <c r="D253" s="129">
        <v>0</v>
      </c>
      <c r="E253" s="129">
        <v>4032.24</v>
      </c>
      <c r="F253" s="129">
        <v>11418.649999999998</v>
      </c>
      <c r="G253" s="129">
        <v>3180.33</v>
      </c>
      <c r="H253" s="129">
        <v>6969.6679999999997</v>
      </c>
      <c r="I253" s="129">
        <v>13092.207</v>
      </c>
      <c r="J253" s="129">
        <v>7002.92</v>
      </c>
      <c r="K253" s="129">
        <v>4107.03</v>
      </c>
      <c r="L253" s="129">
        <v>0</v>
      </c>
      <c r="M253" s="129">
        <v>0</v>
      </c>
      <c r="N253" s="135">
        <v>49803.044999999998</v>
      </c>
    </row>
    <row r="254" spans="1:14" x14ac:dyDescent="0.2">
      <c r="A254" s="80" t="s">
        <v>281</v>
      </c>
      <c r="B254" s="129">
        <v>12060</v>
      </c>
      <c r="C254" s="129">
        <v>8820</v>
      </c>
      <c r="D254" s="129">
        <v>11520</v>
      </c>
      <c r="E254" s="129">
        <v>9940</v>
      </c>
      <c r="F254" s="129">
        <v>11250</v>
      </c>
      <c r="G254" s="129">
        <v>10080</v>
      </c>
      <c r="H254" s="129">
        <v>9720</v>
      </c>
      <c r="I254" s="129">
        <v>10460</v>
      </c>
      <c r="J254" s="129">
        <v>10465</v>
      </c>
      <c r="K254" s="129">
        <v>10800</v>
      </c>
      <c r="L254" s="129">
        <v>8955</v>
      </c>
      <c r="M254" s="129">
        <v>9875</v>
      </c>
      <c r="N254" s="135">
        <v>123945</v>
      </c>
    </row>
    <row r="255" spans="1:14" ht="13.5" thickBot="1" x14ac:dyDescent="0.25">
      <c r="A255" s="80" t="s">
        <v>282</v>
      </c>
      <c r="B255" s="129">
        <v>0</v>
      </c>
      <c r="C255" s="129">
        <v>0</v>
      </c>
      <c r="D255" s="129">
        <v>0</v>
      </c>
      <c r="E255" s="129">
        <v>0</v>
      </c>
      <c r="F255" s="129">
        <v>0</v>
      </c>
      <c r="G255" s="129">
        <v>0</v>
      </c>
      <c r="H255" s="129">
        <v>0</v>
      </c>
      <c r="I255" s="129">
        <v>0</v>
      </c>
      <c r="J255" s="129">
        <v>0</v>
      </c>
      <c r="K255" s="129">
        <v>0</v>
      </c>
      <c r="L255" s="129">
        <v>0</v>
      </c>
      <c r="M255" s="129">
        <v>0</v>
      </c>
      <c r="N255" s="135">
        <v>0</v>
      </c>
    </row>
    <row r="256" spans="1:14" ht="13.5" thickBot="1" x14ac:dyDescent="0.25">
      <c r="A256" s="132" t="s">
        <v>283</v>
      </c>
      <c r="B256" s="133">
        <v>200</v>
      </c>
      <c r="C256" s="133">
        <v>775</v>
      </c>
      <c r="D256" s="133">
        <v>925</v>
      </c>
      <c r="E256" s="133">
        <v>725</v>
      </c>
      <c r="F256" s="133">
        <v>950</v>
      </c>
      <c r="G256" s="133">
        <v>1125</v>
      </c>
      <c r="H256" s="133">
        <v>1075</v>
      </c>
      <c r="I256" s="133">
        <v>1125</v>
      </c>
      <c r="J256" s="133">
        <v>950</v>
      </c>
      <c r="K256" s="133">
        <v>550</v>
      </c>
      <c r="L256" s="133">
        <v>750</v>
      </c>
      <c r="M256" s="133">
        <v>950</v>
      </c>
      <c r="N256" s="133">
        <v>10100</v>
      </c>
    </row>
    <row r="257" spans="1:14" ht="13.5" thickBot="1" x14ac:dyDescent="0.25">
      <c r="A257" s="81" t="s">
        <v>283</v>
      </c>
      <c r="B257" s="136">
        <v>200</v>
      </c>
      <c r="C257" s="136">
        <v>775</v>
      </c>
      <c r="D257" s="136">
        <v>925</v>
      </c>
      <c r="E257" s="136">
        <v>725</v>
      </c>
      <c r="F257" s="136">
        <v>950</v>
      </c>
      <c r="G257" s="136">
        <v>1125</v>
      </c>
      <c r="H257" s="136">
        <v>1075</v>
      </c>
      <c r="I257" s="136">
        <v>1125</v>
      </c>
      <c r="J257" s="136">
        <v>950</v>
      </c>
      <c r="K257" s="136">
        <v>550</v>
      </c>
      <c r="L257" s="136">
        <v>750</v>
      </c>
      <c r="M257" s="136">
        <v>950</v>
      </c>
      <c r="N257" s="135">
        <v>10100</v>
      </c>
    </row>
    <row r="258" spans="1:14" ht="13.5" thickBot="1" x14ac:dyDescent="0.25">
      <c r="A258" s="132" t="s">
        <v>284</v>
      </c>
      <c r="B258" s="133">
        <v>0</v>
      </c>
      <c r="C258" s="133">
        <v>0</v>
      </c>
      <c r="D258" s="133">
        <v>0</v>
      </c>
      <c r="E258" s="133">
        <v>0</v>
      </c>
      <c r="F258" s="133">
        <v>0</v>
      </c>
      <c r="G258" s="133">
        <v>0</v>
      </c>
      <c r="H258" s="133">
        <v>0</v>
      </c>
      <c r="I258" s="133">
        <v>0</v>
      </c>
      <c r="J258" s="133">
        <v>0</v>
      </c>
      <c r="K258" s="133">
        <v>650</v>
      </c>
      <c r="L258" s="133">
        <v>100</v>
      </c>
      <c r="M258" s="133">
        <v>-200</v>
      </c>
      <c r="N258" s="133">
        <v>550</v>
      </c>
    </row>
    <row r="259" spans="1:14"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x14ac:dyDescent="0.2">
      <c r="A260" s="80" t="s">
        <v>286</v>
      </c>
      <c r="B260" s="129">
        <v>0</v>
      </c>
      <c r="C260" s="129">
        <v>0</v>
      </c>
      <c r="D260" s="129">
        <v>0</v>
      </c>
      <c r="E260" s="129">
        <v>0</v>
      </c>
      <c r="F260" s="129">
        <v>0</v>
      </c>
      <c r="G260" s="129">
        <v>0</v>
      </c>
      <c r="H260" s="129">
        <v>0</v>
      </c>
      <c r="I260" s="129">
        <v>0</v>
      </c>
      <c r="J260" s="129">
        <v>0</v>
      </c>
      <c r="K260" s="129">
        <v>0</v>
      </c>
      <c r="L260" s="129">
        <v>0</v>
      </c>
      <c r="M260" s="129">
        <v>0</v>
      </c>
      <c r="N260" s="135">
        <v>0</v>
      </c>
    </row>
    <row r="261" spans="1:14" x14ac:dyDescent="0.2">
      <c r="A261" s="80" t="s">
        <v>287</v>
      </c>
      <c r="B261" s="129">
        <v>0</v>
      </c>
      <c r="C261" s="129">
        <v>0</v>
      </c>
      <c r="D261" s="129">
        <v>0</v>
      </c>
      <c r="E261" s="129">
        <v>0</v>
      </c>
      <c r="F261" s="129">
        <v>0</v>
      </c>
      <c r="G261" s="129">
        <v>0</v>
      </c>
      <c r="H261" s="129">
        <v>0</v>
      </c>
      <c r="I261" s="129">
        <v>0</v>
      </c>
      <c r="J261" s="129">
        <v>0</v>
      </c>
      <c r="K261" s="129">
        <v>0</v>
      </c>
      <c r="L261" s="129">
        <v>0</v>
      </c>
      <c r="M261" s="129">
        <v>0</v>
      </c>
      <c r="N261" s="135">
        <v>0</v>
      </c>
    </row>
    <row r="262" spans="1:14" ht="22.5" x14ac:dyDescent="0.2">
      <c r="A262" s="80" t="s">
        <v>288</v>
      </c>
      <c r="B262" s="129">
        <v>0</v>
      </c>
      <c r="C262" s="129">
        <v>0</v>
      </c>
      <c r="D262" s="129">
        <v>0</v>
      </c>
      <c r="E262" s="129">
        <v>0</v>
      </c>
      <c r="F262" s="129">
        <v>0</v>
      </c>
      <c r="G262" s="129">
        <v>0</v>
      </c>
      <c r="H262" s="129">
        <v>0</v>
      </c>
      <c r="I262" s="129">
        <v>0</v>
      </c>
      <c r="J262" s="129">
        <v>0</v>
      </c>
      <c r="K262" s="129">
        <v>0</v>
      </c>
      <c r="L262" s="129">
        <v>0</v>
      </c>
      <c r="M262" s="129">
        <v>0</v>
      </c>
      <c r="N262" s="135">
        <v>0</v>
      </c>
    </row>
    <row r="263" spans="1:14" ht="22.5"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x14ac:dyDescent="0.2">
      <c r="A267" s="80" t="s">
        <v>293</v>
      </c>
      <c r="B267" s="129">
        <v>0</v>
      </c>
      <c r="C267" s="129">
        <v>0</v>
      </c>
      <c r="D267" s="129">
        <v>0</v>
      </c>
      <c r="E267" s="129">
        <v>0</v>
      </c>
      <c r="F267" s="129">
        <v>0</v>
      </c>
      <c r="G267" s="129">
        <v>0</v>
      </c>
      <c r="H267" s="129">
        <v>0</v>
      </c>
      <c r="I267" s="129">
        <v>0</v>
      </c>
      <c r="J267" s="129">
        <v>0</v>
      </c>
      <c r="K267" s="129">
        <v>650</v>
      </c>
      <c r="L267" s="129">
        <v>100</v>
      </c>
      <c r="M267" s="129">
        <v>-200</v>
      </c>
      <c r="N267" s="135">
        <v>550</v>
      </c>
    </row>
    <row r="268" spans="1:14" ht="13.5"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13.5" thickBot="1" x14ac:dyDescent="0.25">
      <c r="A269" s="132" t="s">
        <v>295</v>
      </c>
      <c r="B269" s="133">
        <v>336.69</v>
      </c>
      <c r="C269" s="133">
        <v>406.88</v>
      </c>
      <c r="D269" s="133">
        <v>0</v>
      </c>
      <c r="E269" s="133">
        <v>56.87</v>
      </c>
      <c r="F269" s="133">
        <v>0</v>
      </c>
      <c r="G269" s="133">
        <v>0</v>
      </c>
      <c r="H269" s="133">
        <v>0</v>
      </c>
      <c r="I269" s="133">
        <v>0</v>
      </c>
      <c r="J269" s="133">
        <v>0</v>
      </c>
      <c r="K269" s="133">
        <v>1161.5</v>
      </c>
      <c r="L269" s="133">
        <v>0</v>
      </c>
      <c r="M269" s="133">
        <v>0</v>
      </c>
      <c r="N269" s="133">
        <v>1961.94</v>
      </c>
    </row>
    <row r="270" spans="1:14" x14ac:dyDescent="0.2">
      <c r="A270" s="80" t="s">
        <v>296</v>
      </c>
      <c r="B270" s="129">
        <v>0</v>
      </c>
      <c r="C270" s="129">
        <v>0</v>
      </c>
      <c r="D270" s="129">
        <v>0</v>
      </c>
      <c r="E270" s="129">
        <v>0</v>
      </c>
      <c r="F270" s="129">
        <v>0</v>
      </c>
      <c r="G270" s="129">
        <v>0</v>
      </c>
      <c r="H270" s="129">
        <v>0</v>
      </c>
      <c r="I270" s="129">
        <v>0</v>
      </c>
      <c r="J270" s="129">
        <v>0</v>
      </c>
      <c r="K270" s="129">
        <v>0</v>
      </c>
      <c r="L270" s="129">
        <v>0</v>
      </c>
      <c r="M270" s="129">
        <v>0</v>
      </c>
      <c r="N270" s="135">
        <v>0</v>
      </c>
    </row>
    <row r="271" spans="1:14" x14ac:dyDescent="0.2">
      <c r="A271" s="80" t="s">
        <v>297</v>
      </c>
      <c r="B271" s="129">
        <v>336.69</v>
      </c>
      <c r="C271" s="129">
        <v>406.88</v>
      </c>
      <c r="D271" s="129">
        <v>0</v>
      </c>
      <c r="E271" s="129">
        <v>56.87</v>
      </c>
      <c r="F271" s="129">
        <v>0</v>
      </c>
      <c r="G271" s="129">
        <v>0</v>
      </c>
      <c r="H271" s="129">
        <v>0</v>
      </c>
      <c r="I271" s="129">
        <v>0</v>
      </c>
      <c r="J271" s="129">
        <v>0</v>
      </c>
      <c r="K271" s="129">
        <v>1161.5</v>
      </c>
      <c r="L271" s="129">
        <v>0</v>
      </c>
      <c r="M271" s="129">
        <v>0</v>
      </c>
      <c r="N271" s="135">
        <v>1961.94</v>
      </c>
    </row>
    <row r="272" spans="1:14" x14ac:dyDescent="0.2">
      <c r="A272" s="80" t="s">
        <v>298</v>
      </c>
      <c r="B272" s="129">
        <v>0</v>
      </c>
      <c r="C272" s="129">
        <v>0</v>
      </c>
      <c r="D272" s="129">
        <v>0</v>
      </c>
      <c r="E272" s="129">
        <v>0</v>
      </c>
      <c r="F272" s="129">
        <v>0</v>
      </c>
      <c r="G272" s="129">
        <v>0</v>
      </c>
      <c r="H272" s="129">
        <v>0</v>
      </c>
      <c r="I272" s="129">
        <v>0</v>
      </c>
      <c r="J272" s="129">
        <v>0</v>
      </c>
      <c r="K272" s="129">
        <v>0</v>
      </c>
      <c r="L272" s="129">
        <v>0</v>
      </c>
      <c r="M272" s="129">
        <v>0</v>
      </c>
      <c r="N272" s="135">
        <v>0</v>
      </c>
    </row>
    <row r="273" spans="1:14"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x14ac:dyDescent="0.2">
      <c r="A275" s="80" t="s">
        <v>301</v>
      </c>
      <c r="B275" s="129">
        <v>0</v>
      </c>
      <c r="C275" s="129">
        <v>0</v>
      </c>
      <c r="D275" s="129">
        <v>0</v>
      </c>
      <c r="E275" s="129">
        <v>0</v>
      </c>
      <c r="F275" s="129">
        <v>0</v>
      </c>
      <c r="G275" s="129">
        <v>0</v>
      </c>
      <c r="H275" s="129">
        <v>0</v>
      </c>
      <c r="I275" s="129">
        <v>0</v>
      </c>
      <c r="J275" s="129">
        <v>0</v>
      </c>
      <c r="K275" s="129">
        <v>0</v>
      </c>
      <c r="L275" s="129">
        <v>0</v>
      </c>
      <c r="M275" s="129">
        <v>0</v>
      </c>
      <c r="N275" s="135">
        <v>0</v>
      </c>
    </row>
    <row r="276" spans="1:14" ht="13.5" thickBot="1" x14ac:dyDescent="0.25">
      <c r="A276" s="80" t="s">
        <v>302</v>
      </c>
      <c r="B276" s="129">
        <v>0</v>
      </c>
      <c r="C276" s="129">
        <v>0</v>
      </c>
      <c r="D276" s="129">
        <v>0</v>
      </c>
      <c r="E276" s="129">
        <v>0</v>
      </c>
      <c r="F276" s="129">
        <v>0</v>
      </c>
      <c r="G276" s="129">
        <v>0</v>
      </c>
      <c r="H276" s="129">
        <v>0</v>
      </c>
      <c r="I276" s="129">
        <v>0</v>
      </c>
      <c r="J276" s="129">
        <v>0</v>
      </c>
      <c r="K276" s="129">
        <v>0</v>
      </c>
      <c r="L276" s="129">
        <v>0</v>
      </c>
      <c r="M276" s="129">
        <v>0</v>
      </c>
      <c r="N276" s="135">
        <v>0</v>
      </c>
    </row>
    <row r="277" spans="1:14" ht="23.25" thickBot="1" x14ac:dyDescent="0.25">
      <c r="A277" s="132" t="s">
        <v>303</v>
      </c>
      <c r="B277" s="133">
        <v>409878.79700000008</v>
      </c>
      <c r="C277" s="133">
        <v>361411.45300000004</v>
      </c>
      <c r="D277" s="133">
        <v>402362.35600000003</v>
      </c>
      <c r="E277" s="133">
        <v>408216.40499999997</v>
      </c>
      <c r="F277" s="133">
        <v>424031.68399999995</v>
      </c>
      <c r="G277" s="133">
        <v>388543.49100000004</v>
      </c>
      <c r="H277" s="133">
        <v>423571.37099999998</v>
      </c>
      <c r="I277" s="133">
        <v>439679.26699999999</v>
      </c>
      <c r="J277" s="133">
        <v>429062.37399999995</v>
      </c>
      <c r="K277" s="133">
        <v>448812.53800000006</v>
      </c>
      <c r="L277" s="133">
        <v>432748.57400000008</v>
      </c>
      <c r="M277" s="133">
        <v>383291.33900000004</v>
      </c>
      <c r="N277" s="133">
        <v>4951609.6490000021</v>
      </c>
    </row>
    <row r="278" spans="1:14" x14ac:dyDescent="0.2">
      <c r="A278" s="80" t="s">
        <v>304</v>
      </c>
      <c r="B278" s="129">
        <v>49638.18</v>
      </c>
      <c r="C278" s="129">
        <v>38161.01</v>
      </c>
      <c r="D278" s="129">
        <v>44649.259999999995</v>
      </c>
      <c r="E278" s="129">
        <v>45329.749999999993</v>
      </c>
      <c r="F278" s="129">
        <v>58846.330999999998</v>
      </c>
      <c r="G278" s="129">
        <v>53128.639999999999</v>
      </c>
      <c r="H278" s="129">
        <v>50447.62</v>
      </c>
      <c r="I278" s="129">
        <v>57556.01</v>
      </c>
      <c r="J278" s="129">
        <v>58038.819999999992</v>
      </c>
      <c r="K278" s="129">
        <v>48987.99</v>
      </c>
      <c r="L278" s="129">
        <v>57109.41</v>
      </c>
      <c r="M278" s="129">
        <v>50729.799999999996</v>
      </c>
      <c r="N278" s="135">
        <v>612622.82100000011</v>
      </c>
    </row>
    <row r="279" spans="1:14" x14ac:dyDescent="0.2">
      <c r="A279" s="80" t="s">
        <v>305</v>
      </c>
      <c r="B279" s="129">
        <v>5975.2</v>
      </c>
      <c r="C279" s="129">
        <v>4406.6000000000004</v>
      </c>
      <c r="D279" s="129">
        <v>6656.3200000000006</v>
      </c>
      <c r="E279" s="129">
        <v>7098.52</v>
      </c>
      <c r="F279" s="129">
        <v>7858.4000000000005</v>
      </c>
      <c r="G279" s="129">
        <v>8148.8</v>
      </c>
      <c r="H279" s="129">
        <v>6459.2000000000007</v>
      </c>
      <c r="I279" s="129">
        <v>6509.8</v>
      </c>
      <c r="J279" s="129">
        <v>7718</v>
      </c>
      <c r="K279" s="129">
        <v>6879.4</v>
      </c>
      <c r="L279" s="129">
        <v>6967.4</v>
      </c>
      <c r="M279" s="129">
        <v>4451.92</v>
      </c>
      <c r="N279" s="135">
        <v>79129.56</v>
      </c>
    </row>
    <row r="280" spans="1:14" x14ac:dyDescent="0.2">
      <c r="A280" s="80" t="s">
        <v>306</v>
      </c>
      <c r="B280" s="129">
        <v>8360</v>
      </c>
      <c r="C280" s="129">
        <v>7104</v>
      </c>
      <c r="D280" s="129">
        <v>6831.8</v>
      </c>
      <c r="E280" s="129">
        <v>8826</v>
      </c>
      <c r="F280" s="129">
        <v>8440</v>
      </c>
      <c r="G280" s="129">
        <v>7000</v>
      </c>
      <c r="H280" s="129">
        <v>6456</v>
      </c>
      <c r="I280" s="129">
        <v>7680</v>
      </c>
      <c r="J280" s="129">
        <v>6680</v>
      </c>
      <c r="K280" s="129">
        <v>7400</v>
      </c>
      <c r="L280" s="129">
        <v>9680</v>
      </c>
      <c r="M280" s="129">
        <v>6536</v>
      </c>
      <c r="N280" s="135">
        <v>90993.8</v>
      </c>
    </row>
    <row r="281" spans="1:14" x14ac:dyDescent="0.2">
      <c r="A281" s="80" t="s">
        <v>307</v>
      </c>
      <c r="B281" s="129">
        <v>144835.538</v>
      </c>
      <c r="C281" s="129">
        <v>139116.80800000002</v>
      </c>
      <c r="D281" s="129">
        <v>145796.18600000002</v>
      </c>
      <c r="E281" s="129">
        <v>149040.86599999998</v>
      </c>
      <c r="F281" s="129">
        <v>151879.61899999998</v>
      </c>
      <c r="G281" s="129">
        <v>138896.20400000003</v>
      </c>
      <c r="H281" s="129">
        <v>162007.33100000001</v>
      </c>
      <c r="I281" s="129">
        <v>162114.76400000002</v>
      </c>
      <c r="J281" s="129">
        <v>154086.51900000003</v>
      </c>
      <c r="K281" s="129">
        <v>173631.32800000001</v>
      </c>
      <c r="L281" s="129">
        <v>168067.10399999999</v>
      </c>
      <c r="M281" s="129">
        <v>138043.158</v>
      </c>
      <c r="N281" s="135">
        <v>1827515.4250000003</v>
      </c>
    </row>
    <row r="282" spans="1:14" x14ac:dyDescent="0.2">
      <c r="A282" s="80" t="s">
        <v>308</v>
      </c>
      <c r="B282" s="129">
        <v>1137.5999999999999</v>
      </c>
      <c r="C282" s="129">
        <v>454.02</v>
      </c>
      <c r="D282" s="129">
        <v>0</v>
      </c>
      <c r="E282" s="129">
        <v>690.76</v>
      </c>
      <c r="F282" s="129">
        <v>712.56</v>
      </c>
      <c r="G282" s="129">
        <v>0</v>
      </c>
      <c r="H282" s="129">
        <v>1885.8</v>
      </c>
      <c r="I282" s="129">
        <v>705.1</v>
      </c>
      <c r="J282" s="129">
        <v>1583.8</v>
      </c>
      <c r="K282" s="129">
        <v>2902.9</v>
      </c>
      <c r="L282" s="129">
        <v>2126.04</v>
      </c>
      <c r="M282" s="129">
        <v>5666.91</v>
      </c>
      <c r="N282" s="135">
        <v>17865.490000000002</v>
      </c>
    </row>
    <row r="283" spans="1:14" x14ac:dyDescent="0.2">
      <c r="A283" s="80" t="s">
        <v>309</v>
      </c>
      <c r="B283" s="129">
        <v>17112.329999999998</v>
      </c>
      <c r="C283" s="129">
        <v>9723.2000000000007</v>
      </c>
      <c r="D283" s="129">
        <v>13255.55</v>
      </c>
      <c r="E283" s="129">
        <v>9467.84</v>
      </c>
      <c r="F283" s="129">
        <v>8863.9500000000007</v>
      </c>
      <c r="G283" s="129">
        <v>10183.93</v>
      </c>
      <c r="H283" s="129">
        <v>9472.2200000000012</v>
      </c>
      <c r="I283" s="129">
        <v>11774.2</v>
      </c>
      <c r="J283" s="129">
        <v>9042.19</v>
      </c>
      <c r="K283" s="129">
        <v>10494.26</v>
      </c>
      <c r="L283" s="129">
        <v>7395.2199999999993</v>
      </c>
      <c r="M283" s="129">
        <v>8391.07</v>
      </c>
      <c r="N283" s="135">
        <v>125175.95999999999</v>
      </c>
    </row>
    <row r="284" spans="1:14" x14ac:dyDescent="0.2">
      <c r="A284" s="80" t="s">
        <v>310</v>
      </c>
      <c r="B284" s="129">
        <v>177376.92900000006</v>
      </c>
      <c r="C284" s="129">
        <v>157845.41400000005</v>
      </c>
      <c r="D284" s="129">
        <v>180383.24</v>
      </c>
      <c r="E284" s="129">
        <v>181925.53</v>
      </c>
      <c r="F284" s="129">
        <v>179557.63499999995</v>
      </c>
      <c r="G284" s="129">
        <v>164880.02000000002</v>
      </c>
      <c r="H284" s="129">
        <v>178643.19999999998</v>
      </c>
      <c r="I284" s="129">
        <v>182909.883</v>
      </c>
      <c r="J284" s="129">
        <v>174237.29999999993</v>
      </c>
      <c r="K284" s="129">
        <v>188117.64</v>
      </c>
      <c r="L284" s="129">
        <v>172091.32000000004</v>
      </c>
      <c r="M284" s="129">
        <v>160955.91</v>
      </c>
      <c r="N284" s="135">
        <v>2098924.0210000002</v>
      </c>
    </row>
    <row r="285" spans="1:14"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x14ac:dyDescent="0.2">
      <c r="A287" s="80" t="s">
        <v>313</v>
      </c>
      <c r="B287" s="129">
        <v>0</v>
      </c>
      <c r="C287" s="129">
        <v>0</v>
      </c>
      <c r="D287" s="129">
        <v>0</v>
      </c>
      <c r="E287" s="129">
        <v>0</v>
      </c>
      <c r="F287" s="129">
        <v>0</v>
      </c>
      <c r="G287" s="129">
        <v>0</v>
      </c>
      <c r="H287" s="129">
        <v>0</v>
      </c>
      <c r="I287" s="129">
        <v>0</v>
      </c>
      <c r="J287" s="129">
        <v>0</v>
      </c>
      <c r="K287" s="129">
        <v>0</v>
      </c>
      <c r="L287" s="129">
        <v>0</v>
      </c>
      <c r="M287" s="129">
        <v>0</v>
      </c>
      <c r="N287" s="135">
        <v>0</v>
      </c>
    </row>
    <row r="288" spans="1:14"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x14ac:dyDescent="0.2">
      <c r="A289" s="80" t="s">
        <v>315</v>
      </c>
      <c r="B289" s="129">
        <v>0</v>
      </c>
      <c r="C289" s="129">
        <v>0</v>
      </c>
      <c r="D289" s="129">
        <v>0</v>
      </c>
      <c r="E289" s="129">
        <v>0</v>
      </c>
      <c r="F289" s="129">
        <v>0</v>
      </c>
      <c r="G289" s="129">
        <v>0</v>
      </c>
      <c r="H289" s="129">
        <v>0</v>
      </c>
      <c r="I289" s="129">
        <v>3774.04</v>
      </c>
      <c r="J289" s="129">
        <v>10225.718000000001</v>
      </c>
      <c r="K289" s="129">
        <v>6039.02</v>
      </c>
      <c r="L289" s="129">
        <v>4758.9620000000004</v>
      </c>
      <c r="M289" s="129">
        <v>4560.8130000000001</v>
      </c>
      <c r="N289" s="135">
        <v>29358.553</v>
      </c>
    </row>
    <row r="290" spans="1:14" ht="22.5"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22.5" x14ac:dyDescent="0.2">
      <c r="A291" s="80" t="s">
        <v>317</v>
      </c>
      <c r="B291" s="129">
        <v>155.02000000000001</v>
      </c>
      <c r="C291" s="129">
        <v>198.40100000000001</v>
      </c>
      <c r="D291" s="129">
        <v>0</v>
      </c>
      <c r="E291" s="129">
        <v>195.13900000000001</v>
      </c>
      <c r="F291" s="129">
        <v>211.18899999999999</v>
      </c>
      <c r="G291" s="129">
        <v>225.89699999999999</v>
      </c>
      <c r="H291" s="129">
        <v>0</v>
      </c>
      <c r="I291" s="129">
        <v>253.47</v>
      </c>
      <c r="J291" s="129">
        <v>244.02699999999999</v>
      </c>
      <c r="K291" s="129">
        <v>0</v>
      </c>
      <c r="L291" s="129">
        <v>251.11799999999999</v>
      </c>
      <c r="M291" s="129">
        <v>211.75800000000001</v>
      </c>
      <c r="N291" s="135">
        <v>1946.019</v>
      </c>
    </row>
    <row r="292" spans="1:14" ht="13.5" thickBot="1" x14ac:dyDescent="0.25">
      <c r="A292" s="80" t="s">
        <v>318</v>
      </c>
      <c r="B292" s="129">
        <v>5288</v>
      </c>
      <c r="C292" s="129">
        <v>4402</v>
      </c>
      <c r="D292" s="129">
        <v>4790</v>
      </c>
      <c r="E292" s="129">
        <v>5642</v>
      </c>
      <c r="F292" s="129">
        <v>7662</v>
      </c>
      <c r="G292" s="129">
        <v>6080</v>
      </c>
      <c r="H292" s="129">
        <v>8200</v>
      </c>
      <c r="I292" s="129">
        <v>6402</v>
      </c>
      <c r="J292" s="129">
        <v>7206</v>
      </c>
      <c r="K292" s="129">
        <v>4360</v>
      </c>
      <c r="L292" s="129">
        <v>4302</v>
      </c>
      <c r="M292" s="129">
        <v>3744</v>
      </c>
      <c r="N292" s="135">
        <v>68078</v>
      </c>
    </row>
    <row r="293" spans="1:14" ht="23.25" thickBot="1" x14ac:dyDescent="0.25">
      <c r="A293" s="132" t="s">
        <v>319</v>
      </c>
      <c r="B293" s="133">
        <v>5400</v>
      </c>
      <c r="C293" s="133">
        <v>3570</v>
      </c>
      <c r="D293" s="133">
        <v>4050</v>
      </c>
      <c r="E293" s="133">
        <v>3690</v>
      </c>
      <c r="F293" s="133">
        <v>2910</v>
      </c>
      <c r="G293" s="133">
        <v>2760</v>
      </c>
      <c r="H293" s="133">
        <v>2970</v>
      </c>
      <c r="I293" s="133">
        <v>2820</v>
      </c>
      <c r="J293" s="133">
        <v>2880</v>
      </c>
      <c r="K293" s="133">
        <v>3270</v>
      </c>
      <c r="L293" s="133">
        <v>3780</v>
      </c>
      <c r="M293" s="133">
        <v>4110</v>
      </c>
      <c r="N293" s="133">
        <v>42210</v>
      </c>
    </row>
    <row r="294" spans="1:14"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x14ac:dyDescent="0.2">
      <c r="A295" s="80" t="s">
        <v>321</v>
      </c>
      <c r="B295" s="129">
        <v>5400</v>
      </c>
      <c r="C295" s="129">
        <v>3570</v>
      </c>
      <c r="D295" s="129">
        <v>4050</v>
      </c>
      <c r="E295" s="129">
        <v>3690</v>
      </c>
      <c r="F295" s="129">
        <v>2910</v>
      </c>
      <c r="G295" s="129">
        <v>2760</v>
      </c>
      <c r="H295" s="129">
        <v>2970</v>
      </c>
      <c r="I295" s="129">
        <v>2820</v>
      </c>
      <c r="J295" s="129">
        <v>2880</v>
      </c>
      <c r="K295" s="129">
        <v>3270</v>
      </c>
      <c r="L295" s="129">
        <v>3780</v>
      </c>
      <c r="M295" s="129">
        <v>4110</v>
      </c>
      <c r="N295" s="135">
        <v>42210</v>
      </c>
    </row>
    <row r="296" spans="1:14"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x14ac:dyDescent="0.2">
      <c r="A297" s="80" t="s">
        <v>323</v>
      </c>
      <c r="B297" s="129">
        <v>0</v>
      </c>
      <c r="C297" s="129">
        <v>0</v>
      </c>
      <c r="D297" s="129">
        <v>0</v>
      </c>
      <c r="E297" s="129">
        <v>0</v>
      </c>
      <c r="F297" s="129">
        <v>0</v>
      </c>
      <c r="G297" s="129">
        <v>0</v>
      </c>
      <c r="H297" s="129">
        <v>0</v>
      </c>
      <c r="I297" s="129">
        <v>0</v>
      </c>
      <c r="J297" s="129">
        <v>0</v>
      </c>
      <c r="K297" s="129">
        <v>0</v>
      </c>
      <c r="L297" s="129">
        <v>0</v>
      </c>
      <c r="M297" s="129">
        <v>0</v>
      </c>
      <c r="N297" s="135">
        <v>0</v>
      </c>
    </row>
    <row r="298" spans="1:14"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13.5" thickBot="1" x14ac:dyDescent="0.25">
      <c r="A299" s="80" t="s">
        <v>255</v>
      </c>
      <c r="B299" s="129">
        <v>0</v>
      </c>
      <c r="C299" s="129">
        <v>0</v>
      </c>
      <c r="D299" s="129">
        <v>0</v>
      </c>
      <c r="E299" s="129">
        <v>0</v>
      </c>
      <c r="F299" s="129">
        <v>0</v>
      </c>
      <c r="G299" s="129">
        <v>0</v>
      </c>
      <c r="H299" s="129">
        <v>0</v>
      </c>
      <c r="I299" s="129">
        <v>0</v>
      </c>
      <c r="J299" s="129">
        <v>0</v>
      </c>
      <c r="K299" s="129">
        <v>0</v>
      </c>
      <c r="L299" s="129">
        <v>0</v>
      </c>
      <c r="M299" s="129">
        <v>0</v>
      </c>
      <c r="N299" s="135">
        <v>0</v>
      </c>
    </row>
    <row r="300" spans="1:14" ht="23.25" thickBot="1" x14ac:dyDescent="0.25">
      <c r="A300" s="132" t="s">
        <v>325</v>
      </c>
      <c r="B300" s="133">
        <v>0</v>
      </c>
      <c r="C300" s="133">
        <v>1650</v>
      </c>
      <c r="D300" s="133">
        <v>3575</v>
      </c>
      <c r="E300" s="133">
        <v>575</v>
      </c>
      <c r="F300" s="133">
        <v>1425</v>
      </c>
      <c r="G300" s="133">
        <v>1050</v>
      </c>
      <c r="H300" s="133">
        <v>975</v>
      </c>
      <c r="I300" s="133">
        <v>0</v>
      </c>
      <c r="J300" s="133">
        <v>0</v>
      </c>
      <c r="K300" s="133">
        <v>0</v>
      </c>
      <c r="L300" s="133">
        <v>0</v>
      </c>
      <c r="M300" s="133">
        <v>0</v>
      </c>
      <c r="N300" s="133">
        <v>9250</v>
      </c>
    </row>
    <row r="301" spans="1:14"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x14ac:dyDescent="0.2">
      <c r="A302" s="80" t="s">
        <v>327</v>
      </c>
      <c r="B302" s="129">
        <v>0</v>
      </c>
      <c r="C302" s="129">
        <v>1650</v>
      </c>
      <c r="D302" s="129">
        <v>3575</v>
      </c>
      <c r="E302" s="129">
        <v>575</v>
      </c>
      <c r="F302" s="129">
        <v>1425</v>
      </c>
      <c r="G302" s="129">
        <v>1050</v>
      </c>
      <c r="H302" s="129">
        <v>975</v>
      </c>
      <c r="I302" s="129">
        <v>0</v>
      </c>
      <c r="J302" s="129">
        <v>0</v>
      </c>
      <c r="K302" s="129">
        <v>0</v>
      </c>
      <c r="L302" s="129">
        <v>0</v>
      </c>
      <c r="M302" s="129">
        <v>0</v>
      </c>
      <c r="N302" s="129">
        <v>9250</v>
      </c>
    </row>
    <row r="303" spans="1:14" ht="22.5" x14ac:dyDescent="0.2">
      <c r="A303" s="80" t="s">
        <v>328</v>
      </c>
      <c r="B303" s="129">
        <v>0</v>
      </c>
      <c r="C303" s="129">
        <v>0</v>
      </c>
      <c r="D303" s="129">
        <v>0</v>
      </c>
      <c r="E303" s="129">
        <v>0</v>
      </c>
      <c r="F303" s="129">
        <v>0</v>
      </c>
      <c r="G303" s="129">
        <v>0</v>
      </c>
      <c r="H303" s="129">
        <v>0</v>
      </c>
      <c r="I303" s="129">
        <v>0</v>
      </c>
      <c r="J303" s="129">
        <v>0</v>
      </c>
      <c r="K303" s="129">
        <v>0</v>
      </c>
      <c r="L303" s="129">
        <v>0</v>
      </c>
      <c r="M303" s="129">
        <v>0</v>
      </c>
      <c r="N303" s="129">
        <v>0</v>
      </c>
    </row>
    <row r="304" spans="1:14" ht="13.5" thickBot="1" x14ac:dyDescent="0.25">
      <c r="A304" s="80" t="s">
        <v>255</v>
      </c>
      <c r="B304" s="129">
        <v>0</v>
      </c>
      <c r="C304" s="129">
        <v>0</v>
      </c>
      <c r="D304" s="129">
        <v>0</v>
      </c>
      <c r="E304" s="129">
        <v>0</v>
      </c>
      <c r="F304" s="129">
        <v>0</v>
      </c>
      <c r="G304" s="129">
        <v>0</v>
      </c>
      <c r="H304" s="129">
        <v>0</v>
      </c>
      <c r="I304" s="129">
        <v>0</v>
      </c>
      <c r="J304" s="129">
        <v>0</v>
      </c>
      <c r="K304" s="129">
        <v>0</v>
      </c>
      <c r="L304" s="129">
        <v>0</v>
      </c>
      <c r="M304" s="129">
        <v>0</v>
      </c>
      <c r="N304" s="129">
        <v>0</v>
      </c>
    </row>
    <row r="305" spans="1:14" ht="13.5" thickBot="1" x14ac:dyDescent="0.25">
      <c r="A305" s="132" t="s">
        <v>367</v>
      </c>
      <c r="B305" s="133">
        <v>0</v>
      </c>
      <c r="C305" s="133">
        <v>0</v>
      </c>
      <c r="D305" s="133">
        <v>0</v>
      </c>
      <c r="E305" s="133">
        <v>0</v>
      </c>
      <c r="F305" s="133">
        <v>0</v>
      </c>
      <c r="G305" s="133">
        <v>0</v>
      </c>
      <c r="H305" s="133">
        <v>0</v>
      </c>
      <c r="I305" s="133">
        <v>0</v>
      </c>
      <c r="J305" s="133">
        <v>0</v>
      </c>
      <c r="K305" s="133">
        <v>0</v>
      </c>
      <c r="L305" s="133">
        <v>0</v>
      </c>
      <c r="M305" s="133">
        <v>0</v>
      </c>
      <c r="N305" s="133">
        <v>0</v>
      </c>
    </row>
    <row r="306" spans="1:14" x14ac:dyDescent="0.2">
      <c r="A306" s="80" t="s">
        <v>330</v>
      </c>
      <c r="B306" s="129">
        <v>0</v>
      </c>
      <c r="C306" s="129">
        <v>0</v>
      </c>
      <c r="D306" s="129">
        <v>0</v>
      </c>
      <c r="E306" s="129">
        <v>0</v>
      </c>
      <c r="F306" s="129">
        <v>0</v>
      </c>
      <c r="G306" s="129">
        <v>0</v>
      </c>
      <c r="H306" s="129">
        <v>0</v>
      </c>
      <c r="I306" s="129">
        <v>0</v>
      </c>
      <c r="J306" s="129">
        <v>0</v>
      </c>
      <c r="K306" s="129">
        <v>0</v>
      </c>
      <c r="L306" s="129">
        <v>0</v>
      </c>
      <c r="M306" s="129">
        <v>0</v>
      </c>
      <c r="N306" s="135">
        <v>0</v>
      </c>
    </row>
    <row r="307" spans="1:14" x14ac:dyDescent="0.2">
      <c r="A307" s="80" t="s">
        <v>331</v>
      </c>
      <c r="B307" s="129">
        <v>0</v>
      </c>
      <c r="C307" s="129">
        <v>0</v>
      </c>
      <c r="D307" s="129">
        <v>0</v>
      </c>
      <c r="E307" s="129">
        <v>0</v>
      </c>
      <c r="F307" s="129">
        <v>0</v>
      </c>
      <c r="G307" s="129">
        <v>0</v>
      </c>
      <c r="H307" s="129">
        <v>0</v>
      </c>
      <c r="I307" s="129">
        <v>0</v>
      </c>
      <c r="J307" s="129">
        <v>0</v>
      </c>
      <c r="K307" s="129">
        <v>0</v>
      </c>
      <c r="L307" s="129">
        <v>0</v>
      </c>
      <c r="M307" s="129">
        <v>0</v>
      </c>
      <c r="N307" s="135">
        <v>0</v>
      </c>
    </row>
    <row r="308" spans="1:14" ht="22.5"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x14ac:dyDescent="0.2">
      <c r="A309" s="80" t="s">
        <v>333</v>
      </c>
      <c r="B309" s="129">
        <v>0</v>
      </c>
      <c r="C309" s="129">
        <v>0</v>
      </c>
      <c r="D309" s="129">
        <v>0</v>
      </c>
      <c r="E309" s="129">
        <v>0</v>
      </c>
      <c r="F309" s="129">
        <v>0</v>
      </c>
      <c r="G309" s="129">
        <v>0</v>
      </c>
      <c r="H309" s="129">
        <v>0</v>
      </c>
      <c r="I309" s="129">
        <v>0</v>
      </c>
      <c r="J309" s="129">
        <v>0</v>
      </c>
      <c r="K309" s="129">
        <v>0</v>
      </c>
      <c r="L309" s="129">
        <v>0</v>
      </c>
      <c r="M309" s="129">
        <v>0</v>
      </c>
      <c r="N309" s="135">
        <v>0</v>
      </c>
    </row>
    <row r="310" spans="1:14"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x14ac:dyDescent="0.2">
      <c r="A311" s="80" t="s">
        <v>335</v>
      </c>
      <c r="B311" s="129">
        <v>0</v>
      </c>
      <c r="C311" s="129">
        <v>0</v>
      </c>
      <c r="D311" s="129">
        <v>0</v>
      </c>
      <c r="E311" s="129">
        <v>0</v>
      </c>
      <c r="F311" s="129">
        <v>0</v>
      </c>
      <c r="G311" s="129">
        <v>0</v>
      </c>
      <c r="H311" s="129">
        <v>0</v>
      </c>
      <c r="I311" s="129">
        <v>0</v>
      </c>
      <c r="J311" s="129">
        <v>0</v>
      </c>
      <c r="K311" s="129">
        <v>0</v>
      </c>
      <c r="L311" s="129">
        <v>0</v>
      </c>
      <c r="M311" s="129">
        <v>0</v>
      </c>
      <c r="N311" s="135">
        <v>0</v>
      </c>
    </row>
    <row r="312" spans="1:14"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13.5"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13.5" thickBot="1" x14ac:dyDescent="0.25">
      <c r="A314" s="132" t="s">
        <v>336</v>
      </c>
      <c r="B314" s="133">
        <v>37267.21</v>
      </c>
      <c r="C314" s="133">
        <v>29694.799999999999</v>
      </c>
      <c r="D314" s="133">
        <v>38069.29</v>
      </c>
      <c r="E314" s="133">
        <v>37172.42</v>
      </c>
      <c r="F314" s="133">
        <v>42722.58</v>
      </c>
      <c r="G314" s="133">
        <v>32732.899999999998</v>
      </c>
      <c r="H314" s="133">
        <v>23401.72</v>
      </c>
      <c r="I314" s="133">
        <v>31205.260000000002</v>
      </c>
      <c r="J314" s="133">
        <v>30840.240000000002</v>
      </c>
      <c r="K314" s="133">
        <v>36509.705000000002</v>
      </c>
      <c r="L314" s="133">
        <v>35073.986000000004</v>
      </c>
      <c r="M314" s="133">
        <v>37719.68</v>
      </c>
      <c r="N314" s="133">
        <v>412409.79100000003</v>
      </c>
    </row>
    <row r="315" spans="1:14" x14ac:dyDescent="0.2">
      <c r="A315" s="80" t="s">
        <v>337</v>
      </c>
      <c r="B315" s="129">
        <v>22190.25</v>
      </c>
      <c r="C315" s="129">
        <v>17525</v>
      </c>
      <c r="D315" s="129">
        <v>24421.25</v>
      </c>
      <c r="E315" s="129">
        <v>24407.5</v>
      </c>
      <c r="F315" s="129">
        <v>30254.6</v>
      </c>
      <c r="G315" s="129">
        <v>24731.96</v>
      </c>
      <c r="H315" s="129">
        <v>22278.82</v>
      </c>
      <c r="I315" s="129">
        <v>19640</v>
      </c>
      <c r="J315" s="129">
        <v>19122.400000000001</v>
      </c>
      <c r="K315" s="129">
        <v>24583.125</v>
      </c>
      <c r="L315" s="129">
        <v>22896.375</v>
      </c>
      <c r="M315" s="129">
        <v>26909</v>
      </c>
      <c r="N315" s="135">
        <v>278960.28000000003</v>
      </c>
    </row>
    <row r="316" spans="1:14" x14ac:dyDescent="0.2">
      <c r="A316" s="80" t="s">
        <v>338</v>
      </c>
      <c r="B316" s="129">
        <v>15076.96</v>
      </c>
      <c r="C316" s="129">
        <v>12169.8</v>
      </c>
      <c r="D316" s="129">
        <v>13648.04</v>
      </c>
      <c r="E316" s="129">
        <v>12764.92</v>
      </c>
      <c r="F316" s="129">
        <v>12467.98</v>
      </c>
      <c r="G316" s="129">
        <v>8000.94</v>
      </c>
      <c r="H316" s="129">
        <v>1122.9000000000001</v>
      </c>
      <c r="I316" s="129">
        <v>11565.26</v>
      </c>
      <c r="J316" s="129">
        <v>11717.84</v>
      </c>
      <c r="K316" s="129">
        <v>11926.58</v>
      </c>
      <c r="L316" s="129">
        <v>12177.611000000001</v>
      </c>
      <c r="M316" s="129">
        <v>10810.68</v>
      </c>
      <c r="N316" s="135">
        <v>133449.511</v>
      </c>
    </row>
    <row r="317" spans="1:14" ht="13.5"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13.5" thickBot="1" x14ac:dyDescent="0.25">
      <c r="A318" s="132" t="s">
        <v>339</v>
      </c>
      <c r="B318" s="133">
        <v>4500</v>
      </c>
      <c r="C318" s="133">
        <v>3764.6</v>
      </c>
      <c r="D318" s="133">
        <v>5175</v>
      </c>
      <c r="E318" s="133">
        <v>4614.1759999999995</v>
      </c>
      <c r="F318" s="133">
        <v>5079.2</v>
      </c>
      <c r="G318" s="133">
        <v>4700</v>
      </c>
      <c r="H318" s="133">
        <v>4350</v>
      </c>
      <c r="I318" s="133">
        <v>4675</v>
      </c>
      <c r="J318" s="133">
        <v>5025</v>
      </c>
      <c r="K318" s="133">
        <v>5350</v>
      </c>
      <c r="L318" s="133">
        <v>4325</v>
      </c>
      <c r="M318" s="133">
        <v>4725</v>
      </c>
      <c r="N318" s="133">
        <v>56282.975999999995</v>
      </c>
    </row>
    <row r="319" spans="1:14" ht="13.5" thickBot="1" x14ac:dyDescent="0.25">
      <c r="A319" s="137" t="s">
        <v>339</v>
      </c>
      <c r="B319" s="138">
        <v>4500</v>
      </c>
      <c r="C319" s="138">
        <v>3764.6</v>
      </c>
      <c r="D319" s="138">
        <v>5175</v>
      </c>
      <c r="E319" s="138">
        <v>4614.1759999999995</v>
      </c>
      <c r="F319" s="138">
        <v>5079.2</v>
      </c>
      <c r="G319" s="138">
        <v>4700</v>
      </c>
      <c r="H319" s="138">
        <v>4350</v>
      </c>
      <c r="I319" s="138">
        <v>4675</v>
      </c>
      <c r="J319" s="138">
        <v>5025</v>
      </c>
      <c r="K319" s="138">
        <v>5350</v>
      </c>
      <c r="L319" s="138">
        <v>4325</v>
      </c>
      <c r="M319" s="138">
        <v>4725</v>
      </c>
      <c r="N319" s="139">
        <v>56282.975999999995</v>
      </c>
    </row>
    <row r="320" spans="1:14" ht="13.5" thickBot="1" x14ac:dyDescent="0.25">
      <c r="A320" s="140" t="s">
        <v>250</v>
      </c>
      <c r="B320" s="141">
        <v>485118.70700000011</v>
      </c>
      <c r="C320" s="141">
        <v>424280.02299999999</v>
      </c>
      <c r="D320" s="141">
        <v>474706.78600000002</v>
      </c>
      <c r="E320" s="141">
        <v>473921.23099999991</v>
      </c>
      <c r="F320" s="141">
        <v>505050.12399999995</v>
      </c>
      <c r="G320" s="141">
        <v>453655.04100000008</v>
      </c>
      <c r="H320" s="141">
        <v>479437.14899999998</v>
      </c>
      <c r="I320" s="141">
        <v>508256.674</v>
      </c>
      <c r="J320" s="141">
        <v>491562.36399999994</v>
      </c>
      <c r="K320" s="141">
        <v>516422.50300000008</v>
      </c>
      <c r="L320" s="141">
        <v>491572.08000000007</v>
      </c>
      <c r="M320" s="141">
        <v>446536.179</v>
      </c>
      <c r="N320" s="141">
        <v>5750518.8609999996</v>
      </c>
    </row>
    <row r="322" spans="1:14" x14ac:dyDescent="0.2">
      <c r="N322" s="142"/>
    </row>
    <row r="324" spans="1:14" ht="12.75" customHeight="1" x14ac:dyDescent="0.2">
      <c r="A324" s="216" t="s">
        <v>370</v>
      </c>
      <c r="B324" s="216"/>
      <c r="C324" s="216"/>
      <c r="D324" s="216"/>
      <c r="E324" s="216"/>
      <c r="F324" s="216"/>
      <c r="G324" s="216"/>
      <c r="H324" s="216"/>
      <c r="I324" s="216"/>
      <c r="J324" s="216"/>
      <c r="K324" s="216"/>
      <c r="L324" s="216"/>
      <c r="M324" s="216"/>
      <c r="N324" s="216"/>
    </row>
    <row r="325" spans="1:14" ht="13.5" customHeight="1" thickBot="1" x14ac:dyDescent="0.25">
      <c r="A325" s="217"/>
      <c r="B325" s="217"/>
      <c r="C325" s="217"/>
      <c r="D325" s="217"/>
      <c r="E325" s="217"/>
      <c r="F325" s="217"/>
      <c r="G325" s="217"/>
      <c r="H325" s="217"/>
      <c r="I325" s="217"/>
      <c r="J325" s="217"/>
      <c r="K325" s="217"/>
      <c r="L325" s="217"/>
      <c r="M325" s="217"/>
      <c r="N325" s="217"/>
    </row>
    <row r="326" spans="1:14" ht="13.5"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13.5" thickBot="1" x14ac:dyDescent="0.25">
      <c r="A327" s="127" t="s">
        <v>251</v>
      </c>
      <c r="B327" s="128">
        <v>0</v>
      </c>
      <c r="C327" s="128">
        <v>0</v>
      </c>
      <c r="D327" s="128">
        <v>0</v>
      </c>
      <c r="E327" s="128">
        <v>0</v>
      </c>
      <c r="F327" s="128">
        <v>0</v>
      </c>
      <c r="G327" s="128">
        <v>0</v>
      </c>
      <c r="H327" s="128">
        <v>0</v>
      </c>
      <c r="I327" s="128">
        <v>0</v>
      </c>
      <c r="J327" s="128">
        <v>0</v>
      </c>
      <c r="K327" s="128">
        <v>0</v>
      </c>
      <c r="L327" s="128">
        <v>0</v>
      </c>
      <c r="M327" s="128">
        <v>320.48</v>
      </c>
      <c r="N327" s="128">
        <v>320.48</v>
      </c>
    </row>
    <row r="328" spans="1:14"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13.5" thickBot="1" x14ac:dyDescent="0.25">
      <c r="A332" s="79" t="s">
        <v>255</v>
      </c>
      <c r="B332" s="131">
        <v>0</v>
      </c>
      <c r="C332" s="129">
        <v>0</v>
      </c>
      <c r="D332" s="129">
        <v>0</v>
      </c>
      <c r="E332" s="129">
        <v>0</v>
      </c>
      <c r="F332" s="129">
        <v>0</v>
      </c>
      <c r="G332" s="129">
        <v>0</v>
      </c>
      <c r="H332" s="129">
        <v>0</v>
      </c>
      <c r="I332" s="129">
        <v>0</v>
      </c>
      <c r="J332" s="129">
        <v>0</v>
      </c>
      <c r="K332" s="129">
        <v>0</v>
      </c>
      <c r="L332" s="129">
        <v>0</v>
      </c>
      <c r="M332" s="129">
        <v>320.48</v>
      </c>
      <c r="N332" s="130">
        <v>320.48</v>
      </c>
    </row>
    <row r="333" spans="1:14" ht="13.5"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13.5"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13.5" thickBot="1" x14ac:dyDescent="0.25">
      <c r="A340" s="132" t="s">
        <v>263</v>
      </c>
      <c r="B340" s="133">
        <v>0</v>
      </c>
      <c r="C340" s="133">
        <v>0</v>
      </c>
      <c r="D340" s="133">
        <v>0</v>
      </c>
      <c r="E340" s="133">
        <v>0</v>
      </c>
      <c r="F340" s="133">
        <v>0</v>
      </c>
      <c r="G340" s="133">
        <v>0</v>
      </c>
      <c r="H340" s="133">
        <v>0</v>
      </c>
      <c r="I340" s="133">
        <v>0</v>
      </c>
      <c r="J340" s="133">
        <v>0</v>
      </c>
      <c r="K340" s="133">
        <v>0</v>
      </c>
      <c r="L340" s="133">
        <v>0</v>
      </c>
      <c r="M340" s="133">
        <v>1009.63</v>
      </c>
      <c r="N340" s="133">
        <v>1009.63</v>
      </c>
    </row>
    <row r="341" spans="1:14" x14ac:dyDescent="0.2">
      <c r="A341" s="80" t="s">
        <v>264</v>
      </c>
      <c r="B341" s="129">
        <v>0</v>
      </c>
      <c r="C341" s="129">
        <v>0</v>
      </c>
      <c r="D341" s="129">
        <v>0</v>
      </c>
      <c r="E341" s="129">
        <v>0</v>
      </c>
      <c r="F341" s="129">
        <v>0</v>
      </c>
      <c r="G341" s="129">
        <v>0</v>
      </c>
      <c r="H341" s="129">
        <v>0</v>
      </c>
      <c r="I341" s="129">
        <v>0</v>
      </c>
      <c r="J341" s="129">
        <v>0</v>
      </c>
      <c r="K341" s="129">
        <v>0</v>
      </c>
      <c r="L341" s="129">
        <v>0</v>
      </c>
      <c r="M341" s="129">
        <v>1009.63</v>
      </c>
      <c r="N341" s="130">
        <v>1009.63</v>
      </c>
    </row>
    <row r="342" spans="1:14"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22.5"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23.25"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13.5" thickBot="1" x14ac:dyDescent="0.25">
      <c r="A345" s="132" t="s">
        <v>268</v>
      </c>
      <c r="B345" s="134">
        <v>0</v>
      </c>
      <c r="C345" s="134">
        <v>0</v>
      </c>
      <c r="D345" s="134">
        <v>0</v>
      </c>
      <c r="E345" s="134">
        <v>0</v>
      </c>
      <c r="F345" s="134">
        <v>0</v>
      </c>
      <c r="G345" s="134">
        <v>0</v>
      </c>
      <c r="H345" s="134">
        <v>0</v>
      </c>
      <c r="I345" s="134">
        <v>0</v>
      </c>
      <c r="J345" s="134">
        <v>0</v>
      </c>
      <c r="K345" s="134">
        <v>0</v>
      </c>
      <c r="L345" s="134">
        <v>0</v>
      </c>
      <c r="M345" s="134">
        <v>0</v>
      </c>
      <c r="N345" s="134">
        <v>0</v>
      </c>
    </row>
    <row r="346" spans="1:14"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13.5" thickBot="1" x14ac:dyDescent="0.25">
      <c r="A347" s="80" t="s">
        <v>270</v>
      </c>
      <c r="B347" s="129">
        <v>0</v>
      </c>
      <c r="C347" s="129">
        <v>0</v>
      </c>
      <c r="D347" s="129">
        <v>0</v>
      </c>
      <c r="E347" s="129">
        <v>0</v>
      </c>
      <c r="F347" s="129">
        <v>0</v>
      </c>
      <c r="G347" s="129">
        <v>0</v>
      </c>
      <c r="H347" s="129">
        <v>0</v>
      </c>
      <c r="I347" s="129">
        <v>0</v>
      </c>
      <c r="J347" s="129">
        <v>0</v>
      </c>
      <c r="K347" s="129">
        <v>0</v>
      </c>
      <c r="L347" s="129">
        <v>0</v>
      </c>
      <c r="M347" s="129">
        <v>0</v>
      </c>
      <c r="N347" s="135">
        <v>0</v>
      </c>
    </row>
    <row r="348" spans="1:14" ht="13.5" thickBot="1" x14ac:dyDescent="0.25">
      <c r="A348" s="132" t="s">
        <v>271</v>
      </c>
      <c r="B348" s="133">
        <v>30789.1</v>
      </c>
      <c r="C348" s="133">
        <v>6005</v>
      </c>
      <c r="D348" s="133">
        <v>16421</v>
      </c>
      <c r="E348" s="133">
        <v>67885</v>
      </c>
      <c r="F348" s="133">
        <v>57701</v>
      </c>
      <c r="G348" s="133">
        <v>78128</v>
      </c>
      <c r="H348" s="133">
        <v>76181</v>
      </c>
      <c r="I348" s="133">
        <v>72051</v>
      </c>
      <c r="J348" s="133">
        <v>47566</v>
      </c>
      <c r="K348" s="133">
        <v>22642</v>
      </c>
      <c r="L348" s="133">
        <v>16774</v>
      </c>
      <c r="M348" s="133">
        <v>37164.79</v>
      </c>
      <c r="N348" s="133">
        <v>529307.8899999999</v>
      </c>
    </row>
    <row r="349" spans="1:14"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x14ac:dyDescent="0.2">
      <c r="A352" s="80" t="s">
        <v>275</v>
      </c>
      <c r="B352" s="129">
        <v>3079</v>
      </c>
      <c r="C352" s="129">
        <v>1201</v>
      </c>
      <c r="D352" s="129">
        <v>3284.2</v>
      </c>
      <c r="E352" s="129">
        <v>13577</v>
      </c>
      <c r="F352" s="129">
        <v>11540.2</v>
      </c>
      <c r="G352" s="129">
        <v>15625.6</v>
      </c>
      <c r="H352" s="129">
        <v>15236.2</v>
      </c>
      <c r="I352" s="129">
        <v>14410.2</v>
      </c>
      <c r="J352" s="129">
        <v>9513.2000000000007</v>
      </c>
      <c r="K352" s="129">
        <v>4528.3999999999996</v>
      </c>
      <c r="L352" s="129">
        <v>3354.8</v>
      </c>
      <c r="M352" s="129">
        <v>0</v>
      </c>
      <c r="N352" s="135">
        <v>95349.799999999988</v>
      </c>
    </row>
    <row r="353" spans="1:14"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x14ac:dyDescent="0.2">
      <c r="A355" s="80" t="s">
        <v>278</v>
      </c>
      <c r="B355" s="129">
        <v>0</v>
      </c>
      <c r="C355" s="129">
        <v>0</v>
      </c>
      <c r="D355" s="129">
        <v>0</v>
      </c>
      <c r="E355" s="129">
        <v>0</v>
      </c>
      <c r="F355" s="129">
        <v>0</v>
      </c>
      <c r="G355" s="129">
        <v>0</v>
      </c>
      <c r="H355" s="129">
        <v>0</v>
      </c>
      <c r="I355" s="129">
        <v>0</v>
      </c>
      <c r="J355" s="129">
        <v>0</v>
      </c>
      <c r="K355" s="129">
        <v>0</v>
      </c>
      <c r="L355" s="129">
        <v>0</v>
      </c>
      <c r="M355" s="129">
        <v>0</v>
      </c>
      <c r="N355" s="135">
        <v>0</v>
      </c>
    </row>
    <row r="356" spans="1:14" x14ac:dyDescent="0.2">
      <c r="A356" s="80" t="s">
        <v>279</v>
      </c>
      <c r="B356" s="129">
        <v>3078.9</v>
      </c>
      <c r="C356" s="129">
        <v>0</v>
      </c>
      <c r="D356" s="129">
        <v>0</v>
      </c>
      <c r="E356" s="129">
        <v>0</v>
      </c>
      <c r="F356" s="129">
        <v>0</v>
      </c>
      <c r="G356" s="129">
        <v>0</v>
      </c>
      <c r="H356" s="129">
        <v>0</v>
      </c>
      <c r="I356" s="129">
        <v>0</v>
      </c>
      <c r="J356" s="129">
        <v>0</v>
      </c>
      <c r="K356" s="129">
        <v>0</v>
      </c>
      <c r="L356" s="129">
        <v>0</v>
      </c>
      <c r="M356" s="129">
        <v>3276.48</v>
      </c>
      <c r="N356" s="135">
        <v>6355.38</v>
      </c>
    </row>
    <row r="357" spans="1:14" x14ac:dyDescent="0.2">
      <c r="A357" s="80" t="s">
        <v>280</v>
      </c>
      <c r="B357" s="129">
        <v>24631.200000000001</v>
      </c>
      <c r="C357" s="129">
        <v>4804</v>
      </c>
      <c r="D357" s="129">
        <v>13136.8</v>
      </c>
      <c r="E357" s="129">
        <v>54308</v>
      </c>
      <c r="F357" s="129">
        <v>46160.800000000003</v>
      </c>
      <c r="G357" s="129">
        <v>62502.400000000001</v>
      </c>
      <c r="H357" s="129">
        <v>60944.800000000003</v>
      </c>
      <c r="I357" s="129">
        <v>57640.800000000003</v>
      </c>
      <c r="J357" s="129">
        <v>38052.800000000003</v>
      </c>
      <c r="K357" s="129">
        <v>18113.599999999999</v>
      </c>
      <c r="L357" s="129">
        <v>13419.2</v>
      </c>
      <c r="M357" s="129">
        <v>33888.31</v>
      </c>
      <c r="N357" s="135">
        <v>427602.70999999996</v>
      </c>
    </row>
    <row r="358" spans="1:14"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13.5" thickBot="1" x14ac:dyDescent="0.25">
      <c r="A359" s="80" t="s">
        <v>282</v>
      </c>
      <c r="B359" s="129">
        <v>0</v>
      </c>
      <c r="C359" s="129">
        <v>0</v>
      </c>
      <c r="D359" s="129">
        <v>0</v>
      </c>
      <c r="E359" s="129">
        <v>0</v>
      </c>
      <c r="F359" s="129">
        <v>0</v>
      </c>
      <c r="G359" s="129">
        <v>0</v>
      </c>
      <c r="H359" s="129">
        <v>0</v>
      </c>
      <c r="I359" s="129">
        <v>0</v>
      </c>
      <c r="J359" s="129">
        <v>0</v>
      </c>
      <c r="K359" s="129">
        <v>0</v>
      </c>
      <c r="L359" s="129">
        <v>0</v>
      </c>
      <c r="M359" s="129">
        <v>0</v>
      </c>
      <c r="N359" s="135">
        <v>0</v>
      </c>
    </row>
    <row r="360" spans="1:14" ht="13.5"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13.5"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13.5"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22.5"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22.5"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13.5"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13.5" thickBot="1" x14ac:dyDescent="0.25">
      <c r="A373" s="132" t="s">
        <v>295</v>
      </c>
      <c r="B373" s="133">
        <v>0</v>
      </c>
      <c r="C373" s="133">
        <v>0</v>
      </c>
      <c r="D373" s="133">
        <v>0</v>
      </c>
      <c r="E373" s="133">
        <v>0</v>
      </c>
      <c r="F373" s="133">
        <v>0</v>
      </c>
      <c r="G373" s="133">
        <v>0</v>
      </c>
      <c r="H373" s="133">
        <v>0</v>
      </c>
      <c r="I373" s="133">
        <v>0</v>
      </c>
      <c r="J373" s="133">
        <v>0</v>
      </c>
      <c r="K373" s="133">
        <v>0</v>
      </c>
      <c r="L373" s="133">
        <v>0</v>
      </c>
      <c r="M373" s="133">
        <v>1004.37</v>
      </c>
      <c r="N373" s="133">
        <v>1004.37</v>
      </c>
    </row>
    <row r="374" spans="1:14"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x14ac:dyDescent="0.2">
      <c r="A376" s="80" t="s">
        <v>298</v>
      </c>
      <c r="B376" s="129">
        <v>0</v>
      </c>
      <c r="C376" s="129">
        <v>0</v>
      </c>
      <c r="D376" s="129">
        <v>0</v>
      </c>
      <c r="E376" s="129">
        <v>0</v>
      </c>
      <c r="F376" s="129">
        <v>0</v>
      </c>
      <c r="G376" s="129">
        <v>0</v>
      </c>
      <c r="H376" s="129">
        <v>0</v>
      </c>
      <c r="I376" s="129">
        <v>0</v>
      </c>
      <c r="J376" s="129">
        <v>0</v>
      </c>
      <c r="K376" s="129">
        <v>0</v>
      </c>
      <c r="L376" s="129">
        <v>0</v>
      </c>
      <c r="M376" s="129">
        <v>320</v>
      </c>
      <c r="N376" s="135">
        <v>320</v>
      </c>
    </row>
    <row r="377" spans="1:14" x14ac:dyDescent="0.2">
      <c r="A377" s="80" t="s">
        <v>299</v>
      </c>
      <c r="B377" s="129">
        <v>0</v>
      </c>
      <c r="C377" s="129">
        <v>0</v>
      </c>
      <c r="D377" s="129">
        <v>0</v>
      </c>
      <c r="E377" s="129">
        <v>0</v>
      </c>
      <c r="F377" s="129">
        <v>0</v>
      </c>
      <c r="G377" s="129">
        <v>0</v>
      </c>
      <c r="H377" s="129">
        <v>0</v>
      </c>
      <c r="I377" s="129">
        <v>0</v>
      </c>
      <c r="J377" s="129">
        <v>0</v>
      </c>
      <c r="K377" s="129">
        <v>0</v>
      </c>
      <c r="L377" s="129">
        <v>0</v>
      </c>
      <c r="M377" s="129">
        <v>0</v>
      </c>
      <c r="N377" s="135">
        <v>0</v>
      </c>
    </row>
    <row r="378" spans="1:14"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x14ac:dyDescent="0.2">
      <c r="A379" s="80" t="s">
        <v>301</v>
      </c>
      <c r="B379" s="129">
        <v>0</v>
      </c>
      <c r="C379" s="129">
        <v>0</v>
      </c>
      <c r="D379" s="129">
        <v>0</v>
      </c>
      <c r="E379" s="129">
        <v>0</v>
      </c>
      <c r="F379" s="129">
        <v>0</v>
      </c>
      <c r="G379" s="129">
        <v>0</v>
      </c>
      <c r="H379" s="129">
        <v>0</v>
      </c>
      <c r="I379" s="129">
        <v>0</v>
      </c>
      <c r="J379" s="129">
        <v>0</v>
      </c>
      <c r="K379" s="129">
        <v>0</v>
      </c>
      <c r="L379" s="129">
        <v>0</v>
      </c>
      <c r="M379" s="129">
        <v>684.37</v>
      </c>
      <c r="N379" s="135">
        <v>684.37</v>
      </c>
    </row>
    <row r="380" spans="1:14" ht="13.5"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23.25" thickBot="1" x14ac:dyDescent="0.25">
      <c r="A381" s="132" t="s">
        <v>303</v>
      </c>
      <c r="B381" s="133">
        <v>10400</v>
      </c>
      <c r="C381" s="133">
        <v>6240</v>
      </c>
      <c r="D381" s="133">
        <v>9376</v>
      </c>
      <c r="E381" s="133">
        <v>8320</v>
      </c>
      <c r="F381" s="133">
        <v>7280</v>
      </c>
      <c r="G381" s="133">
        <v>11633</v>
      </c>
      <c r="H381" s="133">
        <v>10090</v>
      </c>
      <c r="I381" s="133">
        <v>12521</v>
      </c>
      <c r="J381" s="133">
        <v>10865</v>
      </c>
      <c r="K381" s="133">
        <v>11456</v>
      </c>
      <c r="L381" s="133">
        <v>14255</v>
      </c>
      <c r="M381" s="133">
        <v>8180</v>
      </c>
      <c r="N381" s="133">
        <v>120616</v>
      </c>
    </row>
    <row r="382" spans="1:14"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x14ac:dyDescent="0.2">
      <c r="A384" s="80" t="s">
        <v>306</v>
      </c>
      <c r="B384" s="129">
        <v>10400</v>
      </c>
      <c r="C384" s="129">
        <v>6240</v>
      </c>
      <c r="D384" s="129">
        <v>9376</v>
      </c>
      <c r="E384" s="129">
        <v>8320</v>
      </c>
      <c r="F384" s="129">
        <v>7280</v>
      </c>
      <c r="G384" s="129">
        <v>10400</v>
      </c>
      <c r="H384" s="129">
        <v>7280</v>
      </c>
      <c r="I384" s="129">
        <v>8840</v>
      </c>
      <c r="J384" s="129">
        <v>9360</v>
      </c>
      <c r="K384" s="129">
        <v>8840</v>
      </c>
      <c r="L384" s="129">
        <v>9720</v>
      </c>
      <c r="M384" s="129">
        <v>5720</v>
      </c>
      <c r="N384" s="135">
        <v>101776</v>
      </c>
    </row>
    <row r="385" spans="1:14"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x14ac:dyDescent="0.2">
      <c r="A389" s="80" t="s">
        <v>311</v>
      </c>
      <c r="B389" s="129">
        <v>0</v>
      </c>
      <c r="C389" s="129">
        <v>0</v>
      </c>
      <c r="D389" s="129">
        <v>0</v>
      </c>
      <c r="E389" s="129">
        <v>0</v>
      </c>
      <c r="F389" s="129">
        <v>0</v>
      </c>
      <c r="G389" s="129">
        <v>1233</v>
      </c>
      <c r="H389" s="129">
        <v>2810</v>
      </c>
      <c r="I389" s="129">
        <v>3681</v>
      </c>
      <c r="J389" s="129">
        <v>1505</v>
      </c>
      <c r="K389" s="129">
        <v>2616</v>
      </c>
      <c r="L389" s="129">
        <v>4127</v>
      </c>
      <c r="M389" s="129">
        <v>2460</v>
      </c>
      <c r="N389" s="135">
        <v>18432</v>
      </c>
    </row>
    <row r="390" spans="1:14"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22.5"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22.5"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13.5" thickBot="1" x14ac:dyDescent="0.25">
      <c r="A396" s="80" t="s">
        <v>318</v>
      </c>
      <c r="B396" s="129">
        <v>0</v>
      </c>
      <c r="C396" s="129">
        <v>0</v>
      </c>
      <c r="D396" s="129">
        <v>0</v>
      </c>
      <c r="E396" s="129">
        <v>0</v>
      </c>
      <c r="F396" s="129">
        <v>0</v>
      </c>
      <c r="G396" s="129">
        <v>0</v>
      </c>
      <c r="H396" s="129">
        <v>0</v>
      </c>
      <c r="I396" s="129">
        <v>0</v>
      </c>
      <c r="J396" s="129">
        <v>0</v>
      </c>
      <c r="K396" s="129">
        <v>0</v>
      </c>
      <c r="L396" s="129">
        <v>408</v>
      </c>
      <c r="M396" s="129">
        <v>0</v>
      </c>
      <c r="N396" s="135">
        <v>408</v>
      </c>
    </row>
    <row r="397" spans="1:14" ht="23.25" thickBot="1" x14ac:dyDescent="0.25">
      <c r="A397" s="132" t="s">
        <v>319</v>
      </c>
      <c r="B397" s="133">
        <v>0</v>
      </c>
      <c r="C397" s="133">
        <v>0</v>
      </c>
      <c r="D397" s="133">
        <v>5451</v>
      </c>
      <c r="E397" s="133">
        <v>3586</v>
      </c>
      <c r="F397" s="133">
        <v>4149</v>
      </c>
      <c r="G397" s="133">
        <v>8751</v>
      </c>
      <c r="H397" s="133">
        <v>10939</v>
      </c>
      <c r="I397" s="133">
        <v>10310</v>
      </c>
      <c r="J397" s="133">
        <v>8684</v>
      </c>
      <c r="K397" s="133">
        <v>9811</v>
      </c>
      <c r="L397" s="133">
        <v>10051.07</v>
      </c>
      <c r="M397" s="133">
        <v>5259.48</v>
      </c>
      <c r="N397" s="133">
        <v>76991.55</v>
      </c>
    </row>
    <row r="398" spans="1:14" x14ac:dyDescent="0.2">
      <c r="A398" s="80" t="s">
        <v>320</v>
      </c>
      <c r="B398" s="129">
        <v>0</v>
      </c>
      <c r="C398" s="129">
        <v>0</v>
      </c>
      <c r="D398" s="129">
        <v>5451</v>
      </c>
      <c r="E398" s="129">
        <v>3586</v>
      </c>
      <c r="F398" s="129">
        <v>4149</v>
      </c>
      <c r="G398" s="129">
        <v>8751</v>
      </c>
      <c r="H398" s="129">
        <v>10939</v>
      </c>
      <c r="I398" s="129">
        <v>10310</v>
      </c>
      <c r="J398" s="129">
        <v>8684</v>
      </c>
      <c r="K398" s="129">
        <v>9811</v>
      </c>
      <c r="L398" s="129">
        <v>10051.07</v>
      </c>
      <c r="M398" s="129">
        <v>5072.58</v>
      </c>
      <c r="N398" s="135">
        <v>76804.650000000009</v>
      </c>
    </row>
    <row r="399" spans="1:14"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x14ac:dyDescent="0.2">
      <c r="A402" s="80" t="s">
        <v>324</v>
      </c>
      <c r="B402" s="129">
        <v>0</v>
      </c>
      <c r="C402" s="129">
        <v>0</v>
      </c>
      <c r="D402" s="129">
        <v>0</v>
      </c>
      <c r="E402" s="129">
        <v>0</v>
      </c>
      <c r="F402" s="129">
        <v>0</v>
      </c>
      <c r="G402" s="129">
        <v>0</v>
      </c>
      <c r="H402" s="129">
        <v>0</v>
      </c>
      <c r="I402" s="129">
        <v>0</v>
      </c>
      <c r="J402" s="129">
        <v>0</v>
      </c>
      <c r="K402" s="129">
        <v>0</v>
      </c>
      <c r="L402" s="129">
        <v>0</v>
      </c>
      <c r="M402" s="129">
        <v>186.9</v>
      </c>
      <c r="N402" s="135">
        <v>186.9</v>
      </c>
    </row>
    <row r="403" spans="1:14" ht="13.5"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23.25"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22.5"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13.5"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13.5"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22.5"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13.5"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13.5"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13.5"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13.5" thickBot="1" x14ac:dyDescent="0.25">
      <c r="A422" s="132" t="s">
        <v>339</v>
      </c>
      <c r="B422" s="133">
        <v>960</v>
      </c>
      <c r="C422" s="133">
        <v>0</v>
      </c>
      <c r="D422" s="133">
        <v>2080</v>
      </c>
      <c r="E422" s="133">
        <v>2141</v>
      </c>
      <c r="F422" s="133">
        <v>2340</v>
      </c>
      <c r="G422" s="133">
        <v>2560</v>
      </c>
      <c r="H422" s="133">
        <v>4361</v>
      </c>
      <c r="I422" s="133">
        <v>6092</v>
      </c>
      <c r="J422" s="133">
        <v>2841</v>
      </c>
      <c r="K422" s="133">
        <v>5216</v>
      </c>
      <c r="L422" s="133">
        <v>3429</v>
      </c>
      <c r="M422" s="133">
        <v>5434.2199999999993</v>
      </c>
      <c r="N422" s="133">
        <v>37454.22</v>
      </c>
    </row>
    <row r="423" spans="1:14" ht="13.5" thickBot="1" x14ac:dyDescent="0.25">
      <c r="A423" s="137" t="s">
        <v>339</v>
      </c>
      <c r="B423" s="138">
        <v>960</v>
      </c>
      <c r="C423" s="138">
        <v>0</v>
      </c>
      <c r="D423" s="138">
        <v>2080</v>
      </c>
      <c r="E423" s="138">
        <v>2141</v>
      </c>
      <c r="F423" s="138">
        <v>2340</v>
      </c>
      <c r="G423" s="138">
        <v>2560</v>
      </c>
      <c r="H423" s="138">
        <v>4361</v>
      </c>
      <c r="I423" s="138">
        <v>6092</v>
      </c>
      <c r="J423" s="138">
        <v>2841</v>
      </c>
      <c r="K423" s="138">
        <v>5216</v>
      </c>
      <c r="L423" s="138">
        <v>3429</v>
      </c>
      <c r="M423" s="138">
        <v>5434.2199999999993</v>
      </c>
      <c r="N423" s="139">
        <v>37454.22</v>
      </c>
    </row>
    <row r="424" spans="1:14" ht="13.5" thickBot="1" x14ac:dyDescent="0.25">
      <c r="A424" s="140" t="s">
        <v>250</v>
      </c>
      <c r="B424" s="141">
        <v>42149.1</v>
      </c>
      <c r="C424" s="141">
        <v>12245</v>
      </c>
      <c r="D424" s="141">
        <v>33328</v>
      </c>
      <c r="E424" s="141">
        <v>81932</v>
      </c>
      <c r="F424" s="141">
        <v>71470</v>
      </c>
      <c r="G424" s="141">
        <v>101072</v>
      </c>
      <c r="H424" s="141">
        <v>101571</v>
      </c>
      <c r="I424" s="141">
        <v>100974</v>
      </c>
      <c r="J424" s="141">
        <v>69956</v>
      </c>
      <c r="K424" s="141">
        <v>49125</v>
      </c>
      <c r="L424" s="141">
        <v>44509.07</v>
      </c>
      <c r="M424" s="141">
        <v>58372.97</v>
      </c>
      <c r="N424" s="141">
        <v>766704.1399999999</v>
      </c>
    </row>
    <row r="426" spans="1:14" x14ac:dyDescent="0.2">
      <c r="N426" s="142"/>
    </row>
    <row r="428" spans="1:14" ht="12.75" customHeight="1" x14ac:dyDescent="0.2">
      <c r="A428" s="216" t="s">
        <v>371</v>
      </c>
      <c r="B428" s="216"/>
      <c r="C428" s="216"/>
      <c r="D428" s="216"/>
      <c r="E428" s="216"/>
      <c r="F428" s="216"/>
      <c r="G428" s="216"/>
      <c r="H428" s="216"/>
      <c r="I428" s="216"/>
      <c r="J428" s="216"/>
      <c r="K428" s="216"/>
      <c r="L428" s="216"/>
      <c r="M428" s="216"/>
      <c r="N428" s="216"/>
    </row>
    <row r="429" spans="1:14" ht="13.5" customHeight="1" thickBot="1" x14ac:dyDescent="0.25">
      <c r="A429" s="217"/>
      <c r="B429" s="217"/>
      <c r="C429" s="217"/>
      <c r="D429" s="217"/>
      <c r="E429" s="217"/>
      <c r="F429" s="217"/>
      <c r="G429" s="217"/>
      <c r="H429" s="217"/>
      <c r="I429" s="217"/>
      <c r="J429" s="217"/>
      <c r="K429" s="217"/>
      <c r="L429" s="217"/>
      <c r="M429" s="217"/>
      <c r="N429" s="217"/>
    </row>
    <row r="430" spans="1:14" ht="13.5"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13.5" thickBot="1" x14ac:dyDescent="0.25">
      <c r="A431" s="127" t="s">
        <v>251</v>
      </c>
      <c r="B431" s="128">
        <v>3631.3</v>
      </c>
      <c r="C431" s="128">
        <v>1039.5</v>
      </c>
      <c r="D431" s="128">
        <v>520</v>
      </c>
      <c r="E431" s="128">
        <v>2080</v>
      </c>
      <c r="F431" s="128">
        <v>0</v>
      </c>
      <c r="G431" s="128">
        <v>520</v>
      </c>
      <c r="H431" s="128">
        <v>0</v>
      </c>
      <c r="I431" s="128">
        <v>0</v>
      </c>
      <c r="J431" s="128">
        <v>0</v>
      </c>
      <c r="K431" s="128">
        <v>0</v>
      </c>
      <c r="L431" s="128">
        <v>0</v>
      </c>
      <c r="M431" s="128">
        <v>0</v>
      </c>
      <c r="N431" s="128">
        <v>7790.8</v>
      </c>
    </row>
    <row r="432" spans="1:14"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13.5" thickBot="1" x14ac:dyDescent="0.25">
      <c r="A436" s="79" t="s">
        <v>255</v>
      </c>
      <c r="B436" s="130">
        <v>3631.3</v>
      </c>
      <c r="C436" s="143">
        <v>1039.5</v>
      </c>
      <c r="D436" s="143">
        <v>520</v>
      </c>
      <c r="E436" s="143">
        <v>2080</v>
      </c>
      <c r="F436" s="130">
        <v>0</v>
      </c>
      <c r="G436" s="143">
        <v>520</v>
      </c>
      <c r="H436" s="143">
        <v>0</v>
      </c>
      <c r="I436" s="143">
        <v>0</v>
      </c>
      <c r="J436" s="130">
        <v>0</v>
      </c>
      <c r="K436" s="143">
        <v>0</v>
      </c>
      <c r="L436" s="143">
        <v>0</v>
      </c>
      <c r="M436" s="143">
        <v>0</v>
      </c>
      <c r="N436" s="130">
        <v>7790.8</v>
      </c>
    </row>
    <row r="437" spans="1:14" ht="13.5"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13.5"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13.5"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22.5"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23.25"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13.5" thickBot="1" x14ac:dyDescent="0.25">
      <c r="A449" s="132" t="s">
        <v>268</v>
      </c>
      <c r="B449" s="144">
        <v>0</v>
      </c>
      <c r="C449" s="144">
        <v>0</v>
      </c>
      <c r="D449" s="144">
        <v>0</v>
      </c>
      <c r="E449" s="144">
        <v>0</v>
      </c>
      <c r="F449" s="144">
        <v>0</v>
      </c>
      <c r="G449" s="144">
        <v>0</v>
      </c>
      <c r="H449" s="144">
        <v>0</v>
      </c>
      <c r="I449" s="144">
        <v>0</v>
      </c>
      <c r="J449" s="144">
        <v>0</v>
      </c>
      <c r="K449" s="144">
        <v>0</v>
      </c>
      <c r="L449" s="144">
        <v>0</v>
      </c>
      <c r="M449" s="144">
        <v>0</v>
      </c>
      <c r="N449" s="144">
        <v>0</v>
      </c>
    </row>
    <row r="450" spans="1:14" x14ac:dyDescent="0.2">
      <c r="A450" s="80" t="s">
        <v>269</v>
      </c>
      <c r="B450" s="143">
        <v>0</v>
      </c>
      <c r="C450" s="143">
        <v>0</v>
      </c>
      <c r="D450" s="143">
        <v>0</v>
      </c>
      <c r="E450" s="143">
        <v>0</v>
      </c>
      <c r="F450" s="143">
        <v>0</v>
      </c>
      <c r="G450" s="143">
        <v>0</v>
      </c>
      <c r="H450" s="143">
        <v>0</v>
      </c>
      <c r="I450" s="143">
        <v>0</v>
      </c>
      <c r="J450" s="143">
        <v>0</v>
      </c>
      <c r="K450" s="143">
        <v>0</v>
      </c>
      <c r="L450" s="143">
        <v>0</v>
      </c>
      <c r="M450" s="143">
        <v>0</v>
      </c>
      <c r="N450" s="135">
        <v>0</v>
      </c>
    </row>
    <row r="451" spans="1:14" ht="13.5"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13.5" thickBot="1" x14ac:dyDescent="0.25">
      <c r="A452" s="132" t="s">
        <v>271</v>
      </c>
      <c r="B452" s="128">
        <v>1675</v>
      </c>
      <c r="C452" s="128">
        <v>517</v>
      </c>
      <c r="D452" s="128">
        <v>672</v>
      </c>
      <c r="E452" s="128">
        <v>3287.61</v>
      </c>
      <c r="F452" s="128">
        <v>9916.8700000000008</v>
      </c>
      <c r="G452" s="128">
        <v>3951.9</v>
      </c>
      <c r="H452" s="128">
        <v>525</v>
      </c>
      <c r="I452" s="128">
        <v>2025.09</v>
      </c>
      <c r="J452" s="128">
        <v>450</v>
      </c>
      <c r="K452" s="128">
        <v>300</v>
      </c>
      <c r="L452" s="128">
        <v>0</v>
      </c>
      <c r="M452" s="128">
        <v>336</v>
      </c>
      <c r="N452" s="128">
        <v>23656.47</v>
      </c>
    </row>
    <row r="453" spans="1:14" x14ac:dyDescent="0.2">
      <c r="A453" s="80" t="s">
        <v>272</v>
      </c>
      <c r="B453" s="143">
        <v>1675</v>
      </c>
      <c r="C453" s="143">
        <v>517</v>
      </c>
      <c r="D453" s="143">
        <v>672</v>
      </c>
      <c r="E453" s="143">
        <v>504</v>
      </c>
      <c r="F453" s="143">
        <v>1026</v>
      </c>
      <c r="G453" s="143">
        <v>0</v>
      </c>
      <c r="H453" s="143">
        <v>525</v>
      </c>
      <c r="I453" s="143">
        <v>400</v>
      </c>
      <c r="J453" s="143">
        <v>450</v>
      </c>
      <c r="K453" s="143">
        <v>300</v>
      </c>
      <c r="L453" s="143">
        <v>0</v>
      </c>
      <c r="M453" s="143">
        <v>336</v>
      </c>
      <c r="N453" s="135">
        <v>6405</v>
      </c>
    </row>
    <row r="454" spans="1:14"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x14ac:dyDescent="0.2">
      <c r="A461" s="80" t="s">
        <v>280</v>
      </c>
      <c r="B461" s="143">
        <v>0</v>
      </c>
      <c r="C461" s="143">
        <v>0</v>
      </c>
      <c r="D461" s="143">
        <v>0</v>
      </c>
      <c r="E461" s="143">
        <v>2783.61</v>
      </c>
      <c r="F461" s="143">
        <v>8890.8700000000008</v>
      </c>
      <c r="G461" s="143">
        <v>3951.9</v>
      </c>
      <c r="H461" s="143">
        <v>0</v>
      </c>
      <c r="I461" s="143">
        <v>1625.09</v>
      </c>
      <c r="J461" s="143">
        <v>0</v>
      </c>
      <c r="K461" s="143">
        <v>0</v>
      </c>
      <c r="L461" s="143">
        <v>0</v>
      </c>
      <c r="M461" s="143">
        <v>0</v>
      </c>
      <c r="N461" s="135">
        <v>17251.47</v>
      </c>
    </row>
    <row r="462" spans="1:14"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13.5"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13.5" thickBot="1" x14ac:dyDescent="0.25">
      <c r="A464" s="132" t="s">
        <v>283</v>
      </c>
      <c r="B464" s="128">
        <v>13947</v>
      </c>
      <c r="C464" s="128">
        <v>10330</v>
      </c>
      <c r="D464" s="128">
        <v>9663</v>
      </c>
      <c r="E464" s="128">
        <v>10398</v>
      </c>
      <c r="F464" s="128">
        <v>9462</v>
      </c>
      <c r="G464" s="128">
        <v>9924</v>
      </c>
      <c r="H464" s="128">
        <v>11130</v>
      </c>
      <c r="I464" s="128">
        <v>11571</v>
      </c>
      <c r="J464" s="128">
        <v>11400</v>
      </c>
      <c r="K464" s="128">
        <v>12900</v>
      </c>
      <c r="L464" s="128">
        <v>8410</v>
      </c>
      <c r="M464" s="128">
        <v>6900</v>
      </c>
      <c r="N464" s="128">
        <v>126035</v>
      </c>
    </row>
    <row r="465" spans="1:14" ht="13.5" thickBot="1" x14ac:dyDescent="0.25">
      <c r="A465" s="81" t="s">
        <v>283</v>
      </c>
      <c r="B465" s="145">
        <v>13947</v>
      </c>
      <c r="C465" s="145">
        <v>10330</v>
      </c>
      <c r="D465" s="145">
        <v>9663</v>
      </c>
      <c r="E465" s="145">
        <v>10398</v>
      </c>
      <c r="F465" s="145">
        <v>9462</v>
      </c>
      <c r="G465" s="145">
        <v>9924</v>
      </c>
      <c r="H465" s="145">
        <v>11130</v>
      </c>
      <c r="I465" s="145">
        <v>11571</v>
      </c>
      <c r="J465" s="145">
        <v>11400</v>
      </c>
      <c r="K465" s="145">
        <v>12900</v>
      </c>
      <c r="L465" s="145">
        <v>8410</v>
      </c>
      <c r="M465" s="145">
        <v>6900</v>
      </c>
      <c r="N465" s="135">
        <v>126035</v>
      </c>
    </row>
    <row r="466" spans="1:14" ht="13.5" thickBot="1" x14ac:dyDescent="0.25">
      <c r="A466" s="132" t="s">
        <v>284</v>
      </c>
      <c r="B466" s="128">
        <v>0</v>
      </c>
      <c r="C466" s="128">
        <v>0</v>
      </c>
      <c r="D466" s="128">
        <v>0</v>
      </c>
      <c r="E466" s="128">
        <v>1770.16</v>
      </c>
      <c r="F466" s="128">
        <v>288.89</v>
      </c>
      <c r="G466" s="128">
        <v>0</v>
      </c>
      <c r="H466" s="128">
        <v>0</v>
      </c>
      <c r="I466" s="128">
        <v>1633.84</v>
      </c>
      <c r="J466" s="128">
        <v>1782.54</v>
      </c>
      <c r="K466" s="128">
        <v>3192.05</v>
      </c>
      <c r="L466" s="128">
        <v>2447.19</v>
      </c>
      <c r="M466" s="128">
        <v>764.59</v>
      </c>
      <c r="N466" s="128">
        <v>11879.26</v>
      </c>
    </row>
    <row r="467" spans="1:14"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22.5"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22.5"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x14ac:dyDescent="0.2">
      <c r="A475" s="80" t="s">
        <v>293</v>
      </c>
      <c r="B475" s="143">
        <v>0</v>
      </c>
      <c r="C475" s="143">
        <v>0</v>
      </c>
      <c r="D475" s="143">
        <v>0</v>
      </c>
      <c r="E475" s="143">
        <v>1770.16</v>
      </c>
      <c r="F475" s="143">
        <v>288.89</v>
      </c>
      <c r="G475" s="143">
        <v>0</v>
      </c>
      <c r="H475" s="143">
        <v>0</v>
      </c>
      <c r="I475" s="143">
        <v>1633.84</v>
      </c>
      <c r="J475" s="143">
        <v>1782.54</v>
      </c>
      <c r="K475" s="143">
        <v>3192.05</v>
      </c>
      <c r="L475" s="143">
        <v>2447.19</v>
      </c>
      <c r="M475" s="143">
        <v>764.59</v>
      </c>
      <c r="N475" s="135">
        <v>11879.26</v>
      </c>
    </row>
    <row r="476" spans="1:14" ht="13.5"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13.5"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13.5"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23.25" thickBot="1" x14ac:dyDescent="0.25">
      <c r="A485" s="132" t="s">
        <v>303</v>
      </c>
      <c r="B485" s="128">
        <v>20535</v>
      </c>
      <c r="C485" s="128">
        <v>14958</v>
      </c>
      <c r="D485" s="128">
        <v>15543</v>
      </c>
      <c r="E485" s="128">
        <v>17131</v>
      </c>
      <c r="F485" s="128">
        <v>20718</v>
      </c>
      <c r="G485" s="128">
        <v>16414</v>
      </c>
      <c r="H485" s="128">
        <v>19875</v>
      </c>
      <c r="I485" s="128">
        <v>26407</v>
      </c>
      <c r="J485" s="128">
        <v>22273</v>
      </c>
      <c r="K485" s="128">
        <v>20679</v>
      </c>
      <c r="L485" s="128">
        <v>20064</v>
      </c>
      <c r="M485" s="128">
        <v>16944</v>
      </c>
      <c r="N485" s="128">
        <v>231541</v>
      </c>
    </row>
    <row r="486" spans="1:14"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x14ac:dyDescent="0.2">
      <c r="A488" s="80" t="s">
        <v>306</v>
      </c>
      <c r="B488" s="143">
        <v>1122</v>
      </c>
      <c r="C488" s="143">
        <v>1312</v>
      </c>
      <c r="D488" s="143">
        <v>1504</v>
      </c>
      <c r="E488" s="143">
        <v>1568</v>
      </c>
      <c r="F488" s="143">
        <v>1568</v>
      </c>
      <c r="G488" s="143">
        <v>2176</v>
      </c>
      <c r="H488" s="143">
        <v>2080</v>
      </c>
      <c r="I488" s="143">
        <v>1624</v>
      </c>
      <c r="J488" s="143">
        <v>1760</v>
      </c>
      <c r="K488" s="143">
        <v>2944</v>
      </c>
      <c r="L488" s="143">
        <v>2464</v>
      </c>
      <c r="M488" s="143">
        <v>1894</v>
      </c>
      <c r="N488" s="135">
        <v>22016</v>
      </c>
    </row>
    <row r="489" spans="1:14"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x14ac:dyDescent="0.2">
      <c r="A494" s="80" t="s">
        <v>312</v>
      </c>
      <c r="B494" s="143">
        <v>0</v>
      </c>
      <c r="C494" s="143">
        <v>0</v>
      </c>
      <c r="D494" s="143">
        <v>0</v>
      </c>
      <c r="E494" s="143">
        <v>0</v>
      </c>
      <c r="F494" s="143">
        <v>0</v>
      </c>
      <c r="G494" s="143">
        <v>0</v>
      </c>
      <c r="H494" s="143">
        <v>0</v>
      </c>
      <c r="I494" s="143">
        <v>0</v>
      </c>
      <c r="J494" s="143">
        <v>0</v>
      </c>
      <c r="K494" s="143">
        <v>0</v>
      </c>
      <c r="L494" s="143">
        <v>0</v>
      </c>
      <c r="M494" s="143">
        <v>0</v>
      </c>
      <c r="N494" s="135">
        <v>0</v>
      </c>
    </row>
    <row r="495" spans="1:14"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22.5"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22.5"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13.5" thickBot="1" x14ac:dyDescent="0.25">
      <c r="A500" s="80" t="s">
        <v>318</v>
      </c>
      <c r="B500" s="143">
        <v>19413</v>
      </c>
      <c r="C500" s="143">
        <v>13646</v>
      </c>
      <c r="D500" s="143">
        <v>14039</v>
      </c>
      <c r="E500" s="143">
        <v>15563</v>
      </c>
      <c r="F500" s="143">
        <v>19150</v>
      </c>
      <c r="G500" s="143">
        <v>14238</v>
      </c>
      <c r="H500" s="143">
        <v>17795</v>
      </c>
      <c r="I500" s="143">
        <v>24783</v>
      </c>
      <c r="J500" s="143">
        <v>20513</v>
      </c>
      <c r="K500" s="143">
        <v>17735</v>
      </c>
      <c r="L500" s="143">
        <v>17600</v>
      </c>
      <c r="M500" s="143">
        <v>15050</v>
      </c>
      <c r="N500" s="135">
        <v>209525</v>
      </c>
    </row>
    <row r="501" spans="1:14" ht="23.25"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13.5"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23.25"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22.5"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13.5"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13.5"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22.5"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13.5"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13.5"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13.5"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13.5" thickBot="1" x14ac:dyDescent="0.25">
      <c r="A526" s="132" t="s">
        <v>339</v>
      </c>
      <c r="B526" s="128">
        <v>1984</v>
      </c>
      <c r="C526" s="128">
        <v>1232</v>
      </c>
      <c r="D526" s="128">
        <v>897</v>
      </c>
      <c r="E526" s="128">
        <v>2412</v>
      </c>
      <c r="F526" s="128">
        <v>895</v>
      </c>
      <c r="G526" s="128">
        <v>312</v>
      </c>
      <c r="H526" s="128">
        <v>451</v>
      </c>
      <c r="I526" s="128">
        <v>170</v>
      </c>
      <c r="J526" s="128">
        <v>360</v>
      </c>
      <c r="K526" s="128">
        <v>643</v>
      </c>
      <c r="L526" s="128">
        <v>623</v>
      </c>
      <c r="M526" s="128">
        <v>450</v>
      </c>
      <c r="N526" s="128">
        <v>10429</v>
      </c>
    </row>
    <row r="527" spans="1:14" ht="13.5" thickBot="1" x14ac:dyDescent="0.25">
      <c r="A527" s="137" t="s">
        <v>339</v>
      </c>
      <c r="B527" s="138">
        <v>1984</v>
      </c>
      <c r="C527" s="138">
        <v>1232</v>
      </c>
      <c r="D527" s="138">
        <v>897</v>
      </c>
      <c r="E527" s="138">
        <v>2412</v>
      </c>
      <c r="F527" s="138">
        <v>895</v>
      </c>
      <c r="G527" s="138">
        <v>312</v>
      </c>
      <c r="H527" s="138">
        <v>451</v>
      </c>
      <c r="I527" s="138">
        <v>170</v>
      </c>
      <c r="J527" s="138">
        <v>360</v>
      </c>
      <c r="K527" s="138">
        <v>643</v>
      </c>
      <c r="L527" s="138">
        <v>623</v>
      </c>
      <c r="M527" s="138">
        <v>450</v>
      </c>
      <c r="N527" s="139">
        <v>10429</v>
      </c>
    </row>
    <row r="528" spans="1:14" ht="13.5" thickBot="1" x14ac:dyDescent="0.25">
      <c r="A528" s="140" t="s">
        <v>250</v>
      </c>
      <c r="B528" s="141">
        <v>41772.300000000003</v>
      </c>
      <c r="C528" s="141">
        <v>28076.5</v>
      </c>
      <c r="D528" s="141">
        <v>27295</v>
      </c>
      <c r="E528" s="141">
        <v>37078.770000000004</v>
      </c>
      <c r="F528" s="141">
        <v>41280.76</v>
      </c>
      <c r="G528" s="141">
        <v>31121.9</v>
      </c>
      <c r="H528" s="141">
        <v>31981</v>
      </c>
      <c r="I528" s="141">
        <v>41806.93</v>
      </c>
      <c r="J528" s="141">
        <v>36265.54</v>
      </c>
      <c r="K528" s="141">
        <v>37714.050000000003</v>
      </c>
      <c r="L528" s="141">
        <v>31544.190000000002</v>
      </c>
      <c r="M528" s="141">
        <v>25394.59</v>
      </c>
      <c r="N528" s="141">
        <v>411331.53</v>
      </c>
    </row>
    <row r="530" spans="1:14" x14ac:dyDescent="0.2">
      <c r="N530" s="142"/>
    </row>
    <row r="532" spans="1:14" ht="12.75" customHeight="1" x14ac:dyDescent="0.2">
      <c r="A532" s="216" t="s">
        <v>372</v>
      </c>
      <c r="B532" s="216"/>
      <c r="C532" s="216"/>
      <c r="D532" s="216"/>
      <c r="E532" s="216"/>
      <c r="F532" s="216"/>
      <c r="G532" s="216"/>
      <c r="H532" s="216"/>
      <c r="I532" s="216"/>
      <c r="J532" s="216"/>
      <c r="K532" s="216"/>
      <c r="L532" s="216"/>
      <c r="M532" s="216"/>
      <c r="N532" s="216"/>
    </row>
    <row r="533" spans="1:14" ht="13.5" customHeight="1" thickBot="1" x14ac:dyDescent="0.25">
      <c r="A533" s="217"/>
      <c r="B533" s="217"/>
      <c r="C533" s="217"/>
      <c r="D533" s="217"/>
      <c r="E533" s="217"/>
      <c r="F533" s="217"/>
      <c r="G533" s="217"/>
      <c r="H533" s="217"/>
      <c r="I533" s="217"/>
      <c r="J533" s="217"/>
      <c r="K533" s="217"/>
      <c r="L533" s="217"/>
      <c r="M533" s="217"/>
      <c r="N533" s="217"/>
    </row>
    <row r="534" spans="1:14" ht="13.5"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13.5"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13.5"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13.5" thickBot="1" x14ac:dyDescent="0.25">
      <c r="A541" s="132" t="s">
        <v>256</v>
      </c>
      <c r="B541" s="128">
        <v>15376.4</v>
      </c>
      <c r="C541" s="128">
        <v>13433.88</v>
      </c>
      <c r="D541" s="128">
        <v>14694.2</v>
      </c>
      <c r="E541" s="128">
        <v>13366.27</v>
      </c>
      <c r="F541" s="128">
        <v>6359.6</v>
      </c>
      <c r="G541" s="128">
        <v>9275.01</v>
      </c>
      <c r="H541" s="128">
        <v>10520.88</v>
      </c>
      <c r="I541" s="128">
        <v>6324.1</v>
      </c>
      <c r="J541" s="128">
        <v>3487.72</v>
      </c>
      <c r="K541" s="128">
        <v>0</v>
      </c>
      <c r="L541" s="128">
        <v>0</v>
      </c>
      <c r="M541" s="128">
        <v>0</v>
      </c>
      <c r="N541" s="128">
        <v>92838.060000000012</v>
      </c>
    </row>
    <row r="542" spans="1:14"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13.5" thickBot="1" x14ac:dyDescent="0.25">
      <c r="A547" s="80" t="s">
        <v>262</v>
      </c>
      <c r="B547" s="143">
        <v>15376.4</v>
      </c>
      <c r="C547" s="143">
        <v>13433.88</v>
      </c>
      <c r="D547" s="143">
        <v>14694.2</v>
      </c>
      <c r="E547" s="143">
        <v>13366.27</v>
      </c>
      <c r="F547" s="143">
        <v>6359.6</v>
      </c>
      <c r="G547" s="143">
        <v>9275.01</v>
      </c>
      <c r="H547" s="143">
        <v>10520.88</v>
      </c>
      <c r="I547" s="143">
        <v>6324.1</v>
      </c>
      <c r="J547" s="143">
        <v>3487.72</v>
      </c>
      <c r="K547" s="143">
        <v>0</v>
      </c>
      <c r="L547" s="143">
        <v>0</v>
      </c>
      <c r="M547" s="143">
        <v>0</v>
      </c>
      <c r="N547" s="130">
        <v>92838.060000000012</v>
      </c>
    </row>
    <row r="548" spans="1:14" ht="13.5" thickBot="1" x14ac:dyDescent="0.25">
      <c r="A548" s="132" t="s">
        <v>263</v>
      </c>
      <c r="B548" s="128">
        <v>18434.599999999999</v>
      </c>
      <c r="C548" s="128">
        <v>17480.39</v>
      </c>
      <c r="D548" s="128">
        <v>17653.89</v>
      </c>
      <c r="E548" s="128">
        <v>14537.43</v>
      </c>
      <c r="F548" s="128">
        <v>15578.8</v>
      </c>
      <c r="G548" s="128">
        <v>13009.54</v>
      </c>
      <c r="H548" s="128">
        <v>17792.939999999999</v>
      </c>
      <c r="I548" s="128">
        <v>16274.72</v>
      </c>
      <c r="J548" s="128">
        <v>13250.4</v>
      </c>
      <c r="K548" s="128">
        <v>14615.94</v>
      </c>
      <c r="L548" s="128">
        <v>15999.71</v>
      </c>
      <c r="M548" s="128">
        <v>11550.46</v>
      </c>
      <c r="N548" s="128">
        <v>186178.81999999998</v>
      </c>
    </row>
    <row r="549" spans="1:14" x14ac:dyDescent="0.2">
      <c r="A549" s="80" t="s">
        <v>264</v>
      </c>
      <c r="B549" s="143">
        <v>18434.599999999999</v>
      </c>
      <c r="C549" s="143">
        <v>17480.39</v>
      </c>
      <c r="D549" s="143">
        <v>17653.89</v>
      </c>
      <c r="E549" s="143">
        <v>14537.43</v>
      </c>
      <c r="F549" s="143">
        <v>15578.8</v>
      </c>
      <c r="G549" s="143">
        <v>13009.54</v>
      </c>
      <c r="H549" s="143">
        <v>17792.939999999999</v>
      </c>
      <c r="I549" s="143">
        <v>16274.72</v>
      </c>
      <c r="J549" s="143">
        <v>13250.4</v>
      </c>
      <c r="K549" s="143">
        <v>14615.94</v>
      </c>
      <c r="L549" s="143">
        <v>15999.71</v>
      </c>
      <c r="M549" s="143">
        <v>11550.46</v>
      </c>
      <c r="N549" s="130">
        <v>186178.81999999998</v>
      </c>
    </row>
    <row r="550" spans="1:14"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22.5"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23.25"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13.5"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13.5"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13.5" thickBot="1" x14ac:dyDescent="0.25">
      <c r="A556" s="132" t="s">
        <v>271</v>
      </c>
      <c r="B556" s="128">
        <v>95572.15</v>
      </c>
      <c r="C556" s="128">
        <v>74929.84</v>
      </c>
      <c r="D556" s="128">
        <v>104816.04</v>
      </c>
      <c r="E556" s="128">
        <v>121736.43</v>
      </c>
      <c r="F556" s="128">
        <v>95744.04</v>
      </c>
      <c r="G556" s="128">
        <v>105114.48000000001</v>
      </c>
      <c r="H556" s="128">
        <v>98597.950000000012</v>
      </c>
      <c r="I556" s="128">
        <v>99766.42</v>
      </c>
      <c r="J556" s="128">
        <v>82054</v>
      </c>
      <c r="K556" s="128">
        <v>65430.5</v>
      </c>
      <c r="L556" s="128">
        <v>33809.17</v>
      </c>
      <c r="M556" s="128">
        <v>37752.67</v>
      </c>
      <c r="N556" s="128">
        <v>1015323.69</v>
      </c>
    </row>
    <row r="557" spans="1:14"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x14ac:dyDescent="0.2">
      <c r="A559" s="80" t="s">
        <v>274</v>
      </c>
      <c r="B559" s="143">
        <v>979.74</v>
      </c>
      <c r="C559" s="143">
        <v>0</v>
      </c>
      <c r="D559" s="143">
        <v>0</v>
      </c>
      <c r="E559" s="143">
        <v>0</v>
      </c>
      <c r="F559" s="143">
        <v>0</v>
      </c>
      <c r="G559" s="143">
        <v>0</v>
      </c>
      <c r="H559" s="143">
        <v>0</v>
      </c>
      <c r="I559" s="143">
        <v>0</v>
      </c>
      <c r="J559" s="143">
        <v>1504.88</v>
      </c>
      <c r="K559" s="143">
        <v>1201.6400000000001</v>
      </c>
      <c r="L559" s="143">
        <v>846.48</v>
      </c>
      <c r="M559" s="143">
        <v>0</v>
      </c>
      <c r="N559" s="135">
        <v>4532.74</v>
      </c>
    </row>
    <row r="560" spans="1:14" x14ac:dyDescent="0.2">
      <c r="A560" s="80" t="s">
        <v>275</v>
      </c>
      <c r="B560" s="143">
        <v>38332.36</v>
      </c>
      <c r="C560" s="143">
        <v>63164.89</v>
      </c>
      <c r="D560" s="143">
        <v>93188.4</v>
      </c>
      <c r="E560" s="143">
        <v>88910.98</v>
      </c>
      <c r="F560" s="143">
        <v>68548.53</v>
      </c>
      <c r="G560" s="143">
        <v>65142.01</v>
      </c>
      <c r="H560" s="143">
        <v>61847.08</v>
      </c>
      <c r="I560" s="143">
        <v>30973.48</v>
      </c>
      <c r="J560" s="143">
        <v>18458.580000000002</v>
      </c>
      <c r="K560" s="143">
        <v>0</v>
      </c>
      <c r="L560" s="143">
        <v>1517.26</v>
      </c>
      <c r="M560" s="143">
        <v>558.38</v>
      </c>
      <c r="N560" s="135">
        <v>530641.95000000007</v>
      </c>
    </row>
    <row r="561" spans="1:14"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x14ac:dyDescent="0.2">
      <c r="A564" s="80" t="s">
        <v>279</v>
      </c>
      <c r="B564" s="143">
        <v>9651.2800000000007</v>
      </c>
      <c r="C564" s="143">
        <v>0</v>
      </c>
      <c r="D564" s="143">
        <v>0</v>
      </c>
      <c r="E564" s="143">
        <v>0</v>
      </c>
      <c r="F564" s="143">
        <v>0</v>
      </c>
      <c r="G564" s="143">
        <v>0</v>
      </c>
      <c r="H564" s="143">
        <v>0</v>
      </c>
      <c r="I564" s="143">
        <v>0</v>
      </c>
      <c r="J564" s="143">
        <v>0</v>
      </c>
      <c r="K564" s="143">
        <v>0</v>
      </c>
      <c r="L564" s="143">
        <v>0</v>
      </c>
      <c r="M564" s="143">
        <v>0</v>
      </c>
      <c r="N564" s="135">
        <v>9651.2800000000007</v>
      </c>
    </row>
    <row r="565" spans="1:14" x14ac:dyDescent="0.2">
      <c r="A565" s="80" t="s">
        <v>280</v>
      </c>
      <c r="B565" s="143">
        <v>46608.77</v>
      </c>
      <c r="C565" s="143">
        <v>11764.95</v>
      </c>
      <c r="D565" s="143">
        <v>11627.64</v>
      </c>
      <c r="E565" s="143">
        <v>32825.449999999997</v>
      </c>
      <c r="F565" s="143">
        <v>27195.51</v>
      </c>
      <c r="G565" s="143">
        <v>39972.47</v>
      </c>
      <c r="H565" s="143">
        <v>36750.870000000003</v>
      </c>
      <c r="I565" s="143">
        <v>68792.94</v>
      </c>
      <c r="J565" s="143">
        <v>62090.54</v>
      </c>
      <c r="K565" s="143">
        <v>64228.86</v>
      </c>
      <c r="L565" s="143">
        <v>31445.43</v>
      </c>
      <c r="M565" s="143">
        <v>37194.29</v>
      </c>
      <c r="N565" s="135">
        <v>470497.71999999991</v>
      </c>
    </row>
    <row r="566" spans="1:14"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13.5"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13.5"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13.5"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13.5" thickBot="1" x14ac:dyDescent="0.25">
      <c r="A570" s="132" t="s">
        <v>284</v>
      </c>
      <c r="B570" s="128">
        <v>44962.81</v>
      </c>
      <c r="C570" s="128">
        <v>39484.909999999996</v>
      </c>
      <c r="D570" s="128">
        <v>62709.94</v>
      </c>
      <c r="E570" s="128">
        <v>50426.83</v>
      </c>
      <c r="F570" s="128">
        <v>51817.479999999996</v>
      </c>
      <c r="G570" s="128">
        <v>47411.45</v>
      </c>
      <c r="H570" s="128">
        <v>47972.02</v>
      </c>
      <c r="I570" s="128">
        <v>58413.24</v>
      </c>
      <c r="J570" s="128">
        <v>49487.39</v>
      </c>
      <c r="K570" s="128">
        <v>53146.94</v>
      </c>
      <c r="L570" s="128">
        <v>54450.3</v>
      </c>
      <c r="M570" s="128">
        <v>45710.53</v>
      </c>
      <c r="N570" s="128">
        <v>605993.84</v>
      </c>
    </row>
    <row r="571" spans="1:14"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22.5"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22.5" x14ac:dyDescent="0.2">
      <c r="A575" s="80" t="s">
        <v>289</v>
      </c>
      <c r="B575" s="143">
        <v>3858.35</v>
      </c>
      <c r="C575" s="143">
        <v>3653.66</v>
      </c>
      <c r="D575" s="143">
        <v>4783.04</v>
      </c>
      <c r="E575" s="143">
        <v>3933.83</v>
      </c>
      <c r="F575" s="143">
        <v>4563.13</v>
      </c>
      <c r="G575" s="143">
        <v>4093.85</v>
      </c>
      <c r="H575" s="143">
        <v>4163.24</v>
      </c>
      <c r="I575" s="143">
        <v>5317.17</v>
      </c>
      <c r="J575" s="143">
        <v>3811</v>
      </c>
      <c r="K575" s="143">
        <v>2153.75</v>
      </c>
      <c r="L575" s="143">
        <v>4575.6099999999997</v>
      </c>
      <c r="M575" s="143">
        <v>4610.74</v>
      </c>
      <c r="N575" s="135">
        <v>49517.369999999995</v>
      </c>
    </row>
    <row r="576" spans="1:14" x14ac:dyDescent="0.2">
      <c r="A576" s="80" t="s">
        <v>290</v>
      </c>
      <c r="B576" s="143">
        <v>35141.06</v>
      </c>
      <c r="C576" s="143">
        <v>30597.05</v>
      </c>
      <c r="D576" s="143">
        <v>53245.9</v>
      </c>
      <c r="E576" s="143">
        <v>42505.4</v>
      </c>
      <c r="F576" s="143">
        <v>42803.15</v>
      </c>
      <c r="G576" s="143">
        <v>40600</v>
      </c>
      <c r="H576" s="143">
        <v>41586.379999999997</v>
      </c>
      <c r="I576" s="143">
        <v>49926.47</v>
      </c>
      <c r="J576" s="143">
        <v>44121.99</v>
      </c>
      <c r="K576" s="143">
        <v>47864.19</v>
      </c>
      <c r="L576" s="143">
        <v>47248.29</v>
      </c>
      <c r="M576" s="143">
        <v>38818.39</v>
      </c>
      <c r="N576" s="135">
        <v>514458.27</v>
      </c>
    </row>
    <row r="577" spans="1:14" x14ac:dyDescent="0.2">
      <c r="A577" s="80" t="s">
        <v>291</v>
      </c>
      <c r="B577" s="143">
        <v>3645</v>
      </c>
      <c r="C577" s="143">
        <v>2295</v>
      </c>
      <c r="D577" s="143">
        <v>1125</v>
      </c>
      <c r="E577" s="143">
        <v>630</v>
      </c>
      <c r="F577" s="143">
        <v>0</v>
      </c>
      <c r="G577" s="143">
        <v>0</v>
      </c>
      <c r="H577" s="143">
        <v>0</v>
      </c>
      <c r="I577" s="143">
        <v>0</v>
      </c>
      <c r="J577" s="143">
        <v>0</v>
      </c>
      <c r="K577" s="143">
        <v>1305</v>
      </c>
      <c r="L577" s="143">
        <v>1260</v>
      </c>
      <c r="M577" s="143">
        <v>1215</v>
      </c>
      <c r="N577" s="135">
        <v>11475</v>
      </c>
    </row>
    <row r="578" spans="1:14" x14ac:dyDescent="0.2">
      <c r="A578" s="80" t="s">
        <v>292</v>
      </c>
      <c r="B578" s="143">
        <v>2318.4</v>
      </c>
      <c r="C578" s="143">
        <v>2939.2</v>
      </c>
      <c r="D578" s="143">
        <v>3556</v>
      </c>
      <c r="E578" s="143">
        <v>3357.6</v>
      </c>
      <c r="F578" s="143">
        <v>4451.2</v>
      </c>
      <c r="G578" s="143">
        <v>2717.6</v>
      </c>
      <c r="H578" s="143">
        <v>2222.4</v>
      </c>
      <c r="I578" s="143">
        <v>3169.6</v>
      </c>
      <c r="J578" s="143">
        <v>1554.4</v>
      </c>
      <c r="K578" s="143">
        <v>1824</v>
      </c>
      <c r="L578" s="143">
        <v>1366.4</v>
      </c>
      <c r="M578" s="143">
        <v>1066.4000000000001</v>
      </c>
      <c r="N578" s="135">
        <v>30543.200000000004</v>
      </c>
    </row>
    <row r="579" spans="1:14"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13.5"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13.5"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13.5"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23.25" thickBot="1" x14ac:dyDescent="0.25">
      <c r="A589" s="132" t="s">
        <v>303</v>
      </c>
      <c r="B589" s="128">
        <v>44850.48</v>
      </c>
      <c r="C589" s="128">
        <v>36615.93</v>
      </c>
      <c r="D589" s="128">
        <v>31975.18</v>
      </c>
      <c r="E589" s="128">
        <v>40285.14</v>
      </c>
      <c r="F589" s="128">
        <v>41516.44</v>
      </c>
      <c r="G589" s="128">
        <v>46015.509999999995</v>
      </c>
      <c r="H589" s="128">
        <v>43721.55</v>
      </c>
      <c r="I589" s="128">
        <v>42962.22</v>
      </c>
      <c r="J589" s="128">
        <v>40262.92</v>
      </c>
      <c r="K589" s="128">
        <v>52055.119999999995</v>
      </c>
      <c r="L589" s="128">
        <v>45969.83</v>
      </c>
      <c r="M589" s="128">
        <v>38807.660000000003</v>
      </c>
      <c r="N589" s="128">
        <v>505037.98</v>
      </c>
    </row>
    <row r="590" spans="1:14" x14ac:dyDescent="0.2">
      <c r="A590" s="80" t="s">
        <v>304</v>
      </c>
      <c r="B590" s="143">
        <v>5337.4</v>
      </c>
      <c r="C590" s="143">
        <v>4205.3999999999996</v>
      </c>
      <c r="D590" s="143">
        <v>5300.6</v>
      </c>
      <c r="E590" s="143">
        <v>5181.3500000000004</v>
      </c>
      <c r="F590" s="143">
        <v>2348.1</v>
      </c>
      <c r="G590" s="143">
        <v>4647.3</v>
      </c>
      <c r="H590" s="143">
        <v>3839.1</v>
      </c>
      <c r="I590" s="143">
        <v>3593.7</v>
      </c>
      <c r="J590" s="143">
        <v>5063.8999999999996</v>
      </c>
      <c r="K590" s="143">
        <v>7664.95</v>
      </c>
      <c r="L590" s="143">
        <v>3100.9</v>
      </c>
      <c r="M590" s="143">
        <v>5602.3</v>
      </c>
      <c r="N590" s="135">
        <v>55885</v>
      </c>
    </row>
    <row r="591" spans="1:14" x14ac:dyDescent="0.2">
      <c r="A591" s="80" t="s">
        <v>305</v>
      </c>
      <c r="B591" s="143">
        <v>0</v>
      </c>
      <c r="C591" s="143">
        <v>1816.7</v>
      </c>
      <c r="D591" s="143">
        <v>2160.4</v>
      </c>
      <c r="E591" s="143">
        <v>1767.6</v>
      </c>
      <c r="F591" s="143">
        <v>1473</v>
      </c>
      <c r="G591" s="143">
        <v>1473</v>
      </c>
      <c r="H591" s="143">
        <v>1718.5</v>
      </c>
      <c r="I591" s="143">
        <v>1718.5</v>
      </c>
      <c r="J591" s="143">
        <v>1865.8</v>
      </c>
      <c r="K591" s="143">
        <v>2504.1</v>
      </c>
      <c r="L591" s="143">
        <v>2455</v>
      </c>
      <c r="M591" s="143">
        <v>1423.9</v>
      </c>
      <c r="N591" s="135">
        <v>20376.5</v>
      </c>
    </row>
    <row r="592" spans="1:14" x14ac:dyDescent="0.2">
      <c r="A592" s="80" t="s">
        <v>306</v>
      </c>
      <c r="B592" s="143">
        <v>21584</v>
      </c>
      <c r="C592" s="143">
        <v>19634</v>
      </c>
      <c r="D592" s="143">
        <v>17282</v>
      </c>
      <c r="E592" s="143">
        <v>13756</v>
      </c>
      <c r="F592" s="143">
        <v>16774</v>
      </c>
      <c r="G592" s="143">
        <v>15550</v>
      </c>
      <c r="H592" s="143">
        <v>16276</v>
      </c>
      <c r="I592" s="143">
        <v>9400</v>
      </c>
      <c r="J592" s="143">
        <v>8484</v>
      </c>
      <c r="K592" s="143">
        <v>12342</v>
      </c>
      <c r="L592" s="143">
        <v>9734</v>
      </c>
      <c r="M592" s="143">
        <v>3686</v>
      </c>
      <c r="N592" s="135">
        <v>164502</v>
      </c>
    </row>
    <row r="593" spans="1:14"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x14ac:dyDescent="0.2">
      <c r="A598" s="80" t="s">
        <v>312</v>
      </c>
      <c r="B598" s="143">
        <v>17929.080000000002</v>
      </c>
      <c r="C598" s="143">
        <v>10959.83</v>
      </c>
      <c r="D598" s="143">
        <v>7232.18</v>
      </c>
      <c r="E598" s="143">
        <v>19580.189999999999</v>
      </c>
      <c r="F598" s="143">
        <v>20921.34</v>
      </c>
      <c r="G598" s="143">
        <v>24345.21</v>
      </c>
      <c r="H598" s="143">
        <v>21887.95</v>
      </c>
      <c r="I598" s="143">
        <v>28250.02</v>
      </c>
      <c r="J598" s="143">
        <v>24849.22</v>
      </c>
      <c r="K598" s="143">
        <v>29544.07</v>
      </c>
      <c r="L598" s="143">
        <v>30679.93</v>
      </c>
      <c r="M598" s="143">
        <v>28095.46</v>
      </c>
      <c r="N598" s="135">
        <v>264274.48</v>
      </c>
    </row>
    <row r="599" spans="1:14"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22.5"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22.5"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13.5"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23.25" thickBot="1" x14ac:dyDescent="0.25">
      <c r="A605" s="132" t="s">
        <v>319</v>
      </c>
      <c r="B605" s="128">
        <v>13795.22</v>
      </c>
      <c r="C605" s="128">
        <v>11218.83</v>
      </c>
      <c r="D605" s="128">
        <v>11861.67</v>
      </c>
      <c r="E605" s="128">
        <v>8957</v>
      </c>
      <c r="F605" s="128">
        <v>13034.46</v>
      </c>
      <c r="G605" s="128">
        <v>13384.74</v>
      </c>
      <c r="H605" s="128">
        <v>15197.39</v>
      </c>
      <c r="I605" s="128">
        <v>12464.970000000001</v>
      </c>
      <c r="J605" s="128">
        <v>14644.82</v>
      </c>
      <c r="K605" s="128">
        <v>13935.07</v>
      </c>
      <c r="L605" s="128">
        <v>11005.55</v>
      </c>
      <c r="M605" s="128">
        <v>9203.7999999999993</v>
      </c>
      <c r="N605" s="128">
        <v>148703.51999999999</v>
      </c>
    </row>
    <row r="606" spans="1:14"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x14ac:dyDescent="0.2">
      <c r="A607" s="80" t="s">
        <v>321</v>
      </c>
      <c r="B607" s="143">
        <v>8333.14</v>
      </c>
      <c r="C607" s="143">
        <v>8234.36</v>
      </c>
      <c r="D607" s="143">
        <v>6744.13</v>
      </c>
      <c r="E607" s="143">
        <v>4966.3599999999997</v>
      </c>
      <c r="F607" s="143">
        <v>8043.08</v>
      </c>
      <c r="G607" s="143">
        <v>7400.84</v>
      </c>
      <c r="H607" s="143">
        <v>7396.82</v>
      </c>
      <c r="I607" s="143">
        <v>6965.16</v>
      </c>
      <c r="J607" s="143">
        <v>7531.9</v>
      </c>
      <c r="K607" s="143">
        <v>8389.2000000000007</v>
      </c>
      <c r="L607" s="143">
        <v>7369.87</v>
      </c>
      <c r="M607" s="143">
        <v>6044.46</v>
      </c>
      <c r="N607" s="135">
        <v>87419.319999999992</v>
      </c>
    </row>
    <row r="608" spans="1:14"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x14ac:dyDescent="0.2">
      <c r="A610" s="80" t="s">
        <v>324</v>
      </c>
      <c r="B610" s="143">
        <v>5462.08</v>
      </c>
      <c r="C610" s="143">
        <v>2984.47</v>
      </c>
      <c r="D610" s="143">
        <v>5117.54</v>
      </c>
      <c r="E610" s="143">
        <v>3990.64</v>
      </c>
      <c r="F610" s="143">
        <v>4991.38</v>
      </c>
      <c r="G610" s="143">
        <v>5983.9</v>
      </c>
      <c r="H610" s="143">
        <v>7800.57</v>
      </c>
      <c r="I610" s="143">
        <v>5499.81</v>
      </c>
      <c r="J610" s="143">
        <v>7112.92</v>
      </c>
      <c r="K610" s="143">
        <v>5545.87</v>
      </c>
      <c r="L610" s="143">
        <v>3635.68</v>
      </c>
      <c r="M610" s="143">
        <v>3159.34</v>
      </c>
      <c r="N610" s="135">
        <v>61284.2</v>
      </c>
    </row>
    <row r="611" spans="1:14" ht="13.5"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23.25"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22.5"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13.5"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13.5" thickBot="1" x14ac:dyDescent="0.25">
      <c r="A617" s="132" t="s">
        <v>367</v>
      </c>
      <c r="B617" s="133">
        <v>38028</v>
      </c>
      <c r="C617" s="133">
        <v>48041.26</v>
      </c>
      <c r="D617" s="133">
        <v>51097.54</v>
      </c>
      <c r="E617" s="133">
        <v>44036.240000000005</v>
      </c>
      <c r="F617" s="133">
        <v>46245.64</v>
      </c>
      <c r="G617" s="133">
        <v>44120.39</v>
      </c>
      <c r="H617" s="133">
        <v>44448.56</v>
      </c>
      <c r="I617" s="133">
        <v>46262.58</v>
      </c>
      <c r="J617" s="133">
        <v>27753.64</v>
      </c>
      <c r="K617" s="133">
        <v>720</v>
      </c>
      <c r="L617" s="133">
        <v>480</v>
      </c>
      <c r="M617" s="133">
        <v>576</v>
      </c>
      <c r="N617" s="133">
        <v>391809.85</v>
      </c>
    </row>
    <row r="618" spans="1:14"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x14ac:dyDescent="0.2">
      <c r="A619" s="80" t="s">
        <v>331</v>
      </c>
      <c r="B619" s="129">
        <v>12755.24</v>
      </c>
      <c r="C619" s="129">
        <v>19655.7</v>
      </c>
      <c r="D619" s="129">
        <v>21401.56</v>
      </c>
      <c r="E619" s="129">
        <v>7744.26</v>
      </c>
      <c r="F619" s="129">
        <v>8919.44</v>
      </c>
      <c r="G619" s="129">
        <v>0</v>
      </c>
      <c r="H619" s="129">
        <v>0</v>
      </c>
      <c r="I619" s="129">
        <v>10143.58</v>
      </c>
      <c r="J619" s="129">
        <v>0</v>
      </c>
      <c r="K619" s="129">
        <v>0</v>
      </c>
      <c r="L619" s="129">
        <v>0</v>
      </c>
      <c r="M619" s="129">
        <v>0</v>
      </c>
      <c r="N619" s="135">
        <v>80619.78</v>
      </c>
    </row>
    <row r="620" spans="1:14" ht="22.5"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x14ac:dyDescent="0.2">
      <c r="A623" s="80" t="s">
        <v>335</v>
      </c>
      <c r="B623" s="129">
        <v>24288.76</v>
      </c>
      <c r="C623" s="129">
        <v>27713.56</v>
      </c>
      <c r="D623" s="129">
        <v>29191.98</v>
      </c>
      <c r="E623" s="129">
        <v>35547.980000000003</v>
      </c>
      <c r="F623" s="129">
        <v>36822.199999999997</v>
      </c>
      <c r="G623" s="129">
        <v>43424.39</v>
      </c>
      <c r="H623" s="129">
        <v>43536.56</v>
      </c>
      <c r="I623" s="129">
        <v>35399</v>
      </c>
      <c r="J623" s="129">
        <v>27273.64</v>
      </c>
      <c r="K623" s="129">
        <v>0</v>
      </c>
      <c r="L623" s="129">
        <v>0</v>
      </c>
      <c r="M623" s="129">
        <v>0</v>
      </c>
      <c r="N623" s="135">
        <v>303198.07</v>
      </c>
    </row>
    <row r="624" spans="1:14" x14ac:dyDescent="0.2">
      <c r="A624" s="80" t="s">
        <v>334</v>
      </c>
      <c r="B624" s="129">
        <v>984</v>
      </c>
      <c r="C624" s="129">
        <v>672</v>
      </c>
      <c r="D624" s="129">
        <v>504</v>
      </c>
      <c r="E624" s="129">
        <v>744</v>
      </c>
      <c r="F624" s="129">
        <v>504</v>
      </c>
      <c r="G624" s="129">
        <v>696</v>
      </c>
      <c r="H624" s="129">
        <v>912</v>
      </c>
      <c r="I624" s="129">
        <v>720</v>
      </c>
      <c r="J624" s="129">
        <v>480</v>
      </c>
      <c r="K624" s="129">
        <v>720</v>
      </c>
      <c r="L624" s="129">
        <v>480</v>
      </c>
      <c r="M624" s="129">
        <v>576</v>
      </c>
      <c r="N624" s="135">
        <v>7992</v>
      </c>
    </row>
    <row r="625" spans="1:14" ht="13.5"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13.5"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13.5"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13.5" thickBot="1" x14ac:dyDescent="0.25">
      <c r="A630" s="132" t="s">
        <v>339</v>
      </c>
      <c r="B630" s="133">
        <v>1537.0700000000002</v>
      </c>
      <c r="C630" s="133">
        <v>725.4</v>
      </c>
      <c r="D630" s="133">
        <v>61.2</v>
      </c>
      <c r="E630" s="133">
        <v>57.6</v>
      </c>
      <c r="F630" s="133">
        <v>75.599999999999994</v>
      </c>
      <c r="G630" s="133">
        <v>75.599999999999994</v>
      </c>
      <c r="H630" s="133">
        <v>90</v>
      </c>
      <c r="I630" s="133">
        <v>90</v>
      </c>
      <c r="J630" s="133">
        <v>79.2</v>
      </c>
      <c r="K630" s="133">
        <v>82.8</v>
      </c>
      <c r="L630" s="133">
        <v>100.8</v>
      </c>
      <c r="M630" s="133">
        <v>72</v>
      </c>
      <c r="N630" s="133">
        <v>3047.27</v>
      </c>
    </row>
    <row r="631" spans="1:14" ht="13.5" thickBot="1" x14ac:dyDescent="0.25">
      <c r="A631" s="137" t="s">
        <v>339</v>
      </c>
      <c r="B631" s="138">
        <v>1537.0700000000002</v>
      </c>
      <c r="C631" s="138">
        <v>725.4</v>
      </c>
      <c r="D631" s="138">
        <v>61.2</v>
      </c>
      <c r="E631" s="138">
        <v>57.6</v>
      </c>
      <c r="F631" s="138">
        <v>75.599999999999994</v>
      </c>
      <c r="G631" s="138">
        <v>75.599999999999994</v>
      </c>
      <c r="H631" s="138">
        <v>90</v>
      </c>
      <c r="I631" s="138">
        <v>90</v>
      </c>
      <c r="J631" s="138">
        <v>79.2</v>
      </c>
      <c r="K631" s="138">
        <v>82.8</v>
      </c>
      <c r="L631" s="138">
        <v>100.8</v>
      </c>
      <c r="M631" s="138">
        <v>72</v>
      </c>
      <c r="N631" s="139">
        <v>3047.27</v>
      </c>
    </row>
    <row r="632" spans="1:14" ht="13.5" thickBot="1" x14ac:dyDescent="0.25">
      <c r="A632" s="140" t="s">
        <v>250</v>
      </c>
      <c r="B632" s="141">
        <v>272556.73000000004</v>
      </c>
      <c r="C632" s="141">
        <v>241930.43999999997</v>
      </c>
      <c r="D632" s="141">
        <v>294869.66000000003</v>
      </c>
      <c r="E632" s="141">
        <v>293402.94</v>
      </c>
      <c r="F632" s="141">
        <v>270372.05999999994</v>
      </c>
      <c r="G632" s="141">
        <v>278406.71999999997</v>
      </c>
      <c r="H632" s="141">
        <v>278341.29000000004</v>
      </c>
      <c r="I632" s="141">
        <v>282558.25</v>
      </c>
      <c r="J632" s="141">
        <v>231020.09000000003</v>
      </c>
      <c r="K632" s="141">
        <v>199986.37</v>
      </c>
      <c r="L632" s="141">
        <v>161815.35999999999</v>
      </c>
      <c r="M632" s="141">
        <v>143673.12</v>
      </c>
      <c r="N632" s="141">
        <v>2948933.03</v>
      </c>
    </row>
    <row r="634" spans="1:14" x14ac:dyDescent="0.2">
      <c r="N634" s="142"/>
    </row>
    <row r="636" spans="1:14" x14ac:dyDescent="0.2">
      <c r="A636" s="200" t="s">
        <v>194</v>
      </c>
      <c r="B636" s="200"/>
      <c r="C636" s="200"/>
      <c r="D636" s="200"/>
      <c r="E636" s="200"/>
      <c r="F636" s="200"/>
      <c r="G636" s="200"/>
      <c r="H636" s="200"/>
      <c r="I636" s="200"/>
      <c r="J636" s="200"/>
      <c r="K636" s="200"/>
      <c r="L636" s="200"/>
      <c r="M636" s="200"/>
      <c r="N636" s="200"/>
    </row>
    <row r="637" spans="1:14" ht="13.5" thickBot="1" x14ac:dyDescent="0.25">
      <c r="A637" s="2"/>
      <c r="B637" s="2"/>
      <c r="C637" s="2"/>
      <c r="D637" s="2"/>
      <c r="E637" s="2"/>
      <c r="F637" s="2"/>
      <c r="G637" s="2"/>
      <c r="H637" s="2"/>
      <c r="I637" s="2"/>
      <c r="J637" s="2"/>
      <c r="K637" s="2"/>
      <c r="L637" s="2"/>
      <c r="M637" s="2"/>
      <c r="N637" s="20"/>
    </row>
    <row r="638" spans="1:14" ht="13.5" thickBot="1" x14ac:dyDescent="0.25">
      <c r="A638" s="140"/>
      <c r="B638" s="140" t="s">
        <v>1</v>
      </c>
      <c r="C638" s="140" t="s">
        <v>2</v>
      </c>
      <c r="D638" s="140" t="s">
        <v>3</v>
      </c>
      <c r="E638" s="140" t="s">
        <v>4</v>
      </c>
      <c r="F638" s="140" t="s">
        <v>5</v>
      </c>
      <c r="G638" s="140" t="s">
        <v>6</v>
      </c>
      <c r="H638" s="140" t="s">
        <v>7</v>
      </c>
      <c r="I638" s="140" t="s">
        <v>8</v>
      </c>
      <c r="J638" s="140" t="s">
        <v>9</v>
      </c>
      <c r="K638" s="140" t="s">
        <v>10</v>
      </c>
      <c r="L638" s="140" t="s">
        <v>11</v>
      </c>
      <c r="M638" s="140" t="s">
        <v>12</v>
      </c>
      <c r="N638" s="140" t="s">
        <v>13</v>
      </c>
    </row>
    <row r="639" spans="1:14" s="142" customFormat="1" x14ac:dyDescent="0.2">
      <c r="A639" s="80" t="s">
        <v>91</v>
      </c>
      <c r="B639" s="129">
        <v>19680</v>
      </c>
      <c r="C639" s="129">
        <v>25120</v>
      </c>
      <c r="D639" s="129">
        <v>23760</v>
      </c>
      <c r="E639" s="129">
        <v>26160</v>
      </c>
      <c r="F639" s="129">
        <v>34400</v>
      </c>
      <c r="G639" s="129">
        <v>30040</v>
      </c>
      <c r="H639" s="129">
        <v>36760</v>
      </c>
      <c r="I639" s="129">
        <v>23360</v>
      </c>
      <c r="J639" s="129">
        <v>21520</v>
      </c>
      <c r="K639" s="129">
        <v>27240</v>
      </c>
      <c r="L639" s="129">
        <v>27640</v>
      </c>
      <c r="M639" s="129">
        <v>19640</v>
      </c>
      <c r="N639" s="135">
        <f>SUM(B639:M639)</f>
        <v>315320</v>
      </c>
    </row>
    <row r="640" spans="1:14" s="142" customFormat="1" x14ac:dyDescent="0.2">
      <c r="A640" s="80" t="s">
        <v>99</v>
      </c>
      <c r="B640" s="129">
        <v>0</v>
      </c>
      <c r="C640" s="129">
        <v>0</v>
      </c>
      <c r="D640" s="129">
        <v>0</v>
      </c>
      <c r="E640" s="129">
        <v>0</v>
      </c>
      <c r="F640" s="129">
        <v>0</v>
      </c>
      <c r="G640" s="129">
        <v>0</v>
      </c>
      <c r="H640" s="129">
        <v>0</v>
      </c>
      <c r="I640" s="129">
        <v>0</v>
      </c>
      <c r="J640" s="129">
        <v>0</v>
      </c>
      <c r="K640" s="129">
        <v>0</v>
      </c>
      <c r="L640" s="129">
        <v>0</v>
      </c>
      <c r="M640" s="129">
        <v>0</v>
      </c>
      <c r="N640" s="135">
        <f>SUM(B640:M640)</f>
        <v>0</v>
      </c>
    </row>
    <row r="641" spans="1:14" s="142" customFormat="1" ht="13.5" thickBot="1" x14ac:dyDescent="0.25">
      <c r="A641" s="80" t="s">
        <v>86</v>
      </c>
      <c r="B641" s="129">
        <v>0</v>
      </c>
      <c r="C641" s="129">
        <v>0</v>
      </c>
      <c r="D641" s="129">
        <v>0</v>
      </c>
      <c r="E641" s="129">
        <v>0</v>
      </c>
      <c r="F641" s="129">
        <v>0</v>
      </c>
      <c r="G641" s="129">
        <v>0</v>
      </c>
      <c r="H641" s="129">
        <v>0</v>
      </c>
      <c r="I641" s="129">
        <v>0</v>
      </c>
      <c r="J641" s="129">
        <v>0</v>
      </c>
      <c r="K641" s="129">
        <v>0</v>
      </c>
      <c r="L641" s="129">
        <v>0</v>
      </c>
      <c r="M641" s="129">
        <v>0</v>
      </c>
      <c r="N641" s="135">
        <f>SUM(B641:M641)</f>
        <v>0</v>
      </c>
    </row>
    <row r="642" spans="1:14" ht="13.5" thickBot="1" x14ac:dyDescent="0.25">
      <c r="A642" s="140" t="s">
        <v>13</v>
      </c>
      <c r="B642" s="141">
        <f t="shared" ref="B642:N642" si="0">SUM(B639:B641)</f>
        <v>19680</v>
      </c>
      <c r="C642" s="141">
        <f t="shared" si="0"/>
        <v>25120</v>
      </c>
      <c r="D642" s="141">
        <f t="shared" si="0"/>
        <v>23760</v>
      </c>
      <c r="E642" s="141">
        <f t="shared" si="0"/>
        <v>26160</v>
      </c>
      <c r="F642" s="141">
        <f t="shared" si="0"/>
        <v>34400</v>
      </c>
      <c r="G642" s="141">
        <f t="shared" si="0"/>
        <v>30040</v>
      </c>
      <c r="H642" s="141">
        <f t="shared" si="0"/>
        <v>36760</v>
      </c>
      <c r="I642" s="141">
        <f t="shared" si="0"/>
        <v>23360</v>
      </c>
      <c r="J642" s="141">
        <f t="shared" si="0"/>
        <v>21520</v>
      </c>
      <c r="K642" s="141">
        <f t="shared" si="0"/>
        <v>27240</v>
      </c>
      <c r="L642" s="141">
        <f t="shared" si="0"/>
        <v>27640</v>
      </c>
      <c r="M642" s="141">
        <f t="shared" si="0"/>
        <v>19640</v>
      </c>
      <c r="N642" s="141">
        <f t="shared" si="0"/>
        <v>315320</v>
      </c>
    </row>
    <row r="644" spans="1:14" x14ac:dyDescent="0.2">
      <c r="N644" s="142"/>
    </row>
  </sheetData>
  <mergeCells count="8">
    <mergeCell ref="A2:N2"/>
    <mergeCell ref="A116:N117"/>
    <mergeCell ref="A12:N13"/>
    <mergeCell ref="A636:N636"/>
    <mergeCell ref="A532:N533"/>
    <mergeCell ref="A428:N429"/>
    <mergeCell ref="A324:N325"/>
    <mergeCell ref="A220:N221"/>
  </mergeCells>
  <hyperlinks>
    <hyperlink ref="A5:C5" location="'2013'!A115" display="2 - NUEVO CENTRAL ARGENTINO S.A."/>
    <hyperlink ref="A6:C6" location="'2013'!A218" display="3 - FERROSUR ROCA S.A."/>
    <hyperlink ref="A7:C7" location="'2013'!A530" display="4 - BELGRANO CARGAS Y LOGÍSTICA S.A. - Línea San Martín "/>
    <hyperlink ref="A4:C4" location="'2013'!A11" display="1 - FERROEXPRESO PAMPEANO"/>
    <hyperlink ref="A9" location="'2013'!A324" display="6 - BELGRANO CARGAS Y LOGÍSTICA S.A. - Línea Belgrano"/>
    <hyperlink ref="A8" location="'2013'!A428" display="5 - BELGRANO CARGAS Y LOGÍSTICA S.A. - Línea Urquiza"/>
    <hyperlink ref="A5" location="'2013'!A117" display="2 - NUEVO CENTRAL ARGENTINO S.A."/>
    <hyperlink ref="A6" location="'2013'!A220" display="3 - FERROSUR ROCA S.A."/>
    <hyperlink ref="A7" location="'2013'!A537" display="4 - BELGRANO CARGAS Y LOGÍSTICA S.A. - Línea San Martín "/>
    <hyperlink ref="A10" location="'2013'!A636" display="7 - PROVINCIA DE RIO NEGRO (TREN PATAGÓNICO S.A.)"/>
  </hyperlinks>
  <pageMargins left="0.70866141732283472" right="0.70866141732283472" top="0.74803149606299213" bottom="0.74803149606299213" header="0.31496062992125984" footer="0.31496062992125984"/>
  <pageSetup paperSize="9" scale="65" fitToHeight="0" orientation="landscape" r:id="rId1"/>
  <headerFooter>
    <oddHeader>&amp;L&amp;G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B1" zoomScaleNormal="100" workbookViewId="0">
      <selection activeCell="H642" sqref="H642"/>
    </sheetView>
  </sheetViews>
  <sheetFormatPr baseColWidth="10" defaultRowHeight="12.75" x14ac:dyDescent="0.2"/>
  <cols>
    <col min="1" max="14" width="12.7109375" customWidth="1"/>
  </cols>
  <sheetData>
    <row r="1" spans="1:14" x14ac:dyDescent="0.2">
      <c r="A1" s="2"/>
      <c r="B1" s="2"/>
      <c r="C1" s="2"/>
      <c r="D1" s="2"/>
      <c r="E1" s="2"/>
      <c r="F1" s="2"/>
      <c r="G1" s="2"/>
      <c r="H1" s="2"/>
      <c r="I1" s="2"/>
      <c r="J1" s="2"/>
      <c r="K1" s="2"/>
      <c r="L1" s="2"/>
      <c r="M1" s="2"/>
      <c r="N1" s="20"/>
    </row>
    <row r="2" spans="1:14" x14ac:dyDescent="0.2">
      <c r="A2" s="196" t="s">
        <v>233</v>
      </c>
      <c r="B2" s="196"/>
      <c r="C2" s="196"/>
      <c r="D2" s="196"/>
      <c r="E2" s="196"/>
      <c r="F2" s="196"/>
      <c r="G2" s="196"/>
      <c r="H2" s="196"/>
      <c r="I2" s="196"/>
      <c r="J2" s="196"/>
      <c r="K2" s="196"/>
      <c r="L2" s="196"/>
      <c r="M2" s="196"/>
      <c r="N2" s="196"/>
    </row>
    <row r="3" spans="1:14" ht="18" customHeight="1" thickBot="1" x14ac:dyDescent="0.25">
      <c r="A3" s="123"/>
      <c r="B3" s="123"/>
      <c r="C3" s="123"/>
      <c r="D3" s="123"/>
      <c r="E3" s="123"/>
      <c r="F3" s="123"/>
      <c r="G3" s="123"/>
      <c r="H3" s="123"/>
      <c r="I3" s="123"/>
      <c r="J3" s="123"/>
      <c r="K3" s="123"/>
      <c r="L3" s="123"/>
      <c r="M3" s="123"/>
      <c r="N3" s="123"/>
    </row>
    <row r="4" spans="1:14" ht="18" customHeight="1" thickTop="1" thickBot="1" x14ac:dyDescent="0.25">
      <c r="A4" s="197" t="s">
        <v>375</v>
      </c>
      <c r="B4" s="198"/>
      <c r="C4" s="198"/>
      <c r="D4" s="199"/>
      <c r="J4" s="13"/>
      <c r="K4" s="13"/>
      <c r="L4" s="14"/>
    </row>
    <row r="5" spans="1:14" ht="18" customHeight="1" thickTop="1" thickBot="1" x14ac:dyDescent="0.25">
      <c r="A5" s="197" t="s">
        <v>377</v>
      </c>
      <c r="B5" s="198"/>
      <c r="C5" s="198"/>
      <c r="D5" s="199"/>
      <c r="J5" s="15"/>
      <c r="K5" s="15"/>
      <c r="L5" s="16"/>
    </row>
    <row r="6" spans="1:14" ht="18" customHeight="1" thickTop="1" thickBot="1" x14ac:dyDescent="0.25">
      <c r="A6" s="197" t="s">
        <v>376</v>
      </c>
      <c r="B6" s="198"/>
      <c r="C6" s="198"/>
      <c r="D6" s="199"/>
      <c r="E6" s="25"/>
      <c r="F6" s="15"/>
      <c r="G6" s="15"/>
      <c r="H6" s="15"/>
      <c r="I6" s="15"/>
      <c r="J6" s="15"/>
      <c r="K6" s="15"/>
      <c r="L6" s="16"/>
    </row>
    <row r="7" spans="1:14" ht="18" customHeight="1" thickTop="1" thickBot="1" x14ac:dyDescent="0.25">
      <c r="A7" s="197" t="s">
        <v>381</v>
      </c>
      <c r="B7" s="198"/>
      <c r="C7" s="198"/>
      <c r="D7" s="199"/>
      <c r="J7" s="15"/>
      <c r="K7" s="15"/>
      <c r="L7" s="16"/>
    </row>
    <row r="8" spans="1:14" ht="18" customHeight="1" thickTop="1" thickBot="1" x14ac:dyDescent="0.25">
      <c r="A8" s="197" t="s">
        <v>231</v>
      </c>
      <c r="B8" s="198"/>
      <c r="C8" s="198"/>
      <c r="D8" s="199"/>
      <c r="E8" s="25"/>
      <c r="F8" s="15"/>
      <c r="G8" s="15"/>
      <c r="H8" s="15"/>
      <c r="I8" s="15"/>
      <c r="J8" s="15"/>
      <c r="K8" s="15"/>
      <c r="L8" s="16"/>
    </row>
    <row r="9" spans="1:14" ht="18" customHeight="1" thickTop="1" thickBot="1" x14ac:dyDescent="0.25">
      <c r="A9" s="197" t="s">
        <v>230</v>
      </c>
      <c r="B9" s="198"/>
      <c r="C9" s="198"/>
      <c r="D9" s="199"/>
      <c r="E9" s="25"/>
      <c r="F9" s="15"/>
      <c r="G9" s="15"/>
      <c r="H9" s="15"/>
      <c r="I9" s="15"/>
      <c r="J9" s="15"/>
      <c r="K9" s="15"/>
      <c r="L9" s="16"/>
    </row>
    <row r="10" spans="1:14" ht="18" customHeight="1" thickTop="1" thickBot="1" x14ac:dyDescent="0.25">
      <c r="A10" s="197" t="s">
        <v>90</v>
      </c>
      <c r="B10" s="198"/>
      <c r="C10" s="198"/>
      <c r="D10" s="199"/>
      <c r="E10" s="25"/>
      <c r="F10" s="15"/>
      <c r="G10" s="15"/>
      <c r="H10" s="15"/>
      <c r="I10" s="15"/>
      <c r="J10" s="15"/>
      <c r="K10" s="15"/>
      <c r="L10" s="16"/>
    </row>
    <row r="11" spans="1:14" ht="18" customHeight="1" thickTop="1" x14ac:dyDescent="0.2">
      <c r="A11" s="38"/>
      <c r="B11" s="38"/>
      <c r="C11" s="38"/>
      <c r="D11" s="38"/>
      <c r="E11" s="38"/>
      <c r="F11" s="25"/>
      <c r="G11" s="25"/>
      <c r="H11" s="15"/>
      <c r="I11" s="15"/>
      <c r="J11" s="15"/>
      <c r="K11" s="15"/>
      <c r="L11" s="15"/>
      <c r="M11" s="15"/>
      <c r="N11" s="16"/>
    </row>
    <row r="12" spans="1:14" ht="33" customHeight="1" x14ac:dyDescent="0.2">
      <c r="A12" s="216" t="s">
        <v>374</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27" t="s">
        <v>251</v>
      </c>
      <c r="B15" s="128">
        <v>0</v>
      </c>
      <c r="C15" s="128">
        <v>150</v>
      </c>
      <c r="D15" s="128">
        <v>50</v>
      </c>
      <c r="E15" s="128">
        <v>0</v>
      </c>
      <c r="F15" s="128">
        <v>0</v>
      </c>
      <c r="G15" s="128">
        <v>0</v>
      </c>
      <c r="H15" s="128">
        <v>0</v>
      </c>
      <c r="I15" s="128">
        <v>50</v>
      </c>
      <c r="J15" s="128">
        <v>100</v>
      </c>
      <c r="K15" s="128">
        <v>50</v>
      </c>
      <c r="L15" s="128">
        <v>100</v>
      </c>
      <c r="M15" s="128">
        <v>100</v>
      </c>
      <c r="N15" s="128">
        <v>600</v>
      </c>
    </row>
    <row r="16" spans="1:14" ht="33" customHeight="1" x14ac:dyDescent="0.2">
      <c r="A16" s="77" t="s">
        <v>252</v>
      </c>
      <c r="B16" s="129">
        <v>0</v>
      </c>
      <c r="C16" s="129">
        <v>150</v>
      </c>
      <c r="D16" s="129">
        <v>50</v>
      </c>
      <c r="E16" s="129">
        <v>0</v>
      </c>
      <c r="F16" s="129">
        <v>0</v>
      </c>
      <c r="G16" s="129">
        <v>0</v>
      </c>
      <c r="H16" s="129">
        <v>0</v>
      </c>
      <c r="I16" s="129">
        <v>50</v>
      </c>
      <c r="J16" s="129">
        <v>100</v>
      </c>
      <c r="K16" s="129">
        <v>50</v>
      </c>
      <c r="L16" s="129">
        <v>100</v>
      </c>
      <c r="M16" s="129">
        <v>100</v>
      </c>
      <c r="N16" s="130">
        <v>600</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0">
        <v>0</v>
      </c>
    </row>
    <row r="18" spans="1:14" ht="33"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33"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33"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33"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33" customHeight="1" thickBot="1" x14ac:dyDescent="0.25">
      <c r="A28" s="132" t="s">
        <v>263</v>
      </c>
      <c r="B28" s="133">
        <v>5363.2870000000003</v>
      </c>
      <c r="C28" s="133">
        <v>4004.3499999999995</v>
      </c>
      <c r="D28" s="133">
        <v>4920.96</v>
      </c>
      <c r="E28" s="133">
        <v>4127.09</v>
      </c>
      <c r="F28" s="133">
        <v>3299.8500000000004</v>
      </c>
      <c r="G28" s="133">
        <v>4800.8549999999996</v>
      </c>
      <c r="H28" s="133">
        <v>3907.08</v>
      </c>
      <c r="I28" s="133">
        <v>2843.46</v>
      </c>
      <c r="J28" s="133">
        <v>3539.4080000000004</v>
      </c>
      <c r="K28" s="133">
        <v>3895.17</v>
      </c>
      <c r="L28" s="133">
        <v>5359.4699999999993</v>
      </c>
      <c r="M28" s="133">
        <v>3184.24</v>
      </c>
      <c r="N28" s="133">
        <v>49245.219999999994</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0">
        <v>0</v>
      </c>
    </row>
    <row r="30" spans="1:14" ht="33" customHeight="1" x14ac:dyDescent="0.2">
      <c r="A30" s="80" t="s">
        <v>265</v>
      </c>
      <c r="B30" s="129">
        <v>5363.2870000000003</v>
      </c>
      <c r="C30" s="129">
        <v>4004.3499999999995</v>
      </c>
      <c r="D30" s="129">
        <v>4920.96</v>
      </c>
      <c r="E30" s="129">
        <v>3939.37</v>
      </c>
      <c r="F30" s="129">
        <v>3198.32</v>
      </c>
      <c r="G30" s="129">
        <v>4800.8549999999996</v>
      </c>
      <c r="H30" s="129">
        <v>3739.7999999999997</v>
      </c>
      <c r="I30" s="129">
        <v>2843.46</v>
      </c>
      <c r="J30" s="129">
        <v>3477.07</v>
      </c>
      <c r="K30" s="129">
        <v>3802.87</v>
      </c>
      <c r="L30" s="129">
        <v>5277.82</v>
      </c>
      <c r="M30" s="129">
        <v>3184.24</v>
      </c>
      <c r="N30" s="130">
        <v>48552.401999999995</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33" customHeight="1" thickBot="1" x14ac:dyDescent="0.25">
      <c r="A32" s="80" t="s">
        <v>267</v>
      </c>
      <c r="B32" s="129">
        <v>0</v>
      </c>
      <c r="C32" s="129">
        <v>0</v>
      </c>
      <c r="D32" s="129">
        <v>0</v>
      </c>
      <c r="E32" s="129">
        <v>187.72</v>
      </c>
      <c r="F32" s="129">
        <v>101.53</v>
      </c>
      <c r="G32" s="129">
        <v>0</v>
      </c>
      <c r="H32" s="129">
        <v>167.28</v>
      </c>
      <c r="I32" s="129">
        <v>0</v>
      </c>
      <c r="J32" s="129">
        <v>62.338000000000001</v>
      </c>
      <c r="K32" s="129">
        <v>92.3</v>
      </c>
      <c r="L32" s="129">
        <v>81.650000000000006</v>
      </c>
      <c r="M32" s="129">
        <v>0</v>
      </c>
      <c r="N32" s="130">
        <v>692.81799999999987</v>
      </c>
    </row>
    <row r="33" spans="1:14" ht="33" customHeight="1" thickBot="1" x14ac:dyDescent="0.25">
      <c r="A33" s="132" t="s">
        <v>268</v>
      </c>
      <c r="B33" s="134">
        <v>95</v>
      </c>
      <c r="C33" s="134">
        <v>565</v>
      </c>
      <c r="D33" s="134">
        <v>0</v>
      </c>
      <c r="E33" s="134">
        <v>20</v>
      </c>
      <c r="F33" s="134">
        <v>135</v>
      </c>
      <c r="G33" s="134">
        <v>200</v>
      </c>
      <c r="H33" s="134">
        <v>-140</v>
      </c>
      <c r="I33" s="134">
        <v>100</v>
      </c>
      <c r="J33" s="134">
        <v>355</v>
      </c>
      <c r="K33" s="134">
        <v>105</v>
      </c>
      <c r="L33" s="134">
        <v>365</v>
      </c>
      <c r="M33" s="134">
        <v>-100</v>
      </c>
      <c r="N33" s="134">
        <v>1700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35">
        <v>0</v>
      </c>
    </row>
    <row r="35" spans="1:14" ht="33" customHeight="1" thickBot="1" x14ac:dyDescent="0.25">
      <c r="A35" s="80" t="s">
        <v>270</v>
      </c>
      <c r="B35" s="129">
        <v>95</v>
      </c>
      <c r="C35" s="129">
        <v>565</v>
      </c>
      <c r="D35" s="129">
        <v>0</v>
      </c>
      <c r="E35" s="129">
        <v>20</v>
      </c>
      <c r="F35" s="129">
        <v>135</v>
      </c>
      <c r="G35" s="129">
        <v>200</v>
      </c>
      <c r="H35" s="129">
        <v>-140</v>
      </c>
      <c r="I35" s="129">
        <v>100</v>
      </c>
      <c r="J35" s="129">
        <v>355</v>
      </c>
      <c r="K35" s="129">
        <v>105</v>
      </c>
      <c r="L35" s="129">
        <v>365</v>
      </c>
      <c r="M35" s="129">
        <v>-100</v>
      </c>
      <c r="N35" s="135">
        <v>1700</v>
      </c>
    </row>
    <row r="36" spans="1:14" ht="33" customHeight="1" thickBot="1" x14ac:dyDescent="0.25">
      <c r="A36" s="132" t="s">
        <v>271</v>
      </c>
      <c r="B36" s="133">
        <v>14967.3</v>
      </c>
      <c r="C36" s="133">
        <v>12666.56</v>
      </c>
      <c r="D36" s="133">
        <v>10350</v>
      </c>
      <c r="E36" s="133">
        <v>13772.316999999999</v>
      </c>
      <c r="F36" s="133">
        <v>19058.900000000001</v>
      </c>
      <c r="G36" s="133">
        <v>11787.02</v>
      </c>
      <c r="H36" s="133">
        <v>18670.314999999999</v>
      </c>
      <c r="I36" s="133">
        <v>14473.195</v>
      </c>
      <c r="J36" s="133">
        <v>16878.93</v>
      </c>
      <c r="K36" s="133">
        <v>12904.279999999999</v>
      </c>
      <c r="L36" s="133">
        <v>12328.98</v>
      </c>
      <c r="M36" s="133">
        <v>12698.48</v>
      </c>
      <c r="N36" s="133">
        <v>170556.277</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35">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35">
        <v>0</v>
      </c>
    </row>
    <row r="39" spans="1:14" ht="33" customHeight="1" x14ac:dyDescent="0.2">
      <c r="A39" s="80" t="s">
        <v>274</v>
      </c>
      <c r="B39" s="129">
        <v>4431.42</v>
      </c>
      <c r="C39" s="129">
        <v>3801.56</v>
      </c>
      <c r="D39" s="129">
        <v>0</v>
      </c>
      <c r="E39" s="129">
        <v>914.94</v>
      </c>
      <c r="F39" s="129">
        <v>0</v>
      </c>
      <c r="G39" s="129">
        <v>0</v>
      </c>
      <c r="H39" s="129">
        <v>0</v>
      </c>
      <c r="I39" s="129">
        <v>0</v>
      </c>
      <c r="J39" s="129">
        <v>0</v>
      </c>
      <c r="K39" s="129">
        <v>0</v>
      </c>
      <c r="L39" s="129">
        <v>0</v>
      </c>
      <c r="M39" s="129">
        <v>0</v>
      </c>
      <c r="N39" s="135">
        <v>9147.92</v>
      </c>
    </row>
    <row r="40" spans="1:14" ht="33" customHeight="1" x14ac:dyDescent="0.2">
      <c r="A40" s="80" t="s">
        <v>275</v>
      </c>
      <c r="B40" s="129">
        <v>0</v>
      </c>
      <c r="C40" s="129">
        <v>0</v>
      </c>
      <c r="D40" s="129">
        <v>0</v>
      </c>
      <c r="E40" s="129">
        <v>2686.6570000000002</v>
      </c>
      <c r="F40" s="129">
        <v>0</v>
      </c>
      <c r="G40" s="129">
        <v>0</v>
      </c>
      <c r="H40" s="129">
        <v>921.9</v>
      </c>
      <c r="I40" s="129">
        <v>464.54</v>
      </c>
      <c r="J40" s="129">
        <v>0</v>
      </c>
      <c r="K40" s="129">
        <v>0</v>
      </c>
      <c r="L40" s="129">
        <v>0</v>
      </c>
      <c r="M40" s="129">
        <v>0</v>
      </c>
      <c r="N40" s="135">
        <v>4073.0970000000002</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33" customHeight="1" x14ac:dyDescent="0.2">
      <c r="A42" s="80" t="s">
        <v>277</v>
      </c>
      <c r="B42" s="129">
        <v>0</v>
      </c>
      <c r="C42" s="129">
        <v>0</v>
      </c>
      <c r="D42" s="129">
        <v>0</v>
      </c>
      <c r="E42" s="129">
        <v>0</v>
      </c>
      <c r="F42" s="129">
        <v>919.56</v>
      </c>
      <c r="G42" s="129">
        <v>0</v>
      </c>
      <c r="H42" s="129">
        <v>0</v>
      </c>
      <c r="I42" s="129">
        <v>0</v>
      </c>
      <c r="J42" s="129">
        <v>0</v>
      </c>
      <c r="K42" s="129">
        <v>772.24</v>
      </c>
      <c r="L42" s="129">
        <v>1999.44</v>
      </c>
      <c r="M42" s="129">
        <v>1351.2399999999998</v>
      </c>
      <c r="N42" s="135">
        <v>5042.4799999999996</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33" customHeight="1" x14ac:dyDescent="0.2">
      <c r="A44" s="80" t="s">
        <v>279</v>
      </c>
      <c r="B44" s="129">
        <v>115.88</v>
      </c>
      <c r="C44" s="129">
        <v>0</v>
      </c>
      <c r="D44" s="129">
        <v>0</v>
      </c>
      <c r="E44" s="129">
        <v>585.72</v>
      </c>
      <c r="F44" s="129">
        <v>460.72</v>
      </c>
      <c r="G44" s="129">
        <v>0</v>
      </c>
      <c r="H44" s="129">
        <v>0</v>
      </c>
      <c r="I44" s="129">
        <v>0</v>
      </c>
      <c r="J44" s="129">
        <v>0</v>
      </c>
      <c r="K44" s="129">
        <v>0</v>
      </c>
      <c r="L44" s="129">
        <v>0</v>
      </c>
      <c r="M44" s="129">
        <v>0</v>
      </c>
      <c r="N44" s="135">
        <v>1162.3200000000002</v>
      </c>
    </row>
    <row r="45" spans="1:14" ht="33" customHeight="1" x14ac:dyDescent="0.2">
      <c r="A45" s="80" t="s">
        <v>280</v>
      </c>
      <c r="B45" s="129">
        <v>0</v>
      </c>
      <c r="C45" s="129">
        <v>0</v>
      </c>
      <c r="D45" s="129">
        <v>0</v>
      </c>
      <c r="E45" s="129">
        <v>0</v>
      </c>
      <c r="F45" s="129">
        <v>6743.62</v>
      </c>
      <c r="G45" s="129">
        <v>5487.02</v>
      </c>
      <c r="H45" s="129">
        <v>6543.415</v>
      </c>
      <c r="I45" s="129">
        <v>3343.6550000000002</v>
      </c>
      <c r="J45" s="129">
        <v>7923.93</v>
      </c>
      <c r="K45" s="129">
        <v>1287.04</v>
      </c>
      <c r="L45" s="129">
        <v>879.54</v>
      </c>
      <c r="M45" s="129">
        <v>1267.24</v>
      </c>
      <c r="N45" s="135">
        <v>33475.46</v>
      </c>
    </row>
    <row r="46" spans="1:14" ht="33" customHeight="1" x14ac:dyDescent="0.2">
      <c r="A46" s="80" t="s">
        <v>281</v>
      </c>
      <c r="B46" s="129">
        <v>10420</v>
      </c>
      <c r="C46" s="129">
        <v>8865</v>
      </c>
      <c r="D46" s="129">
        <v>10350</v>
      </c>
      <c r="E46" s="129">
        <v>9585</v>
      </c>
      <c r="F46" s="129">
        <v>10935</v>
      </c>
      <c r="G46" s="129">
        <v>6300</v>
      </c>
      <c r="H46" s="129">
        <v>11205</v>
      </c>
      <c r="I46" s="129">
        <v>10665</v>
      </c>
      <c r="J46" s="129">
        <v>8955</v>
      </c>
      <c r="K46" s="129">
        <v>10845</v>
      </c>
      <c r="L46" s="129">
        <v>9450</v>
      </c>
      <c r="M46" s="129">
        <v>10080</v>
      </c>
      <c r="N46" s="135">
        <v>117655</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33" customHeight="1" thickBot="1" x14ac:dyDescent="0.25">
      <c r="A48" s="132" t="s">
        <v>283</v>
      </c>
      <c r="B48" s="133">
        <v>775</v>
      </c>
      <c r="C48" s="133">
        <v>850</v>
      </c>
      <c r="D48" s="133">
        <v>1050</v>
      </c>
      <c r="E48" s="133">
        <v>675</v>
      </c>
      <c r="F48" s="133">
        <v>925</v>
      </c>
      <c r="G48" s="133">
        <v>575</v>
      </c>
      <c r="H48" s="133">
        <v>975</v>
      </c>
      <c r="I48" s="133">
        <v>850</v>
      </c>
      <c r="J48" s="133">
        <v>800</v>
      </c>
      <c r="K48" s="133">
        <v>875</v>
      </c>
      <c r="L48" s="133">
        <v>875</v>
      </c>
      <c r="M48" s="133">
        <v>450</v>
      </c>
      <c r="N48" s="133">
        <v>9675</v>
      </c>
    </row>
    <row r="49" spans="1:14" ht="33" customHeight="1" thickBot="1" x14ac:dyDescent="0.25">
      <c r="A49" s="81" t="s">
        <v>283</v>
      </c>
      <c r="B49" s="136">
        <v>775</v>
      </c>
      <c r="C49" s="136">
        <v>850</v>
      </c>
      <c r="D49" s="136">
        <v>1050</v>
      </c>
      <c r="E49" s="136">
        <v>675</v>
      </c>
      <c r="F49" s="136">
        <v>925</v>
      </c>
      <c r="G49" s="136">
        <v>575</v>
      </c>
      <c r="H49" s="136">
        <v>975</v>
      </c>
      <c r="I49" s="136">
        <v>850</v>
      </c>
      <c r="J49" s="136">
        <v>800</v>
      </c>
      <c r="K49" s="136">
        <v>875</v>
      </c>
      <c r="L49" s="136">
        <v>875</v>
      </c>
      <c r="M49" s="136">
        <v>450</v>
      </c>
      <c r="N49" s="135">
        <v>9675</v>
      </c>
    </row>
    <row r="50" spans="1:14" ht="33" customHeight="1" thickBot="1" x14ac:dyDescent="0.25">
      <c r="A50" s="132" t="s">
        <v>284</v>
      </c>
      <c r="B50" s="133">
        <v>175</v>
      </c>
      <c r="C50" s="133">
        <v>700</v>
      </c>
      <c r="D50" s="133">
        <v>975</v>
      </c>
      <c r="E50" s="133">
        <v>907.14400000000001</v>
      </c>
      <c r="F50" s="133">
        <v>700</v>
      </c>
      <c r="G50" s="133">
        <v>800</v>
      </c>
      <c r="H50" s="133">
        <v>1363.9940000000001</v>
      </c>
      <c r="I50" s="133">
        <v>1344.922</v>
      </c>
      <c r="J50" s="133">
        <v>1208.6689999999999</v>
      </c>
      <c r="K50" s="133">
        <v>775</v>
      </c>
      <c r="L50" s="133">
        <v>1603.2649999999999</v>
      </c>
      <c r="M50" s="133">
        <v>678.49900000000002</v>
      </c>
      <c r="N50" s="133">
        <v>11231.493</v>
      </c>
    </row>
    <row r="51" spans="1:14" ht="33" customHeight="1" x14ac:dyDescent="0.2">
      <c r="A51" s="80" t="s">
        <v>285</v>
      </c>
      <c r="B51" s="129">
        <v>0</v>
      </c>
      <c r="C51" s="129">
        <v>0</v>
      </c>
      <c r="D51" s="129">
        <v>0</v>
      </c>
      <c r="E51" s="129">
        <v>157.14400000000001</v>
      </c>
      <c r="F51" s="129">
        <v>0</v>
      </c>
      <c r="G51" s="129">
        <v>0</v>
      </c>
      <c r="H51" s="129">
        <v>363.99400000000003</v>
      </c>
      <c r="I51" s="129">
        <v>369.92200000000003</v>
      </c>
      <c r="J51" s="129">
        <v>383.66899999999998</v>
      </c>
      <c r="K51" s="129">
        <v>0</v>
      </c>
      <c r="L51" s="129">
        <v>828.26499999999999</v>
      </c>
      <c r="M51" s="129">
        <v>478.49900000000002</v>
      </c>
      <c r="N51" s="135">
        <v>2581.4930000000004</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35">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35">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33" customHeight="1" x14ac:dyDescent="0.2">
      <c r="A59" s="80" t="s">
        <v>293</v>
      </c>
      <c r="B59" s="129">
        <v>175</v>
      </c>
      <c r="C59" s="129">
        <v>700</v>
      </c>
      <c r="D59" s="129">
        <v>975</v>
      </c>
      <c r="E59" s="129">
        <v>750</v>
      </c>
      <c r="F59" s="129">
        <v>700</v>
      </c>
      <c r="G59" s="129">
        <v>800</v>
      </c>
      <c r="H59" s="129">
        <v>1000</v>
      </c>
      <c r="I59" s="129">
        <v>975</v>
      </c>
      <c r="J59" s="129">
        <v>825</v>
      </c>
      <c r="K59" s="129">
        <v>775</v>
      </c>
      <c r="L59" s="129">
        <v>775</v>
      </c>
      <c r="M59" s="129">
        <v>200</v>
      </c>
      <c r="N59" s="135">
        <v>8650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33" customHeight="1" thickBot="1" x14ac:dyDescent="0.25">
      <c r="A61" s="132" t="s">
        <v>295</v>
      </c>
      <c r="B61" s="133">
        <v>0</v>
      </c>
      <c r="C61" s="133">
        <v>-79.25</v>
      </c>
      <c r="D61" s="133">
        <v>0</v>
      </c>
      <c r="E61" s="133">
        <v>0</v>
      </c>
      <c r="F61" s="133">
        <v>0</v>
      </c>
      <c r="G61" s="133">
        <v>0</v>
      </c>
      <c r="H61" s="133">
        <v>0</v>
      </c>
      <c r="I61" s="133">
        <v>0</v>
      </c>
      <c r="J61" s="133">
        <v>0</v>
      </c>
      <c r="K61" s="133">
        <v>0</v>
      </c>
      <c r="L61" s="133">
        <v>0</v>
      </c>
      <c r="M61" s="133">
        <v>0</v>
      </c>
      <c r="N61" s="133">
        <v>-79.25</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33" customHeight="1" x14ac:dyDescent="0.2">
      <c r="A63" s="80" t="s">
        <v>297</v>
      </c>
      <c r="B63" s="129">
        <v>0</v>
      </c>
      <c r="C63" s="129">
        <v>-79.25</v>
      </c>
      <c r="D63" s="129">
        <v>0</v>
      </c>
      <c r="E63" s="129">
        <v>0</v>
      </c>
      <c r="F63" s="129">
        <v>0</v>
      </c>
      <c r="G63" s="129">
        <v>0</v>
      </c>
      <c r="H63" s="129">
        <v>0</v>
      </c>
      <c r="I63" s="129">
        <v>0</v>
      </c>
      <c r="J63" s="129">
        <v>0</v>
      </c>
      <c r="K63" s="129">
        <v>0</v>
      </c>
      <c r="L63" s="129">
        <v>0</v>
      </c>
      <c r="M63" s="129">
        <v>0</v>
      </c>
      <c r="N63" s="135">
        <v>-79.25</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33" customHeight="1" thickBot="1" x14ac:dyDescent="0.25">
      <c r="A69" s="132" t="s">
        <v>303</v>
      </c>
      <c r="B69" s="133">
        <v>383847.90300000005</v>
      </c>
      <c r="C69" s="133">
        <v>366874.31400000001</v>
      </c>
      <c r="D69" s="133">
        <v>399004.55000000005</v>
      </c>
      <c r="E69" s="133">
        <v>375894.40000000008</v>
      </c>
      <c r="F69" s="133">
        <v>401760.88899999997</v>
      </c>
      <c r="G69" s="133">
        <v>355928.47299999994</v>
      </c>
      <c r="H69" s="133">
        <v>367297.97499999998</v>
      </c>
      <c r="I69" s="133">
        <v>364284.06599999993</v>
      </c>
      <c r="J69" s="133">
        <v>408230.84600000002</v>
      </c>
      <c r="K69" s="133">
        <v>400018.01000000007</v>
      </c>
      <c r="L69" s="133">
        <v>375665.28600000002</v>
      </c>
      <c r="M69" s="133">
        <v>358813.15500000003</v>
      </c>
      <c r="N69" s="133">
        <v>4557619.8670000006</v>
      </c>
    </row>
    <row r="70" spans="1:14" ht="33" customHeight="1" x14ac:dyDescent="0.2">
      <c r="A70" s="80" t="s">
        <v>304</v>
      </c>
      <c r="B70" s="129">
        <v>49341.180000000008</v>
      </c>
      <c r="C70" s="129">
        <v>42682.499999999993</v>
      </c>
      <c r="D70" s="129">
        <v>44731.857000000004</v>
      </c>
      <c r="E70" s="129">
        <v>50146.71</v>
      </c>
      <c r="F70" s="129">
        <v>48274.139999999992</v>
      </c>
      <c r="G70" s="129">
        <v>51223.909999999996</v>
      </c>
      <c r="H70" s="129">
        <v>40134.03</v>
      </c>
      <c r="I70" s="129">
        <v>41895.46</v>
      </c>
      <c r="J70" s="129">
        <v>49754.63</v>
      </c>
      <c r="K70" s="129">
        <v>45857.73000000001</v>
      </c>
      <c r="L70" s="129">
        <v>36986.049999999996</v>
      </c>
      <c r="M70" s="129">
        <v>33514.239999999998</v>
      </c>
      <c r="N70" s="135">
        <v>534542.43700000003</v>
      </c>
    </row>
    <row r="71" spans="1:14" ht="33" customHeight="1" x14ac:dyDescent="0.2">
      <c r="A71" s="80" t="s">
        <v>305</v>
      </c>
      <c r="B71" s="129">
        <v>5532.12</v>
      </c>
      <c r="C71" s="129">
        <v>6312.68</v>
      </c>
      <c r="D71" s="129">
        <v>6584.6</v>
      </c>
      <c r="E71" s="129">
        <v>6199.6</v>
      </c>
      <c r="F71" s="129">
        <v>5841</v>
      </c>
      <c r="G71" s="129">
        <v>6703.4</v>
      </c>
      <c r="H71" s="129">
        <v>6201.8</v>
      </c>
      <c r="I71" s="129">
        <v>7153.52</v>
      </c>
      <c r="J71" s="129">
        <v>7403.8</v>
      </c>
      <c r="K71" s="129">
        <v>6578</v>
      </c>
      <c r="L71" s="129">
        <v>5623.2</v>
      </c>
      <c r="M71" s="129">
        <v>4633.6000000000004</v>
      </c>
      <c r="N71" s="135">
        <v>74767.320000000007</v>
      </c>
    </row>
    <row r="72" spans="1:14" ht="33" customHeight="1" x14ac:dyDescent="0.2">
      <c r="A72" s="80" t="s">
        <v>306</v>
      </c>
      <c r="B72" s="129">
        <v>8682.6</v>
      </c>
      <c r="C72" s="129">
        <v>7328</v>
      </c>
      <c r="D72" s="129">
        <v>7528</v>
      </c>
      <c r="E72" s="129">
        <v>6952</v>
      </c>
      <c r="F72" s="129">
        <v>5912</v>
      </c>
      <c r="G72" s="129">
        <v>7672</v>
      </c>
      <c r="H72" s="129">
        <v>5280</v>
      </c>
      <c r="I72" s="129">
        <v>5536</v>
      </c>
      <c r="J72" s="129">
        <v>6834</v>
      </c>
      <c r="K72" s="129">
        <v>6960</v>
      </c>
      <c r="L72" s="129">
        <v>6320</v>
      </c>
      <c r="M72" s="129">
        <v>6439.6</v>
      </c>
      <c r="N72" s="135">
        <v>81444.200000000012</v>
      </c>
    </row>
    <row r="73" spans="1:14" ht="33" customHeight="1" x14ac:dyDescent="0.2">
      <c r="A73" s="80" t="s">
        <v>307</v>
      </c>
      <c r="B73" s="129">
        <v>134254.27799999999</v>
      </c>
      <c r="C73" s="129">
        <v>122109.75</v>
      </c>
      <c r="D73" s="129">
        <v>145531.08600000001</v>
      </c>
      <c r="E73" s="129">
        <v>146334.25000000003</v>
      </c>
      <c r="F73" s="129">
        <v>154032.68599999999</v>
      </c>
      <c r="G73" s="129">
        <v>128021.071</v>
      </c>
      <c r="H73" s="129">
        <v>144676.31</v>
      </c>
      <c r="I73" s="129">
        <v>138613.21099999998</v>
      </c>
      <c r="J73" s="129">
        <v>146865.10400000002</v>
      </c>
      <c r="K73" s="129">
        <v>150749.57900000003</v>
      </c>
      <c r="L73" s="129">
        <v>132834.64499999999</v>
      </c>
      <c r="M73" s="129">
        <v>142708.21100000001</v>
      </c>
      <c r="N73" s="135">
        <v>1686730.1810000003</v>
      </c>
    </row>
    <row r="74" spans="1:14" ht="33" customHeight="1" x14ac:dyDescent="0.2">
      <c r="A74" s="80" t="s">
        <v>308</v>
      </c>
      <c r="B74" s="129">
        <v>3877.94</v>
      </c>
      <c r="C74" s="129">
        <v>3458.26</v>
      </c>
      <c r="D74" s="129">
        <v>1808.63</v>
      </c>
      <c r="E74" s="129">
        <v>2322.681</v>
      </c>
      <c r="F74" s="129">
        <v>1252.92</v>
      </c>
      <c r="G74" s="129">
        <v>1182.43</v>
      </c>
      <c r="H74" s="129">
        <v>1903.02</v>
      </c>
      <c r="I74" s="129">
        <v>1204.0999999999999</v>
      </c>
      <c r="J74" s="129">
        <v>2009.3</v>
      </c>
      <c r="K74" s="129">
        <v>1142.9000000000001</v>
      </c>
      <c r="L74" s="129">
        <v>1316.8</v>
      </c>
      <c r="M74" s="129">
        <v>0</v>
      </c>
      <c r="N74" s="135">
        <v>21478.981000000003</v>
      </c>
    </row>
    <row r="75" spans="1:14" ht="33" customHeight="1" x14ac:dyDescent="0.2">
      <c r="A75" s="80" t="s">
        <v>309</v>
      </c>
      <c r="B75" s="129">
        <v>9264.32</v>
      </c>
      <c r="C75" s="129">
        <v>9122.1</v>
      </c>
      <c r="D75" s="129">
        <v>7469.35</v>
      </c>
      <c r="E75" s="129">
        <v>5151.5</v>
      </c>
      <c r="F75" s="129">
        <v>7445.98</v>
      </c>
      <c r="G75" s="129">
        <v>5839.84</v>
      </c>
      <c r="H75" s="129">
        <v>6852.66</v>
      </c>
      <c r="I75" s="129">
        <v>8244.64</v>
      </c>
      <c r="J75" s="129">
        <v>9019.0290000000005</v>
      </c>
      <c r="K75" s="129">
        <v>7655.1799999999994</v>
      </c>
      <c r="L75" s="129">
        <v>8656.6</v>
      </c>
      <c r="M75" s="129">
        <v>9089.4189999999999</v>
      </c>
      <c r="N75" s="135">
        <v>93810.617999999988</v>
      </c>
    </row>
    <row r="76" spans="1:14" ht="33" customHeight="1" x14ac:dyDescent="0.2">
      <c r="A76" s="80" t="s">
        <v>310</v>
      </c>
      <c r="B76" s="129">
        <v>158001.83000000002</v>
      </c>
      <c r="C76" s="129">
        <v>160531.83000000002</v>
      </c>
      <c r="D76" s="129">
        <v>168183.1</v>
      </c>
      <c r="E76" s="129">
        <v>151616.65</v>
      </c>
      <c r="F76" s="129">
        <v>170094.69</v>
      </c>
      <c r="G76" s="129">
        <v>141893.38999999998</v>
      </c>
      <c r="H76" s="129">
        <v>155396.80000000002</v>
      </c>
      <c r="I76" s="129">
        <v>151024.09</v>
      </c>
      <c r="J76" s="129">
        <v>170853.68</v>
      </c>
      <c r="K76" s="129">
        <v>170840.37</v>
      </c>
      <c r="L76" s="129">
        <v>167580.23000000004</v>
      </c>
      <c r="M76" s="129">
        <v>146796.51</v>
      </c>
      <c r="N76" s="135">
        <v>1912813.1700000002</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33" customHeight="1" x14ac:dyDescent="0.2">
      <c r="A81" s="80" t="s">
        <v>315</v>
      </c>
      <c r="B81" s="129">
        <v>8439.6350000000002</v>
      </c>
      <c r="C81" s="129">
        <v>9685.1939999999995</v>
      </c>
      <c r="D81" s="129">
        <v>11783.927</v>
      </c>
      <c r="E81" s="129">
        <v>3363.569</v>
      </c>
      <c r="F81" s="129">
        <v>5047.473</v>
      </c>
      <c r="G81" s="129">
        <v>9435.4789999999994</v>
      </c>
      <c r="H81" s="129">
        <v>4438.3549999999996</v>
      </c>
      <c r="I81" s="129">
        <v>6823.0450000000001</v>
      </c>
      <c r="J81" s="129">
        <v>10275.303</v>
      </c>
      <c r="K81" s="129">
        <v>6336.7640000000001</v>
      </c>
      <c r="L81" s="129">
        <v>13277.761</v>
      </c>
      <c r="M81" s="129">
        <v>11243.575000000001</v>
      </c>
      <c r="N81" s="135">
        <v>100150.07999999999</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33" customHeight="1" x14ac:dyDescent="0.2">
      <c r="A83" s="80" t="s">
        <v>317</v>
      </c>
      <c r="B83" s="129">
        <v>0</v>
      </c>
      <c r="C83" s="129">
        <v>0</v>
      </c>
      <c r="D83" s="129">
        <v>0</v>
      </c>
      <c r="E83" s="129">
        <v>289.44</v>
      </c>
      <c r="F83" s="129">
        <v>0</v>
      </c>
      <c r="G83" s="129">
        <v>182.953</v>
      </c>
      <c r="H83" s="129">
        <v>0</v>
      </c>
      <c r="I83" s="129">
        <v>0</v>
      </c>
      <c r="J83" s="129">
        <v>0</v>
      </c>
      <c r="K83" s="129">
        <v>307.48700000000002</v>
      </c>
      <c r="L83" s="129">
        <v>0</v>
      </c>
      <c r="M83" s="129">
        <v>0</v>
      </c>
      <c r="N83" s="135">
        <v>779.88000000000011</v>
      </c>
    </row>
    <row r="84" spans="1:14" ht="33" customHeight="1" thickBot="1" x14ac:dyDescent="0.25">
      <c r="A84" s="80" t="s">
        <v>318</v>
      </c>
      <c r="B84" s="129">
        <v>6454</v>
      </c>
      <c r="C84" s="129">
        <v>5644</v>
      </c>
      <c r="D84" s="129">
        <v>5384</v>
      </c>
      <c r="E84" s="129">
        <v>3518</v>
      </c>
      <c r="F84" s="129">
        <v>3860</v>
      </c>
      <c r="G84" s="129">
        <v>3774</v>
      </c>
      <c r="H84" s="129">
        <v>2415</v>
      </c>
      <c r="I84" s="129">
        <v>3790</v>
      </c>
      <c r="J84" s="129">
        <v>5216</v>
      </c>
      <c r="K84" s="129">
        <v>3590</v>
      </c>
      <c r="L84" s="129">
        <v>3070</v>
      </c>
      <c r="M84" s="129">
        <v>4388</v>
      </c>
      <c r="N84" s="135">
        <v>51103</v>
      </c>
    </row>
    <row r="85" spans="1:14" ht="33" customHeight="1" thickBot="1" x14ac:dyDescent="0.25">
      <c r="A85" s="132" t="s">
        <v>319</v>
      </c>
      <c r="B85" s="133">
        <v>3450</v>
      </c>
      <c r="C85" s="133">
        <v>3000</v>
      </c>
      <c r="D85" s="133">
        <v>3030</v>
      </c>
      <c r="E85" s="133">
        <v>2010</v>
      </c>
      <c r="F85" s="133">
        <v>1710</v>
      </c>
      <c r="G85" s="133">
        <v>1860</v>
      </c>
      <c r="H85" s="133">
        <v>1380</v>
      </c>
      <c r="I85" s="133">
        <v>1920</v>
      </c>
      <c r="J85" s="133">
        <v>2190</v>
      </c>
      <c r="K85" s="133">
        <v>2580</v>
      </c>
      <c r="L85" s="133">
        <v>3690</v>
      </c>
      <c r="M85" s="133">
        <v>3870</v>
      </c>
      <c r="N85" s="133">
        <v>30690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33" customHeight="1" x14ac:dyDescent="0.2">
      <c r="A87" s="80" t="s">
        <v>321</v>
      </c>
      <c r="B87" s="129">
        <v>3450</v>
      </c>
      <c r="C87" s="129">
        <v>3000</v>
      </c>
      <c r="D87" s="129">
        <v>3030</v>
      </c>
      <c r="E87" s="129">
        <v>2010</v>
      </c>
      <c r="F87" s="129">
        <v>1710</v>
      </c>
      <c r="G87" s="129">
        <v>1860</v>
      </c>
      <c r="H87" s="129">
        <v>1380</v>
      </c>
      <c r="I87" s="129">
        <v>1920</v>
      </c>
      <c r="J87" s="129">
        <v>2190</v>
      </c>
      <c r="K87" s="129">
        <v>2580</v>
      </c>
      <c r="L87" s="129">
        <v>3690</v>
      </c>
      <c r="M87" s="129">
        <v>3870</v>
      </c>
      <c r="N87" s="135">
        <v>30690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35">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0</v>
      </c>
      <c r="C97" s="133">
        <v>0</v>
      </c>
      <c r="D97" s="133">
        <v>0</v>
      </c>
      <c r="E97" s="133">
        <v>0</v>
      </c>
      <c r="F97" s="133">
        <v>0</v>
      </c>
      <c r="G97" s="133">
        <v>0</v>
      </c>
      <c r="H97" s="133">
        <v>0</v>
      </c>
      <c r="I97" s="133">
        <v>0</v>
      </c>
      <c r="J97" s="133">
        <v>0</v>
      </c>
      <c r="K97" s="133">
        <v>0</v>
      </c>
      <c r="L97" s="133">
        <v>0</v>
      </c>
      <c r="M97" s="133">
        <v>0</v>
      </c>
      <c r="N97" s="133">
        <v>0</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33"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33"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35">
        <v>0</v>
      </c>
    </row>
    <row r="106" spans="1:14" ht="33" customHeight="1" thickBot="1" x14ac:dyDescent="0.25">
      <c r="A106" s="132" t="s">
        <v>336</v>
      </c>
      <c r="B106" s="133">
        <v>38147.337</v>
      </c>
      <c r="C106" s="133">
        <v>30282.207999999999</v>
      </c>
      <c r="D106" s="133">
        <v>32735.777999999998</v>
      </c>
      <c r="E106" s="133">
        <v>26977.16</v>
      </c>
      <c r="F106" s="133">
        <v>28256.059999999998</v>
      </c>
      <c r="G106" s="133">
        <v>33932.6</v>
      </c>
      <c r="H106" s="133">
        <v>32288.92</v>
      </c>
      <c r="I106" s="133">
        <v>30919.78</v>
      </c>
      <c r="J106" s="133">
        <v>33216.959999999999</v>
      </c>
      <c r="K106" s="133">
        <v>32605.546000000002</v>
      </c>
      <c r="L106" s="133">
        <v>32934.695999999996</v>
      </c>
      <c r="M106" s="133">
        <v>31461.506000000001</v>
      </c>
      <c r="N106" s="133">
        <v>383758.55099999998</v>
      </c>
    </row>
    <row r="107" spans="1:14" ht="33" customHeight="1" x14ac:dyDescent="0.2">
      <c r="A107" s="80" t="s">
        <v>337</v>
      </c>
      <c r="B107" s="129">
        <v>23934.440000000002</v>
      </c>
      <c r="C107" s="129">
        <v>18875</v>
      </c>
      <c r="D107" s="129">
        <v>19575</v>
      </c>
      <c r="E107" s="129">
        <v>18000</v>
      </c>
      <c r="F107" s="129">
        <v>18125</v>
      </c>
      <c r="G107" s="129">
        <v>22075</v>
      </c>
      <c r="H107" s="129">
        <v>20450</v>
      </c>
      <c r="I107" s="129">
        <v>20250</v>
      </c>
      <c r="J107" s="129">
        <v>20900</v>
      </c>
      <c r="K107" s="129">
        <v>20045</v>
      </c>
      <c r="L107" s="129">
        <v>23100</v>
      </c>
      <c r="M107" s="129">
        <v>21515</v>
      </c>
      <c r="N107" s="135">
        <v>246844.44</v>
      </c>
    </row>
    <row r="108" spans="1:14" ht="33" customHeight="1" x14ac:dyDescent="0.2">
      <c r="A108" s="80" t="s">
        <v>338</v>
      </c>
      <c r="B108" s="129">
        <v>14212.897000000001</v>
      </c>
      <c r="C108" s="129">
        <v>11407.208000000001</v>
      </c>
      <c r="D108" s="129">
        <v>13160.778</v>
      </c>
      <c r="E108" s="129">
        <v>8977.16</v>
      </c>
      <c r="F108" s="129">
        <v>10131.06</v>
      </c>
      <c r="G108" s="129">
        <v>11857.6</v>
      </c>
      <c r="H108" s="129">
        <v>11838.92</v>
      </c>
      <c r="I108" s="129">
        <v>10669.78</v>
      </c>
      <c r="J108" s="129">
        <v>12316.96</v>
      </c>
      <c r="K108" s="129">
        <v>12560.546</v>
      </c>
      <c r="L108" s="129">
        <v>9834.6959999999999</v>
      </c>
      <c r="M108" s="129">
        <v>9946.5059999999994</v>
      </c>
      <c r="N108" s="135">
        <v>136914.111</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33" customHeight="1" thickBot="1" x14ac:dyDescent="0.25">
      <c r="A110" s="132" t="s">
        <v>339</v>
      </c>
      <c r="B110" s="133">
        <v>4006</v>
      </c>
      <c r="C110" s="133">
        <v>3750</v>
      </c>
      <c r="D110" s="133">
        <v>4175</v>
      </c>
      <c r="E110" s="133">
        <v>3350</v>
      </c>
      <c r="F110" s="133">
        <v>4625</v>
      </c>
      <c r="G110" s="133">
        <v>2925</v>
      </c>
      <c r="H110" s="133">
        <v>3325</v>
      </c>
      <c r="I110" s="133">
        <v>3575</v>
      </c>
      <c r="J110" s="133">
        <v>3425</v>
      </c>
      <c r="K110" s="133">
        <v>3550</v>
      </c>
      <c r="L110" s="133">
        <v>3500</v>
      </c>
      <c r="M110" s="133">
        <v>3300</v>
      </c>
      <c r="N110" s="133">
        <v>43506</v>
      </c>
    </row>
    <row r="111" spans="1:14" ht="33" customHeight="1" thickBot="1" x14ac:dyDescent="0.25">
      <c r="A111" s="137" t="s">
        <v>339</v>
      </c>
      <c r="B111" s="138">
        <v>4006</v>
      </c>
      <c r="C111" s="138">
        <v>3750</v>
      </c>
      <c r="D111" s="138">
        <v>4175</v>
      </c>
      <c r="E111" s="138">
        <v>3350</v>
      </c>
      <c r="F111" s="138">
        <v>4625</v>
      </c>
      <c r="G111" s="138">
        <v>2925</v>
      </c>
      <c r="H111" s="138">
        <v>3325</v>
      </c>
      <c r="I111" s="138">
        <v>3575</v>
      </c>
      <c r="J111" s="138">
        <v>3425</v>
      </c>
      <c r="K111" s="138">
        <v>3550</v>
      </c>
      <c r="L111" s="138">
        <v>3500</v>
      </c>
      <c r="M111" s="138">
        <v>3300</v>
      </c>
      <c r="N111" s="139">
        <v>43506</v>
      </c>
    </row>
    <row r="112" spans="1:14" ht="33" customHeight="1" thickBot="1" x14ac:dyDescent="0.25">
      <c r="A112" s="140" t="s">
        <v>250</v>
      </c>
      <c r="B112" s="141">
        <v>450826.82700000005</v>
      </c>
      <c r="C112" s="141">
        <v>422763.18199999997</v>
      </c>
      <c r="D112" s="141">
        <v>456291.28800000006</v>
      </c>
      <c r="E112" s="141">
        <v>427733.11100000003</v>
      </c>
      <c r="F112" s="141">
        <v>460470.69899999996</v>
      </c>
      <c r="G112" s="141">
        <v>412808.94799999992</v>
      </c>
      <c r="H112" s="141">
        <v>429068.28399999993</v>
      </c>
      <c r="I112" s="141">
        <v>420360.42299999995</v>
      </c>
      <c r="J112" s="141">
        <v>469944.81300000002</v>
      </c>
      <c r="K112" s="141">
        <v>457358.00600000005</v>
      </c>
      <c r="L112" s="141">
        <v>436421.69700000004</v>
      </c>
      <c r="M112" s="141">
        <v>414455.88</v>
      </c>
      <c r="N112" s="141">
        <v>5258503.1579999998</v>
      </c>
    </row>
    <row r="113" spans="1:14" ht="33" customHeight="1" x14ac:dyDescent="0.2"/>
    <row r="114" spans="1:14" ht="33" customHeight="1" x14ac:dyDescent="0.2">
      <c r="N114" s="147"/>
    </row>
    <row r="115" spans="1:14" ht="33" customHeight="1" x14ac:dyDescent="0.2"/>
    <row r="116" spans="1:14" ht="33" customHeight="1" x14ac:dyDescent="0.2">
      <c r="A116" s="216" t="s">
        <v>378</v>
      </c>
      <c r="B116" s="216"/>
      <c r="C116" s="216"/>
      <c r="D116" s="216"/>
      <c r="E116" s="216"/>
      <c r="F116" s="216"/>
      <c r="G116" s="216"/>
      <c r="H116" s="216"/>
      <c r="I116" s="216"/>
      <c r="J116" s="216"/>
      <c r="K116" s="216"/>
      <c r="L116" s="216"/>
      <c r="M116" s="216"/>
      <c r="N116" s="216"/>
    </row>
    <row r="117" spans="1:14" ht="33" customHeight="1" thickBot="1" x14ac:dyDescent="0.25">
      <c r="A117" s="217"/>
      <c r="B117" s="217"/>
      <c r="C117" s="217"/>
      <c r="D117" s="217"/>
      <c r="E117" s="217"/>
      <c r="F117" s="217"/>
      <c r="G117" s="217"/>
      <c r="H117" s="217"/>
      <c r="I117" s="217"/>
      <c r="J117" s="217"/>
      <c r="K117" s="217"/>
      <c r="L117" s="217"/>
      <c r="M117" s="217"/>
      <c r="N117" s="217"/>
    </row>
    <row r="118" spans="1:14" ht="33" customHeight="1"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33" customHeight="1" thickBot="1" x14ac:dyDescent="0.25">
      <c r="A119" s="127" t="s">
        <v>251</v>
      </c>
      <c r="B119" s="128">
        <v>7564.15</v>
      </c>
      <c r="C119" s="128">
        <v>7546.78</v>
      </c>
      <c r="D119" s="128">
        <v>12027.390000000001</v>
      </c>
      <c r="E119" s="128">
        <v>1506.73</v>
      </c>
      <c r="F119" s="128">
        <v>3004.9799999999996</v>
      </c>
      <c r="G119" s="128">
        <v>3446.2200000000003</v>
      </c>
      <c r="H119" s="128">
        <v>8982.07</v>
      </c>
      <c r="I119" s="128">
        <v>5183.04</v>
      </c>
      <c r="J119" s="128">
        <v>8080.53</v>
      </c>
      <c r="K119" s="128">
        <v>8308.32</v>
      </c>
      <c r="L119" s="128">
        <v>0</v>
      </c>
      <c r="M119" s="128">
        <v>4346.57</v>
      </c>
      <c r="N119" s="128">
        <v>69996.78</v>
      </c>
    </row>
    <row r="120" spans="1:14" ht="33" customHeight="1" x14ac:dyDescent="0.2">
      <c r="A120" s="77" t="s">
        <v>252</v>
      </c>
      <c r="B120" s="129">
        <v>7564.15</v>
      </c>
      <c r="C120" s="129">
        <v>7546.78</v>
      </c>
      <c r="D120" s="129">
        <v>12027.390000000001</v>
      </c>
      <c r="E120" s="129">
        <v>1506.73</v>
      </c>
      <c r="F120" s="129">
        <v>3004.9799999999996</v>
      </c>
      <c r="G120" s="129">
        <v>3446.2200000000003</v>
      </c>
      <c r="H120" s="129">
        <v>8982.07</v>
      </c>
      <c r="I120" s="129">
        <v>5183.04</v>
      </c>
      <c r="J120" s="129">
        <v>7413.11</v>
      </c>
      <c r="K120" s="129">
        <v>7634.54</v>
      </c>
      <c r="L120" s="129">
        <v>0</v>
      </c>
      <c r="M120" s="129">
        <v>4346.57</v>
      </c>
      <c r="N120" s="130">
        <v>68655.58</v>
      </c>
    </row>
    <row r="121" spans="1:14" ht="33" customHeight="1" x14ac:dyDescent="0.2">
      <c r="A121" s="77" t="s">
        <v>234</v>
      </c>
      <c r="B121" s="129">
        <v>0</v>
      </c>
      <c r="C121" s="129">
        <v>0</v>
      </c>
      <c r="D121" s="129">
        <v>0</v>
      </c>
      <c r="E121" s="129">
        <v>0</v>
      </c>
      <c r="F121" s="129">
        <v>0</v>
      </c>
      <c r="G121" s="129">
        <v>0</v>
      </c>
      <c r="H121" s="129">
        <v>0</v>
      </c>
      <c r="I121" s="129">
        <v>0</v>
      </c>
      <c r="J121" s="129">
        <v>667.42</v>
      </c>
      <c r="K121" s="129">
        <v>673.78</v>
      </c>
      <c r="L121" s="129">
        <v>0</v>
      </c>
      <c r="M121" s="129">
        <v>0</v>
      </c>
      <c r="N121" s="130">
        <v>1341.1999999999998</v>
      </c>
    </row>
    <row r="122" spans="1:14" ht="33" customHeight="1" x14ac:dyDescent="0.2">
      <c r="A122" s="77" t="s">
        <v>253</v>
      </c>
      <c r="B122" s="129">
        <v>0</v>
      </c>
      <c r="C122" s="129">
        <v>0</v>
      </c>
      <c r="D122" s="129">
        <v>0</v>
      </c>
      <c r="E122" s="129">
        <v>0</v>
      </c>
      <c r="F122" s="129">
        <v>0</v>
      </c>
      <c r="G122" s="129">
        <v>0</v>
      </c>
      <c r="H122" s="129">
        <v>0</v>
      </c>
      <c r="I122" s="129">
        <v>0</v>
      </c>
      <c r="J122" s="129">
        <v>0</v>
      </c>
      <c r="K122" s="129">
        <v>0</v>
      </c>
      <c r="L122" s="129">
        <v>0</v>
      </c>
      <c r="M122" s="129">
        <v>0</v>
      </c>
      <c r="N122" s="130">
        <v>0</v>
      </c>
    </row>
    <row r="123" spans="1:14" ht="33" customHeight="1" x14ac:dyDescent="0.2">
      <c r="A123" s="78" t="s">
        <v>254</v>
      </c>
      <c r="B123" s="129">
        <v>0</v>
      </c>
      <c r="C123" s="129">
        <v>0</v>
      </c>
      <c r="D123" s="129">
        <v>0</v>
      </c>
      <c r="E123" s="129">
        <v>0</v>
      </c>
      <c r="F123" s="129">
        <v>0</v>
      </c>
      <c r="G123" s="129">
        <v>0</v>
      </c>
      <c r="H123" s="129">
        <v>0</v>
      </c>
      <c r="I123" s="129">
        <v>0</v>
      </c>
      <c r="J123" s="129">
        <v>0</v>
      </c>
      <c r="K123" s="129">
        <v>0</v>
      </c>
      <c r="L123" s="129">
        <v>0</v>
      </c>
      <c r="M123" s="129">
        <v>0</v>
      </c>
      <c r="N123" s="130">
        <v>0</v>
      </c>
    </row>
    <row r="124" spans="1:14" ht="33" customHeight="1" thickBot="1" x14ac:dyDescent="0.25">
      <c r="A124" s="79" t="s">
        <v>255</v>
      </c>
      <c r="B124" s="131">
        <v>0</v>
      </c>
      <c r="C124" s="129">
        <v>0</v>
      </c>
      <c r="D124" s="129">
        <v>0</v>
      </c>
      <c r="E124" s="129">
        <v>0</v>
      </c>
      <c r="F124" s="129">
        <v>0</v>
      </c>
      <c r="G124" s="129">
        <v>0</v>
      </c>
      <c r="H124" s="129">
        <v>0</v>
      </c>
      <c r="I124" s="129">
        <v>0</v>
      </c>
      <c r="J124" s="129">
        <v>0</v>
      </c>
      <c r="K124" s="129">
        <v>0</v>
      </c>
      <c r="L124" s="129">
        <v>0</v>
      </c>
      <c r="M124" s="129">
        <v>0</v>
      </c>
      <c r="N124" s="130">
        <v>0</v>
      </c>
    </row>
    <row r="125" spans="1:14" ht="33" customHeight="1" thickBot="1" x14ac:dyDescent="0.25">
      <c r="A125" s="132" t="s">
        <v>256</v>
      </c>
      <c r="B125" s="133">
        <v>3550.08</v>
      </c>
      <c r="C125" s="133">
        <v>0</v>
      </c>
      <c r="D125" s="133">
        <v>14289.320000000002</v>
      </c>
      <c r="E125" s="133">
        <v>3936</v>
      </c>
      <c r="F125" s="133">
        <v>9108.64</v>
      </c>
      <c r="G125" s="133">
        <v>3133.34</v>
      </c>
      <c r="H125" s="133">
        <v>331.28</v>
      </c>
      <c r="I125" s="133">
        <v>2512.84</v>
      </c>
      <c r="J125" s="133">
        <v>2840.2</v>
      </c>
      <c r="K125" s="133">
        <v>0</v>
      </c>
      <c r="L125" s="133">
        <v>4126.1400000000003</v>
      </c>
      <c r="M125" s="133">
        <v>1347.18</v>
      </c>
      <c r="N125" s="133">
        <v>45175.020000000004</v>
      </c>
    </row>
    <row r="126" spans="1:14" ht="33" customHeight="1" x14ac:dyDescent="0.2">
      <c r="A126" s="80" t="s">
        <v>257</v>
      </c>
      <c r="B126" s="129">
        <v>3550.08</v>
      </c>
      <c r="C126" s="129">
        <v>0</v>
      </c>
      <c r="D126" s="129">
        <v>14289.320000000002</v>
      </c>
      <c r="E126" s="129">
        <v>3936</v>
      </c>
      <c r="F126" s="129">
        <v>4286.12</v>
      </c>
      <c r="G126" s="129">
        <v>903.28</v>
      </c>
      <c r="H126" s="129">
        <v>11</v>
      </c>
      <c r="I126" s="129">
        <v>0</v>
      </c>
      <c r="J126" s="129">
        <v>0</v>
      </c>
      <c r="K126" s="129">
        <v>0</v>
      </c>
      <c r="L126" s="129">
        <v>0</v>
      </c>
      <c r="M126" s="129">
        <v>0</v>
      </c>
      <c r="N126" s="130">
        <v>26975.8</v>
      </c>
    </row>
    <row r="127" spans="1:14" ht="33" customHeight="1" x14ac:dyDescent="0.2">
      <c r="A127" s="80" t="s">
        <v>258</v>
      </c>
      <c r="B127" s="129">
        <v>0</v>
      </c>
      <c r="C127" s="129">
        <v>0</v>
      </c>
      <c r="D127" s="129">
        <v>0</v>
      </c>
      <c r="E127" s="129">
        <v>0</v>
      </c>
      <c r="F127" s="129">
        <v>4822.5200000000004</v>
      </c>
      <c r="G127" s="129">
        <v>2230.06</v>
      </c>
      <c r="H127" s="129">
        <v>320.27999999999997</v>
      </c>
      <c r="I127" s="129">
        <v>2512.84</v>
      </c>
      <c r="J127" s="129">
        <v>2840.2</v>
      </c>
      <c r="K127" s="129">
        <v>0</v>
      </c>
      <c r="L127" s="129">
        <v>4126.1400000000003</v>
      </c>
      <c r="M127" s="129">
        <v>1347.18</v>
      </c>
      <c r="N127" s="130">
        <v>18199.22</v>
      </c>
    </row>
    <row r="128" spans="1:14" ht="33" customHeight="1"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ht="33" customHeight="1" x14ac:dyDescent="0.2">
      <c r="A129" s="80" t="s">
        <v>260</v>
      </c>
      <c r="B129" s="129">
        <v>0</v>
      </c>
      <c r="C129" s="129">
        <v>0</v>
      </c>
      <c r="D129" s="129">
        <v>0</v>
      </c>
      <c r="E129" s="129">
        <v>0</v>
      </c>
      <c r="F129" s="129">
        <v>0</v>
      </c>
      <c r="G129" s="129">
        <v>0</v>
      </c>
      <c r="H129" s="129">
        <v>0</v>
      </c>
      <c r="I129" s="129">
        <v>0</v>
      </c>
      <c r="J129" s="129">
        <v>0</v>
      </c>
      <c r="K129" s="129">
        <v>0</v>
      </c>
      <c r="L129" s="129">
        <v>0</v>
      </c>
      <c r="M129" s="129">
        <v>0</v>
      </c>
      <c r="N129" s="130">
        <v>0</v>
      </c>
    </row>
    <row r="130" spans="1:14" ht="33" customHeight="1"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33" customHeight="1" thickBot="1" x14ac:dyDescent="0.25">
      <c r="A131" s="80" t="s">
        <v>262</v>
      </c>
      <c r="B131" s="129">
        <v>0</v>
      </c>
      <c r="C131" s="129">
        <v>0</v>
      </c>
      <c r="D131" s="129">
        <v>0</v>
      </c>
      <c r="E131" s="129">
        <v>0</v>
      </c>
      <c r="F131" s="129">
        <v>0</v>
      </c>
      <c r="G131" s="129">
        <v>0</v>
      </c>
      <c r="H131" s="129">
        <v>0</v>
      </c>
      <c r="I131" s="129">
        <v>0</v>
      </c>
      <c r="J131" s="129">
        <v>0</v>
      </c>
      <c r="K131" s="129">
        <v>0</v>
      </c>
      <c r="L131" s="129">
        <v>0</v>
      </c>
      <c r="M131" s="129">
        <v>0</v>
      </c>
      <c r="N131" s="130">
        <v>0</v>
      </c>
    </row>
    <row r="132" spans="1:14" ht="33" customHeight="1"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ht="33" customHeight="1"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ht="33" customHeight="1"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33" customHeight="1"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33" customHeight="1"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33" customHeight="1" thickBot="1" x14ac:dyDescent="0.25">
      <c r="A137" s="132" t="s">
        <v>268</v>
      </c>
      <c r="B137" s="134">
        <v>0</v>
      </c>
      <c r="C137" s="134">
        <v>0</v>
      </c>
      <c r="D137" s="134">
        <v>0</v>
      </c>
      <c r="E137" s="134">
        <v>0</v>
      </c>
      <c r="F137" s="134">
        <v>0</v>
      </c>
      <c r="G137" s="134">
        <v>0</v>
      </c>
      <c r="H137" s="134">
        <v>0</v>
      </c>
      <c r="I137" s="134">
        <v>0</v>
      </c>
      <c r="J137" s="134">
        <v>0</v>
      </c>
      <c r="K137" s="134">
        <v>0</v>
      </c>
      <c r="L137" s="134">
        <v>0</v>
      </c>
      <c r="M137" s="134">
        <v>0</v>
      </c>
      <c r="N137" s="134">
        <v>0</v>
      </c>
    </row>
    <row r="138" spans="1:14" ht="33" customHeight="1"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33" customHeight="1" thickBot="1" x14ac:dyDescent="0.25">
      <c r="A139" s="80" t="s">
        <v>270</v>
      </c>
      <c r="B139" s="129">
        <v>0</v>
      </c>
      <c r="C139" s="129">
        <v>0</v>
      </c>
      <c r="D139" s="129">
        <v>0</v>
      </c>
      <c r="E139" s="129">
        <v>0</v>
      </c>
      <c r="F139" s="129">
        <v>0</v>
      </c>
      <c r="G139" s="129">
        <v>0</v>
      </c>
      <c r="H139" s="129">
        <v>0</v>
      </c>
      <c r="I139" s="129">
        <v>0</v>
      </c>
      <c r="J139" s="129">
        <v>0</v>
      </c>
      <c r="K139" s="129">
        <v>0</v>
      </c>
      <c r="L139" s="129">
        <v>0</v>
      </c>
      <c r="M139" s="129">
        <v>0</v>
      </c>
      <c r="N139" s="135">
        <v>0</v>
      </c>
    </row>
    <row r="140" spans="1:14" ht="33" customHeight="1" thickBot="1" x14ac:dyDescent="0.25">
      <c r="A140" s="132" t="s">
        <v>271</v>
      </c>
      <c r="B140" s="133">
        <v>106293.75</v>
      </c>
      <c r="C140" s="133">
        <v>90626.120000000024</v>
      </c>
      <c r="D140" s="133">
        <v>182105.89</v>
      </c>
      <c r="E140" s="133">
        <v>268368.49</v>
      </c>
      <c r="F140" s="133">
        <v>415519.51999999996</v>
      </c>
      <c r="G140" s="133">
        <v>382186.03499999997</v>
      </c>
      <c r="H140" s="133">
        <v>378718.25999999978</v>
      </c>
      <c r="I140" s="133">
        <v>346487.33999999985</v>
      </c>
      <c r="J140" s="133">
        <v>241264.37</v>
      </c>
      <c r="K140" s="133">
        <v>201389.24</v>
      </c>
      <c r="L140" s="133">
        <v>186800.82000000004</v>
      </c>
      <c r="M140" s="133">
        <v>185444.26</v>
      </c>
      <c r="N140" s="133">
        <v>2985204.0949999997</v>
      </c>
    </row>
    <row r="141" spans="1:14" ht="33" customHeight="1"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ht="33" customHeight="1"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ht="33" customHeight="1" x14ac:dyDescent="0.2">
      <c r="A143" s="80" t="s">
        <v>274</v>
      </c>
      <c r="B143" s="129">
        <v>71580.489999999991</v>
      </c>
      <c r="C143" s="129">
        <v>21508.689999999995</v>
      </c>
      <c r="D143" s="129">
        <v>11839.5</v>
      </c>
      <c r="E143" s="129">
        <v>11112.480000000001</v>
      </c>
      <c r="F143" s="129">
        <v>5655.62</v>
      </c>
      <c r="G143" s="129">
        <v>5164.82</v>
      </c>
      <c r="H143" s="129">
        <v>1</v>
      </c>
      <c r="I143" s="129">
        <v>5925.49</v>
      </c>
      <c r="J143" s="129">
        <v>13602.74</v>
      </c>
      <c r="K143" s="129">
        <v>11707.880000000001</v>
      </c>
      <c r="L143" s="129">
        <v>8346.69</v>
      </c>
      <c r="M143" s="129">
        <v>29630.510000000002</v>
      </c>
      <c r="N143" s="135">
        <v>196075.90999999997</v>
      </c>
    </row>
    <row r="144" spans="1:14" ht="33" customHeight="1" x14ac:dyDescent="0.2">
      <c r="A144" s="80" t="s">
        <v>275</v>
      </c>
      <c r="B144" s="129">
        <v>9343.119999999999</v>
      </c>
      <c r="C144" s="129">
        <v>25558.860000000004</v>
      </c>
      <c r="D144" s="129">
        <v>97308.329999999987</v>
      </c>
      <c r="E144" s="129">
        <v>106438.48000000001</v>
      </c>
      <c r="F144" s="129">
        <v>78368.870000000024</v>
      </c>
      <c r="G144" s="129">
        <v>140266.53</v>
      </c>
      <c r="H144" s="129">
        <v>200758.5199999999</v>
      </c>
      <c r="I144" s="129">
        <v>111539.87999999999</v>
      </c>
      <c r="J144" s="129">
        <v>69299.09</v>
      </c>
      <c r="K144" s="129">
        <v>57156.02</v>
      </c>
      <c r="L144" s="129">
        <v>25832.020000000008</v>
      </c>
      <c r="M144" s="129">
        <v>18675.2</v>
      </c>
      <c r="N144" s="135">
        <v>940544.91999999993</v>
      </c>
    </row>
    <row r="145" spans="1:14" ht="33" customHeight="1" x14ac:dyDescent="0.2">
      <c r="A145" s="80" t="s">
        <v>276</v>
      </c>
      <c r="B145" s="129">
        <v>0</v>
      </c>
      <c r="C145" s="129">
        <v>0</v>
      </c>
      <c r="D145" s="129">
        <v>0</v>
      </c>
      <c r="E145" s="129">
        <v>0</v>
      </c>
      <c r="F145" s="129">
        <v>0</v>
      </c>
      <c r="G145" s="129">
        <v>0</v>
      </c>
      <c r="H145" s="129">
        <v>0</v>
      </c>
      <c r="I145" s="129">
        <v>0</v>
      </c>
      <c r="J145" s="129">
        <v>0</v>
      </c>
      <c r="K145" s="129">
        <v>0</v>
      </c>
      <c r="L145" s="129">
        <v>0</v>
      </c>
      <c r="M145" s="129">
        <v>0</v>
      </c>
      <c r="N145" s="135">
        <v>0</v>
      </c>
    </row>
    <row r="146" spans="1:14" ht="33" customHeight="1" x14ac:dyDescent="0.2">
      <c r="A146" s="80" t="s">
        <v>277</v>
      </c>
      <c r="B146" s="129">
        <v>15403.850000000002</v>
      </c>
      <c r="C146" s="129">
        <v>35784.660000000011</v>
      </c>
      <c r="D146" s="129">
        <v>16283.3</v>
      </c>
      <c r="E146" s="129">
        <v>1580.9899999999998</v>
      </c>
      <c r="F146" s="129">
        <v>1420.56</v>
      </c>
      <c r="G146" s="129">
        <v>5487.29</v>
      </c>
      <c r="H146" s="129">
        <v>520.91999999999996</v>
      </c>
      <c r="I146" s="129">
        <v>4482.25</v>
      </c>
      <c r="J146" s="129">
        <v>2859.33</v>
      </c>
      <c r="K146" s="129">
        <v>508.7</v>
      </c>
      <c r="L146" s="129">
        <v>26130.54</v>
      </c>
      <c r="M146" s="129">
        <v>37953.890000000007</v>
      </c>
      <c r="N146" s="135">
        <v>148416.28000000003</v>
      </c>
    </row>
    <row r="147" spans="1:14" ht="33" customHeight="1" x14ac:dyDescent="0.2">
      <c r="A147" s="80" t="s">
        <v>278</v>
      </c>
      <c r="B147" s="129">
        <v>0</v>
      </c>
      <c r="C147" s="129">
        <v>0</v>
      </c>
      <c r="D147" s="129">
        <v>0</v>
      </c>
      <c r="E147" s="129">
        <v>0</v>
      </c>
      <c r="F147" s="129">
        <v>0</v>
      </c>
      <c r="G147" s="129">
        <v>0</v>
      </c>
      <c r="H147" s="129">
        <v>0</v>
      </c>
      <c r="I147" s="129">
        <v>0</v>
      </c>
      <c r="J147" s="129">
        <v>0</v>
      </c>
      <c r="K147" s="129">
        <v>1392</v>
      </c>
      <c r="L147" s="129">
        <v>0</v>
      </c>
      <c r="M147" s="129">
        <v>0</v>
      </c>
      <c r="N147" s="135">
        <v>1392</v>
      </c>
    </row>
    <row r="148" spans="1:14" ht="33" customHeight="1" x14ac:dyDescent="0.2">
      <c r="A148" s="80" t="s">
        <v>279</v>
      </c>
      <c r="B148" s="129">
        <v>1352.05</v>
      </c>
      <c r="C148" s="129">
        <v>3360.1699999999996</v>
      </c>
      <c r="D148" s="129">
        <v>50513.090000000004</v>
      </c>
      <c r="E148" s="129">
        <v>16684.7</v>
      </c>
      <c r="F148" s="129">
        <v>1436.4199999999998</v>
      </c>
      <c r="G148" s="129">
        <v>1231.06</v>
      </c>
      <c r="H148" s="129">
        <v>10</v>
      </c>
      <c r="I148" s="129">
        <v>7750.42</v>
      </c>
      <c r="J148" s="129">
        <v>11489.610000000002</v>
      </c>
      <c r="K148" s="129">
        <v>13013.270000000002</v>
      </c>
      <c r="L148" s="129">
        <v>7900.8200000000006</v>
      </c>
      <c r="M148" s="129">
        <v>6599.2099999999991</v>
      </c>
      <c r="N148" s="135">
        <v>121340.82</v>
      </c>
    </row>
    <row r="149" spans="1:14" ht="33" customHeight="1" x14ac:dyDescent="0.2">
      <c r="A149" s="80" t="s">
        <v>280</v>
      </c>
      <c r="B149" s="129">
        <v>8614.239999999998</v>
      </c>
      <c r="C149" s="129">
        <v>4413.74</v>
      </c>
      <c r="D149" s="129">
        <v>6161.67</v>
      </c>
      <c r="E149" s="129">
        <v>132551.84</v>
      </c>
      <c r="F149" s="129">
        <v>328638.04999999993</v>
      </c>
      <c r="G149" s="129">
        <v>230036.33499999996</v>
      </c>
      <c r="H149" s="129">
        <v>177427.81999999989</v>
      </c>
      <c r="I149" s="129">
        <v>216789.29999999987</v>
      </c>
      <c r="J149" s="129">
        <v>144013.6</v>
      </c>
      <c r="K149" s="129">
        <v>117611.37000000001</v>
      </c>
      <c r="L149" s="129">
        <v>118590.75000000003</v>
      </c>
      <c r="M149" s="129">
        <v>92585.450000000012</v>
      </c>
      <c r="N149" s="135">
        <v>1577434.1649999998</v>
      </c>
    </row>
    <row r="150" spans="1:14" ht="33" customHeight="1"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33" customHeight="1" thickBot="1" x14ac:dyDescent="0.25">
      <c r="A151" s="80" t="s">
        <v>282</v>
      </c>
      <c r="B151" s="129">
        <v>0</v>
      </c>
      <c r="C151" s="129">
        <v>0</v>
      </c>
      <c r="D151" s="129">
        <v>0</v>
      </c>
      <c r="E151" s="129">
        <v>0</v>
      </c>
      <c r="F151" s="129">
        <v>0</v>
      </c>
      <c r="G151" s="129">
        <v>0</v>
      </c>
      <c r="H151" s="129">
        <v>0</v>
      </c>
      <c r="I151" s="129">
        <v>0</v>
      </c>
      <c r="J151" s="129">
        <v>0</v>
      </c>
      <c r="K151" s="129">
        <v>0</v>
      </c>
      <c r="L151" s="129">
        <v>0</v>
      </c>
      <c r="M151" s="129">
        <v>0</v>
      </c>
      <c r="N151" s="135">
        <v>0</v>
      </c>
    </row>
    <row r="152" spans="1:14" ht="33" customHeight="1"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33" customHeight="1"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33" customHeight="1" thickBot="1" x14ac:dyDescent="0.25">
      <c r="A154" s="132" t="s">
        <v>284</v>
      </c>
      <c r="B154" s="133">
        <v>0</v>
      </c>
      <c r="C154" s="133">
        <v>0</v>
      </c>
      <c r="D154" s="133">
        <v>116.56</v>
      </c>
      <c r="E154" s="133">
        <v>85.489999999999981</v>
      </c>
      <c r="F154" s="133">
        <v>0</v>
      </c>
      <c r="G154" s="133">
        <v>0</v>
      </c>
      <c r="H154" s="133">
        <v>363.99</v>
      </c>
      <c r="I154" s="133">
        <v>369.92</v>
      </c>
      <c r="J154" s="133">
        <v>271.60000000000002</v>
      </c>
      <c r="K154" s="133">
        <v>554.94000000000005</v>
      </c>
      <c r="L154" s="133">
        <v>483.27</v>
      </c>
      <c r="M154" s="133">
        <v>428.5</v>
      </c>
      <c r="N154" s="133">
        <v>2674.27</v>
      </c>
    </row>
    <row r="155" spans="1:14" ht="33" customHeight="1" x14ac:dyDescent="0.2">
      <c r="A155" s="80" t="s">
        <v>285</v>
      </c>
      <c r="B155" s="129">
        <v>0</v>
      </c>
      <c r="C155" s="129">
        <v>0</v>
      </c>
      <c r="D155" s="129">
        <v>116.56</v>
      </c>
      <c r="E155" s="129">
        <v>85.489999999999981</v>
      </c>
      <c r="F155" s="129">
        <v>0</v>
      </c>
      <c r="G155" s="129">
        <v>0</v>
      </c>
      <c r="H155" s="129">
        <v>363.99</v>
      </c>
      <c r="I155" s="129">
        <v>369.92</v>
      </c>
      <c r="J155" s="129">
        <v>271.60000000000002</v>
      </c>
      <c r="K155" s="129">
        <v>554.94000000000005</v>
      </c>
      <c r="L155" s="129">
        <v>483.27</v>
      </c>
      <c r="M155" s="129">
        <v>428.5</v>
      </c>
      <c r="N155" s="135">
        <v>2674.27</v>
      </c>
    </row>
    <row r="156" spans="1:14" ht="33" customHeight="1" x14ac:dyDescent="0.2">
      <c r="A156" s="80" t="s">
        <v>286</v>
      </c>
      <c r="B156" s="129">
        <v>0</v>
      </c>
      <c r="C156" s="129">
        <v>0</v>
      </c>
      <c r="D156" s="129">
        <v>0</v>
      </c>
      <c r="E156" s="129">
        <v>0</v>
      </c>
      <c r="F156" s="129">
        <v>0</v>
      </c>
      <c r="G156" s="129">
        <v>0</v>
      </c>
      <c r="H156" s="129">
        <v>0</v>
      </c>
      <c r="I156" s="129">
        <v>0</v>
      </c>
      <c r="J156" s="129">
        <v>0</v>
      </c>
      <c r="K156" s="129">
        <v>0</v>
      </c>
      <c r="L156" s="129">
        <v>0</v>
      </c>
      <c r="M156" s="129">
        <v>0</v>
      </c>
      <c r="N156" s="135">
        <v>0</v>
      </c>
    </row>
    <row r="157" spans="1:14" ht="33" customHeight="1" x14ac:dyDescent="0.2">
      <c r="A157" s="80" t="s">
        <v>287</v>
      </c>
      <c r="B157" s="129">
        <v>0</v>
      </c>
      <c r="C157" s="129">
        <v>0</v>
      </c>
      <c r="D157" s="129">
        <v>0</v>
      </c>
      <c r="E157" s="129">
        <v>0</v>
      </c>
      <c r="F157" s="129">
        <v>0</v>
      </c>
      <c r="G157" s="129">
        <v>0</v>
      </c>
      <c r="H157" s="129">
        <v>0</v>
      </c>
      <c r="I157" s="129">
        <v>0</v>
      </c>
      <c r="J157" s="129">
        <v>0</v>
      </c>
      <c r="K157" s="129">
        <v>0</v>
      </c>
      <c r="L157" s="129">
        <v>0</v>
      </c>
      <c r="M157" s="129">
        <v>0</v>
      </c>
      <c r="N157" s="135">
        <v>0</v>
      </c>
    </row>
    <row r="158" spans="1:14" ht="33" customHeight="1" x14ac:dyDescent="0.2">
      <c r="A158" s="80" t="s">
        <v>288</v>
      </c>
      <c r="B158" s="129">
        <v>0</v>
      </c>
      <c r="C158" s="129">
        <v>0</v>
      </c>
      <c r="D158" s="129">
        <v>0</v>
      </c>
      <c r="E158" s="129">
        <v>0</v>
      </c>
      <c r="F158" s="129">
        <v>0</v>
      </c>
      <c r="G158" s="129">
        <v>0</v>
      </c>
      <c r="H158" s="129">
        <v>0</v>
      </c>
      <c r="I158" s="129">
        <v>0</v>
      </c>
      <c r="J158" s="129">
        <v>0</v>
      </c>
      <c r="K158" s="129">
        <v>0</v>
      </c>
      <c r="L158" s="129">
        <v>0</v>
      </c>
      <c r="M158" s="129">
        <v>0</v>
      </c>
      <c r="N158" s="135">
        <v>0</v>
      </c>
    </row>
    <row r="159" spans="1:14" ht="33" customHeight="1"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ht="33" customHeight="1"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ht="33" customHeight="1"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ht="33" customHeight="1"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ht="33" customHeight="1"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33" customHeight="1"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33" customHeight="1" thickBot="1" x14ac:dyDescent="0.25">
      <c r="A165" s="132" t="s">
        <v>295</v>
      </c>
      <c r="B165" s="133">
        <v>978</v>
      </c>
      <c r="C165" s="133">
        <v>2514</v>
      </c>
      <c r="D165" s="133">
        <v>1799.8</v>
      </c>
      <c r="E165" s="133">
        <v>2014.2</v>
      </c>
      <c r="F165" s="133">
        <v>0</v>
      </c>
      <c r="G165" s="133">
        <v>0</v>
      </c>
      <c r="H165" s="133">
        <v>0</v>
      </c>
      <c r="I165" s="133">
        <v>0</v>
      </c>
      <c r="J165" s="133">
        <v>8152</v>
      </c>
      <c r="K165" s="133">
        <v>0</v>
      </c>
      <c r="L165" s="133">
        <v>750</v>
      </c>
      <c r="M165" s="133">
        <v>1848</v>
      </c>
      <c r="N165" s="133">
        <v>18056</v>
      </c>
    </row>
    <row r="166" spans="1:14" ht="33" customHeight="1" x14ac:dyDescent="0.2">
      <c r="A166" s="80" t="s">
        <v>296</v>
      </c>
      <c r="B166" s="129">
        <v>0</v>
      </c>
      <c r="C166" s="129">
        <v>0</v>
      </c>
      <c r="D166" s="129">
        <v>0</v>
      </c>
      <c r="E166" s="129">
        <v>0</v>
      </c>
      <c r="F166" s="129">
        <v>0</v>
      </c>
      <c r="G166" s="129">
        <v>0</v>
      </c>
      <c r="H166" s="129">
        <v>0</v>
      </c>
      <c r="I166" s="129">
        <v>0</v>
      </c>
      <c r="J166" s="129">
        <v>0</v>
      </c>
      <c r="K166" s="129">
        <v>0</v>
      </c>
      <c r="L166" s="129">
        <v>0</v>
      </c>
      <c r="M166" s="129">
        <v>0</v>
      </c>
      <c r="N166" s="135">
        <v>0</v>
      </c>
    </row>
    <row r="167" spans="1:14" ht="33" customHeight="1"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ht="33" customHeight="1" x14ac:dyDescent="0.2">
      <c r="A168" s="80" t="s">
        <v>298</v>
      </c>
      <c r="B168" s="129">
        <v>978</v>
      </c>
      <c r="C168" s="129">
        <v>1500</v>
      </c>
      <c r="D168" s="129">
        <v>1150</v>
      </c>
      <c r="E168" s="129">
        <v>0</v>
      </c>
      <c r="F168" s="129">
        <v>0</v>
      </c>
      <c r="G168" s="129">
        <v>0</v>
      </c>
      <c r="H168" s="129">
        <v>0</v>
      </c>
      <c r="I168" s="129">
        <v>0</v>
      </c>
      <c r="J168" s="129">
        <v>8152</v>
      </c>
      <c r="K168" s="129">
        <v>0</v>
      </c>
      <c r="L168" s="129">
        <v>750</v>
      </c>
      <c r="M168" s="129">
        <v>1848</v>
      </c>
      <c r="N168" s="135">
        <v>14378</v>
      </c>
    </row>
    <row r="169" spans="1:14" ht="33" customHeight="1" x14ac:dyDescent="0.2">
      <c r="A169" s="80" t="s">
        <v>299</v>
      </c>
      <c r="B169" s="129">
        <v>0</v>
      </c>
      <c r="C169" s="129">
        <v>1014</v>
      </c>
      <c r="D169" s="129">
        <v>649.79999999999995</v>
      </c>
      <c r="E169" s="129">
        <v>2014.2</v>
      </c>
      <c r="F169" s="129">
        <v>0</v>
      </c>
      <c r="G169" s="129">
        <v>0</v>
      </c>
      <c r="H169" s="129">
        <v>0</v>
      </c>
      <c r="I169" s="129">
        <v>0</v>
      </c>
      <c r="J169" s="129">
        <v>0</v>
      </c>
      <c r="K169" s="129">
        <v>0</v>
      </c>
      <c r="L169" s="129">
        <v>0</v>
      </c>
      <c r="M169" s="129">
        <v>0</v>
      </c>
      <c r="N169" s="135">
        <v>3678</v>
      </c>
    </row>
    <row r="170" spans="1:14" ht="33" customHeight="1"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ht="33" customHeight="1" x14ac:dyDescent="0.2">
      <c r="A171" s="80" t="s">
        <v>301</v>
      </c>
      <c r="B171" s="129">
        <v>0</v>
      </c>
      <c r="C171" s="129">
        <v>0</v>
      </c>
      <c r="D171" s="129">
        <v>0</v>
      </c>
      <c r="E171" s="129">
        <v>0</v>
      </c>
      <c r="F171" s="129">
        <v>0</v>
      </c>
      <c r="G171" s="129">
        <v>0</v>
      </c>
      <c r="H171" s="129">
        <v>0</v>
      </c>
      <c r="I171" s="129">
        <v>0</v>
      </c>
      <c r="J171" s="129">
        <v>0</v>
      </c>
      <c r="K171" s="129">
        <v>0</v>
      </c>
      <c r="L171" s="129">
        <v>0</v>
      </c>
      <c r="M171" s="129">
        <v>0</v>
      </c>
      <c r="N171" s="135">
        <v>0</v>
      </c>
    </row>
    <row r="172" spans="1:14" ht="33" customHeight="1"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33" customHeight="1" thickBot="1" x14ac:dyDescent="0.25">
      <c r="A173" s="132" t="s">
        <v>303</v>
      </c>
      <c r="B173" s="133">
        <v>0</v>
      </c>
      <c r="C173" s="133">
        <v>0</v>
      </c>
      <c r="D173" s="133">
        <v>0</v>
      </c>
      <c r="E173" s="133">
        <v>0</v>
      </c>
      <c r="F173" s="133">
        <v>10000</v>
      </c>
      <c r="G173" s="133">
        <v>9459.8499999999985</v>
      </c>
      <c r="H173" s="133">
        <v>9466</v>
      </c>
      <c r="I173" s="133">
        <v>9407</v>
      </c>
      <c r="J173" s="133">
        <v>10565.975</v>
      </c>
      <c r="K173" s="133">
        <v>13964.705</v>
      </c>
      <c r="L173" s="133">
        <v>12467.830000000002</v>
      </c>
      <c r="M173" s="133">
        <v>11413.54</v>
      </c>
      <c r="N173" s="133">
        <v>86744.9</v>
      </c>
    </row>
    <row r="174" spans="1:14" ht="33" customHeight="1" x14ac:dyDescent="0.2">
      <c r="A174" s="80" t="s">
        <v>304</v>
      </c>
      <c r="B174" s="129">
        <v>0</v>
      </c>
      <c r="C174" s="129">
        <v>0</v>
      </c>
      <c r="D174" s="129">
        <v>0</v>
      </c>
      <c r="E174" s="129">
        <v>0</v>
      </c>
      <c r="F174" s="129">
        <v>0</v>
      </c>
      <c r="G174" s="129">
        <v>0</v>
      </c>
      <c r="H174" s="129">
        <v>0</v>
      </c>
      <c r="I174" s="129">
        <v>0</v>
      </c>
      <c r="J174" s="129">
        <v>0</v>
      </c>
      <c r="K174" s="129">
        <v>0</v>
      </c>
      <c r="L174" s="129">
        <v>288</v>
      </c>
      <c r="M174" s="129">
        <v>0</v>
      </c>
      <c r="N174" s="135">
        <v>288</v>
      </c>
    </row>
    <row r="175" spans="1:14" ht="33" customHeight="1"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ht="33" customHeight="1" x14ac:dyDescent="0.2">
      <c r="A176" s="80" t="s">
        <v>306</v>
      </c>
      <c r="B176" s="129">
        <v>0</v>
      </c>
      <c r="C176" s="129">
        <v>0</v>
      </c>
      <c r="D176" s="129">
        <v>0</v>
      </c>
      <c r="E176" s="129">
        <v>0</v>
      </c>
      <c r="F176" s="129">
        <v>0</v>
      </c>
      <c r="G176" s="129">
        <v>0</v>
      </c>
      <c r="H176" s="129">
        <v>0</v>
      </c>
      <c r="I176" s="129">
        <v>0</v>
      </c>
      <c r="J176" s="129">
        <v>0</v>
      </c>
      <c r="K176" s="129">
        <v>0</v>
      </c>
      <c r="L176" s="129">
        <v>0</v>
      </c>
      <c r="M176" s="129">
        <v>0</v>
      </c>
      <c r="N176" s="135">
        <v>0</v>
      </c>
    </row>
    <row r="177" spans="1:14" ht="33" customHeight="1"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ht="33" customHeight="1" x14ac:dyDescent="0.2">
      <c r="A178" s="80" t="s">
        <v>308</v>
      </c>
      <c r="B178" s="129">
        <v>0</v>
      </c>
      <c r="C178" s="129">
        <v>0</v>
      </c>
      <c r="D178" s="129">
        <v>0</v>
      </c>
      <c r="E178" s="129">
        <v>0</v>
      </c>
      <c r="F178" s="129">
        <v>0</v>
      </c>
      <c r="G178" s="129">
        <v>0</v>
      </c>
      <c r="H178" s="129">
        <v>0</v>
      </c>
      <c r="I178" s="129">
        <v>0</v>
      </c>
      <c r="J178" s="129">
        <v>0</v>
      </c>
      <c r="K178" s="129">
        <v>0</v>
      </c>
      <c r="L178" s="129">
        <v>0</v>
      </c>
      <c r="M178" s="129">
        <v>0</v>
      </c>
      <c r="N178" s="135">
        <v>0</v>
      </c>
    </row>
    <row r="179" spans="1:14" ht="33" customHeight="1"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ht="33" customHeight="1" x14ac:dyDescent="0.2">
      <c r="A180" s="80" t="s">
        <v>310</v>
      </c>
      <c r="B180" s="129">
        <v>0</v>
      </c>
      <c r="C180" s="129">
        <v>0</v>
      </c>
      <c r="D180" s="129">
        <v>0</v>
      </c>
      <c r="E180" s="129">
        <v>0</v>
      </c>
      <c r="F180" s="129">
        <v>0</v>
      </c>
      <c r="G180" s="129">
        <v>0</v>
      </c>
      <c r="H180" s="129">
        <v>0</v>
      </c>
      <c r="I180" s="129">
        <v>0</v>
      </c>
      <c r="J180" s="129">
        <v>0</v>
      </c>
      <c r="K180" s="129">
        <v>0</v>
      </c>
      <c r="L180" s="129">
        <v>0</v>
      </c>
      <c r="M180" s="129">
        <v>0</v>
      </c>
      <c r="N180" s="135">
        <v>0</v>
      </c>
    </row>
    <row r="181" spans="1:14" ht="33" customHeight="1"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ht="33" customHeight="1"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ht="33" customHeight="1" x14ac:dyDescent="0.2">
      <c r="A183" s="80" t="s">
        <v>313</v>
      </c>
      <c r="B183" s="129">
        <v>0</v>
      </c>
      <c r="C183" s="129">
        <v>0</v>
      </c>
      <c r="D183" s="129">
        <v>0</v>
      </c>
      <c r="E183" s="129">
        <v>0</v>
      </c>
      <c r="F183" s="129">
        <v>0</v>
      </c>
      <c r="G183" s="129">
        <v>0</v>
      </c>
      <c r="H183" s="129">
        <v>0</v>
      </c>
      <c r="I183" s="129">
        <v>0</v>
      </c>
      <c r="J183" s="129">
        <v>0</v>
      </c>
      <c r="K183" s="129">
        <v>0</v>
      </c>
      <c r="L183" s="129">
        <v>0</v>
      </c>
      <c r="M183" s="129">
        <v>0</v>
      </c>
      <c r="N183" s="135">
        <v>0</v>
      </c>
    </row>
    <row r="184" spans="1:14" ht="33" customHeight="1" x14ac:dyDescent="0.2">
      <c r="A184" s="80" t="s">
        <v>314</v>
      </c>
      <c r="B184" s="129">
        <v>0</v>
      </c>
      <c r="C184" s="129">
        <v>0</v>
      </c>
      <c r="D184" s="129">
        <v>0</v>
      </c>
      <c r="E184" s="129">
        <v>0</v>
      </c>
      <c r="F184" s="129">
        <v>0</v>
      </c>
      <c r="G184" s="129">
        <v>0</v>
      </c>
      <c r="H184" s="129">
        <v>0</v>
      </c>
      <c r="I184" s="129">
        <v>0</v>
      </c>
      <c r="J184" s="129">
        <v>1297.875</v>
      </c>
      <c r="K184" s="129">
        <v>2165.7049999999999</v>
      </c>
      <c r="L184" s="129">
        <v>2151.88</v>
      </c>
      <c r="M184" s="129">
        <v>1389.54</v>
      </c>
      <c r="N184" s="135">
        <v>7005</v>
      </c>
    </row>
    <row r="185" spans="1:14" ht="33" customHeight="1"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33" customHeight="1"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33" customHeight="1" x14ac:dyDescent="0.2">
      <c r="A187" s="80" t="s">
        <v>317</v>
      </c>
      <c r="B187" s="129">
        <v>0</v>
      </c>
      <c r="C187" s="129">
        <v>0</v>
      </c>
      <c r="D187" s="129">
        <v>0</v>
      </c>
      <c r="E187" s="129">
        <v>0</v>
      </c>
      <c r="F187" s="129">
        <v>10000</v>
      </c>
      <c r="G187" s="129">
        <v>9459.8499999999985</v>
      </c>
      <c r="H187" s="129">
        <v>9466</v>
      </c>
      <c r="I187" s="129">
        <v>9407</v>
      </c>
      <c r="J187" s="129">
        <v>9268.1</v>
      </c>
      <c r="K187" s="129">
        <v>11799</v>
      </c>
      <c r="L187" s="129">
        <v>10027.950000000001</v>
      </c>
      <c r="M187" s="129">
        <v>10024</v>
      </c>
      <c r="N187" s="135">
        <v>79451.899999999994</v>
      </c>
    </row>
    <row r="188" spans="1:14" ht="33" customHeight="1" thickBot="1" x14ac:dyDescent="0.25">
      <c r="A188" s="80" t="s">
        <v>318</v>
      </c>
      <c r="B188" s="129">
        <v>0</v>
      </c>
      <c r="C188" s="129">
        <v>0</v>
      </c>
      <c r="D188" s="129">
        <v>0</v>
      </c>
      <c r="E188" s="129">
        <v>0</v>
      </c>
      <c r="F188" s="129">
        <v>0</v>
      </c>
      <c r="G188" s="129">
        <v>0</v>
      </c>
      <c r="H188" s="129">
        <v>0</v>
      </c>
      <c r="I188" s="129">
        <v>0</v>
      </c>
      <c r="J188" s="129">
        <v>0</v>
      </c>
      <c r="K188" s="129">
        <v>0</v>
      </c>
      <c r="L188" s="129">
        <v>0</v>
      </c>
      <c r="M188" s="129">
        <v>0</v>
      </c>
      <c r="N188" s="135">
        <v>0</v>
      </c>
    </row>
    <row r="189" spans="1:14" ht="33" customHeight="1" thickBot="1" x14ac:dyDescent="0.25">
      <c r="A189" s="132" t="s">
        <v>319</v>
      </c>
      <c r="B189" s="133">
        <v>0</v>
      </c>
      <c r="C189" s="133">
        <v>0</v>
      </c>
      <c r="D189" s="133">
        <v>0</v>
      </c>
      <c r="E189" s="133">
        <v>0</v>
      </c>
      <c r="F189" s="133">
        <v>0</v>
      </c>
      <c r="G189" s="133">
        <v>0</v>
      </c>
      <c r="H189" s="133">
        <v>0</v>
      </c>
      <c r="I189" s="133">
        <v>0</v>
      </c>
      <c r="J189" s="133">
        <v>0</v>
      </c>
      <c r="K189" s="133">
        <v>0</v>
      </c>
      <c r="L189" s="133">
        <v>0</v>
      </c>
      <c r="M189" s="133">
        <v>0</v>
      </c>
      <c r="N189" s="133">
        <v>0</v>
      </c>
    </row>
    <row r="190" spans="1:14" ht="33" customHeight="1" x14ac:dyDescent="0.2">
      <c r="A190" s="80" t="s">
        <v>320</v>
      </c>
      <c r="B190" s="129">
        <v>0</v>
      </c>
      <c r="C190" s="129">
        <v>0</v>
      </c>
      <c r="D190" s="129">
        <v>0</v>
      </c>
      <c r="E190" s="129">
        <v>0</v>
      </c>
      <c r="F190" s="129">
        <v>0</v>
      </c>
      <c r="G190" s="129">
        <v>0</v>
      </c>
      <c r="H190" s="129">
        <v>0</v>
      </c>
      <c r="I190" s="129">
        <v>0</v>
      </c>
      <c r="J190" s="129">
        <v>0</v>
      </c>
      <c r="K190" s="129">
        <v>0</v>
      </c>
      <c r="L190" s="129">
        <v>0</v>
      </c>
      <c r="M190" s="129">
        <v>0</v>
      </c>
      <c r="N190" s="135">
        <v>0</v>
      </c>
    </row>
    <row r="191" spans="1:14" ht="33" customHeight="1"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ht="33" customHeight="1"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ht="33" customHeight="1" x14ac:dyDescent="0.2">
      <c r="A193" s="80" t="s">
        <v>323</v>
      </c>
      <c r="B193" s="129">
        <v>0</v>
      </c>
      <c r="C193" s="129">
        <v>0</v>
      </c>
      <c r="D193" s="129">
        <v>0</v>
      </c>
      <c r="E193" s="129">
        <v>0</v>
      </c>
      <c r="F193" s="129">
        <v>0</v>
      </c>
      <c r="G193" s="129">
        <v>0</v>
      </c>
      <c r="H193" s="129">
        <v>0</v>
      </c>
      <c r="I193" s="129">
        <v>0</v>
      </c>
      <c r="J193" s="129">
        <v>0</v>
      </c>
      <c r="K193" s="129">
        <v>0</v>
      </c>
      <c r="L193" s="129">
        <v>0</v>
      </c>
      <c r="M193" s="129">
        <v>0</v>
      </c>
      <c r="N193" s="135">
        <v>0</v>
      </c>
    </row>
    <row r="194" spans="1:14" ht="33" customHeight="1"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33" customHeight="1" thickBot="1" x14ac:dyDescent="0.25">
      <c r="A195" s="80" t="s">
        <v>255</v>
      </c>
      <c r="B195" s="129">
        <v>0</v>
      </c>
      <c r="C195" s="129">
        <v>0</v>
      </c>
      <c r="D195" s="129">
        <v>0</v>
      </c>
      <c r="E195" s="129">
        <v>0</v>
      </c>
      <c r="F195" s="129">
        <v>0</v>
      </c>
      <c r="G195" s="129">
        <v>0</v>
      </c>
      <c r="H195" s="129">
        <v>0</v>
      </c>
      <c r="I195" s="129">
        <v>0</v>
      </c>
      <c r="J195" s="129">
        <v>0</v>
      </c>
      <c r="K195" s="129">
        <v>0</v>
      </c>
      <c r="L195" s="129">
        <v>0</v>
      </c>
      <c r="M195" s="129">
        <v>0</v>
      </c>
      <c r="N195" s="135">
        <v>0</v>
      </c>
    </row>
    <row r="196" spans="1:14" ht="33" customHeight="1" thickBot="1" x14ac:dyDescent="0.25">
      <c r="A196" s="132" t="s">
        <v>325</v>
      </c>
      <c r="B196" s="133">
        <v>675</v>
      </c>
      <c r="C196" s="133">
        <v>405</v>
      </c>
      <c r="D196" s="133">
        <v>0</v>
      </c>
      <c r="E196" s="133">
        <v>0</v>
      </c>
      <c r="F196" s="133">
        <v>0</v>
      </c>
      <c r="G196" s="133">
        <v>0</v>
      </c>
      <c r="H196" s="133">
        <v>0</v>
      </c>
      <c r="I196" s="133">
        <v>0</v>
      </c>
      <c r="J196" s="133">
        <v>0</v>
      </c>
      <c r="K196" s="133">
        <v>0</v>
      </c>
      <c r="L196" s="133">
        <v>0</v>
      </c>
      <c r="M196" s="133">
        <v>0</v>
      </c>
      <c r="N196" s="133">
        <v>1080</v>
      </c>
    </row>
    <row r="197" spans="1:14" ht="33" customHeight="1" x14ac:dyDescent="0.2">
      <c r="A197" s="80" t="s">
        <v>326</v>
      </c>
      <c r="B197" s="129">
        <v>675</v>
      </c>
      <c r="C197" s="129">
        <v>405</v>
      </c>
      <c r="D197" s="129">
        <v>0</v>
      </c>
      <c r="E197" s="129">
        <v>0</v>
      </c>
      <c r="F197" s="129">
        <v>0</v>
      </c>
      <c r="G197" s="129">
        <v>0</v>
      </c>
      <c r="H197" s="129">
        <v>0</v>
      </c>
      <c r="I197" s="129">
        <v>0</v>
      </c>
      <c r="J197" s="129">
        <v>0</v>
      </c>
      <c r="K197" s="129">
        <v>0</v>
      </c>
      <c r="L197" s="129">
        <v>0</v>
      </c>
      <c r="M197" s="129">
        <v>0</v>
      </c>
      <c r="N197" s="129">
        <v>1080</v>
      </c>
    </row>
    <row r="198" spans="1:14" ht="33" customHeight="1" x14ac:dyDescent="0.2">
      <c r="A198" s="80" t="s">
        <v>327</v>
      </c>
      <c r="B198" s="129">
        <v>0</v>
      </c>
      <c r="C198" s="129">
        <v>0</v>
      </c>
      <c r="D198" s="129">
        <v>0</v>
      </c>
      <c r="E198" s="129">
        <v>0</v>
      </c>
      <c r="F198" s="129">
        <v>0</v>
      </c>
      <c r="G198" s="129">
        <v>0</v>
      </c>
      <c r="H198" s="129">
        <v>0</v>
      </c>
      <c r="I198" s="129">
        <v>0</v>
      </c>
      <c r="J198" s="129">
        <v>0</v>
      </c>
      <c r="K198" s="129">
        <v>0</v>
      </c>
      <c r="L198" s="129">
        <v>0</v>
      </c>
      <c r="M198" s="129">
        <v>0</v>
      </c>
      <c r="N198" s="129">
        <v>0</v>
      </c>
    </row>
    <row r="199" spans="1:14" ht="33" customHeight="1" x14ac:dyDescent="0.2">
      <c r="A199" s="80" t="s">
        <v>328</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80" t="s">
        <v>255</v>
      </c>
      <c r="B200" s="129">
        <v>0</v>
      </c>
      <c r="C200" s="129">
        <v>0</v>
      </c>
      <c r="D200" s="129">
        <v>0</v>
      </c>
      <c r="E200" s="129">
        <v>0</v>
      </c>
      <c r="F200" s="129">
        <v>0</v>
      </c>
      <c r="G200" s="129">
        <v>0</v>
      </c>
      <c r="H200" s="129">
        <v>0</v>
      </c>
      <c r="I200" s="129">
        <v>0</v>
      </c>
      <c r="J200" s="129">
        <v>0</v>
      </c>
      <c r="K200" s="129">
        <v>0</v>
      </c>
      <c r="L200" s="129">
        <v>0</v>
      </c>
      <c r="M200" s="129">
        <v>0</v>
      </c>
      <c r="N200" s="129">
        <v>0</v>
      </c>
    </row>
    <row r="201" spans="1:14" ht="33" customHeight="1" thickBot="1" x14ac:dyDescent="0.25">
      <c r="A201" s="132" t="s">
        <v>367</v>
      </c>
      <c r="B201" s="133">
        <v>16938.62</v>
      </c>
      <c r="C201" s="133">
        <v>8908.0399999999991</v>
      </c>
      <c r="D201" s="133">
        <v>10660.939999999997</v>
      </c>
      <c r="E201" s="133">
        <v>21088.059999999998</v>
      </c>
      <c r="F201" s="133">
        <v>35166.759999999995</v>
      </c>
      <c r="G201" s="133">
        <v>29869.100000000006</v>
      </c>
      <c r="H201" s="133">
        <v>28138.699999999997</v>
      </c>
      <c r="I201" s="133">
        <v>29993.06</v>
      </c>
      <c r="J201" s="133">
        <v>16825.72</v>
      </c>
      <c r="K201" s="133">
        <v>32782.79</v>
      </c>
      <c r="L201" s="133">
        <v>35371.94</v>
      </c>
      <c r="M201" s="133">
        <v>25159.919999999998</v>
      </c>
      <c r="N201" s="133">
        <v>290903.65000000002</v>
      </c>
    </row>
    <row r="202" spans="1:14" ht="33" customHeight="1" x14ac:dyDescent="0.2">
      <c r="A202" s="80" t="s">
        <v>330</v>
      </c>
      <c r="B202" s="129">
        <v>1620.3000000000002</v>
      </c>
      <c r="C202" s="129">
        <v>1837.6799999999998</v>
      </c>
      <c r="D202" s="129">
        <v>0</v>
      </c>
      <c r="E202" s="129">
        <v>4344.16</v>
      </c>
      <c r="F202" s="129">
        <v>24092.26</v>
      </c>
      <c r="G202" s="129">
        <v>22491.880000000005</v>
      </c>
      <c r="H202" s="129">
        <v>13505.739999999998</v>
      </c>
      <c r="I202" s="129">
        <v>10137.200000000001</v>
      </c>
      <c r="J202" s="129">
        <v>-13.460000000000008</v>
      </c>
      <c r="K202" s="129">
        <v>18891.36</v>
      </c>
      <c r="L202" s="129">
        <v>26068.18</v>
      </c>
      <c r="M202" s="129">
        <v>18909.199999999997</v>
      </c>
      <c r="N202" s="135">
        <v>141884.5</v>
      </c>
    </row>
    <row r="203" spans="1:14" ht="33" customHeight="1" x14ac:dyDescent="0.2">
      <c r="A203" s="80" t="s">
        <v>331</v>
      </c>
      <c r="B203" s="129">
        <v>0</v>
      </c>
      <c r="C203" s="129">
        <v>0</v>
      </c>
      <c r="D203" s="129">
        <v>0</v>
      </c>
      <c r="E203" s="129">
        <v>3190.72</v>
      </c>
      <c r="F203" s="129">
        <v>777.3</v>
      </c>
      <c r="G203" s="129">
        <v>414.32000000000005</v>
      </c>
      <c r="H203" s="129">
        <v>594.91999999999996</v>
      </c>
      <c r="I203" s="129">
        <v>0</v>
      </c>
      <c r="J203" s="129">
        <v>0</v>
      </c>
      <c r="K203" s="129">
        <v>0</v>
      </c>
      <c r="L203" s="129">
        <v>761.32</v>
      </c>
      <c r="M203" s="129">
        <v>629.83999999999992</v>
      </c>
      <c r="N203" s="135">
        <v>6368.4199999999992</v>
      </c>
    </row>
    <row r="204" spans="1:14" ht="33" customHeight="1"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ht="33" customHeight="1" x14ac:dyDescent="0.2">
      <c r="A205" s="80" t="s">
        <v>333</v>
      </c>
      <c r="B205" s="129">
        <v>0</v>
      </c>
      <c r="C205" s="129">
        <v>0</v>
      </c>
      <c r="D205" s="129">
        <v>0</v>
      </c>
      <c r="E205" s="129">
        <v>0</v>
      </c>
      <c r="F205" s="129">
        <v>0</v>
      </c>
      <c r="G205" s="129">
        <v>0</v>
      </c>
      <c r="H205" s="129">
        <v>0</v>
      </c>
      <c r="I205" s="129">
        <v>0</v>
      </c>
      <c r="J205" s="129">
        <v>0</v>
      </c>
      <c r="K205" s="129">
        <v>0</v>
      </c>
      <c r="L205" s="129">
        <v>0</v>
      </c>
      <c r="M205" s="129">
        <v>0</v>
      </c>
      <c r="N205" s="135">
        <v>0</v>
      </c>
    </row>
    <row r="206" spans="1:14" ht="33" customHeight="1" x14ac:dyDescent="0.2">
      <c r="A206" s="80" t="s">
        <v>334</v>
      </c>
      <c r="B206" s="129">
        <v>15318.32</v>
      </c>
      <c r="C206" s="129">
        <v>7070.36</v>
      </c>
      <c r="D206" s="129">
        <v>10660.939999999997</v>
      </c>
      <c r="E206" s="129">
        <v>13553.179999999998</v>
      </c>
      <c r="F206" s="129">
        <v>10297.200000000001</v>
      </c>
      <c r="G206" s="129">
        <v>6962.9</v>
      </c>
      <c r="H206" s="129">
        <v>14038.04</v>
      </c>
      <c r="I206" s="129">
        <v>12669.920000000002</v>
      </c>
      <c r="J206" s="129">
        <v>8265.34</v>
      </c>
      <c r="K206" s="129">
        <v>13891.429999999998</v>
      </c>
      <c r="L206" s="129">
        <v>8542.44</v>
      </c>
      <c r="M206" s="129">
        <v>5620.88</v>
      </c>
      <c r="N206" s="135">
        <v>126890.95</v>
      </c>
    </row>
    <row r="207" spans="1:14" ht="33" customHeight="1" x14ac:dyDescent="0.2">
      <c r="A207" s="80" t="s">
        <v>335</v>
      </c>
      <c r="B207" s="129">
        <v>0</v>
      </c>
      <c r="C207" s="129">
        <v>0</v>
      </c>
      <c r="D207" s="129">
        <v>0</v>
      </c>
      <c r="E207" s="129">
        <v>0</v>
      </c>
      <c r="F207" s="129">
        <v>0</v>
      </c>
      <c r="G207" s="129">
        <v>0</v>
      </c>
      <c r="H207" s="129">
        <v>0</v>
      </c>
      <c r="I207" s="129">
        <v>7185.94</v>
      </c>
      <c r="J207" s="129">
        <v>8573.8399999999983</v>
      </c>
      <c r="K207" s="129">
        <v>0</v>
      </c>
      <c r="L207" s="129">
        <v>0</v>
      </c>
      <c r="M207" s="129">
        <v>0</v>
      </c>
      <c r="N207" s="135">
        <v>15759.779999999999</v>
      </c>
    </row>
    <row r="208" spans="1:14" ht="33" customHeight="1"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33" customHeight="1" thickBot="1" x14ac:dyDescent="0.25">
      <c r="A209" s="80" t="s">
        <v>255</v>
      </c>
      <c r="B209" s="129">
        <v>0</v>
      </c>
      <c r="C209" s="129">
        <v>0</v>
      </c>
      <c r="D209" s="129">
        <v>0</v>
      </c>
      <c r="E209" s="129">
        <v>0</v>
      </c>
      <c r="F209" s="129">
        <v>0</v>
      </c>
      <c r="G209" s="129">
        <v>0</v>
      </c>
      <c r="H209" s="129">
        <v>0</v>
      </c>
      <c r="I209" s="129">
        <v>0</v>
      </c>
      <c r="J209" s="129">
        <v>0</v>
      </c>
      <c r="K209" s="129">
        <v>0</v>
      </c>
      <c r="L209" s="129">
        <v>0</v>
      </c>
      <c r="M209" s="129">
        <v>0</v>
      </c>
      <c r="N209" s="135">
        <v>0</v>
      </c>
    </row>
    <row r="210" spans="1:14" ht="33" customHeight="1"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ht="33" customHeight="1"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ht="33" customHeight="1"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33" customHeight="1"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33" customHeight="1" thickBot="1" x14ac:dyDescent="0.25">
      <c r="A214" s="132" t="s">
        <v>339</v>
      </c>
      <c r="B214" s="133">
        <v>0</v>
      </c>
      <c r="C214" s="133">
        <v>0</v>
      </c>
      <c r="D214" s="133">
        <v>0.01</v>
      </c>
      <c r="E214" s="133">
        <v>0</v>
      </c>
      <c r="F214" s="133">
        <v>200</v>
      </c>
      <c r="G214" s="133">
        <v>-94.55</v>
      </c>
      <c r="H214" s="133">
        <v>0</v>
      </c>
      <c r="I214" s="133">
        <v>46.8</v>
      </c>
      <c r="J214" s="133">
        <v>0</v>
      </c>
      <c r="K214" s="133">
        <v>0</v>
      </c>
      <c r="L214" s="133">
        <v>0</v>
      </c>
      <c r="M214" s="133">
        <v>12.77</v>
      </c>
      <c r="N214" s="133">
        <v>165.03</v>
      </c>
    </row>
    <row r="215" spans="1:14" ht="33" customHeight="1" thickBot="1" x14ac:dyDescent="0.25">
      <c r="A215" s="137" t="s">
        <v>339</v>
      </c>
      <c r="B215" s="138">
        <v>0</v>
      </c>
      <c r="C215" s="138">
        <v>0</v>
      </c>
      <c r="D215" s="138">
        <v>0.01</v>
      </c>
      <c r="E215" s="138">
        <v>0</v>
      </c>
      <c r="F215" s="138">
        <v>200</v>
      </c>
      <c r="G215" s="138">
        <v>-94.55</v>
      </c>
      <c r="H215" s="138">
        <v>0</v>
      </c>
      <c r="I215" s="138">
        <v>46.8</v>
      </c>
      <c r="J215" s="138">
        <v>0</v>
      </c>
      <c r="K215" s="138">
        <v>0</v>
      </c>
      <c r="L215" s="138">
        <v>0</v>
      </c>
      <c r="M215" s="138">
        <v>12.77</v>
      </c>
      <c r="N215" s="139">
        <v>165.03</v>
      </c>
    </row>
    <row r="216" spans="1:14" ht="33" customHeight="1" thickBot="1" x14ac:dyDescent="0.25">
      <c r="A216" s="140" t="s">
        <v>250</v>
      </c>
      <c r="B216" s="141">
        <v>135999.6</v>
      </c>
      <c r="C216" s="141">
        <v>109999.94000000002</v>
      </c>
      <c r="D216" s="141">
        <v>220999.91</v>
      </c>
      <c r="E216" s="141">
        <v>296998.96999999997</v>
      </c>
      <c r="F216" s="141">
        <v>472999.89999999997</v>
      </c>
      <c r="G216" s="141">
        <v>427999.99499999994</v>
      </c>
      <c r="H216" s="141">
        <v>426000.29999999976</v>
      </c>
      <c r="I216" s="141">
        <v>393999.99999999983</v>
      </c>
      <c r="J216" s="141">
        <v>288000.39500000002</v>
      </c>
      <c r="K216" s="141">
        <v>256999.995</v>
      </c>
      <c r="L216" s="141">
        <v>240000.00000000006</v>
      </c>
      <c r="M216" s="141">
        <v>230000.74000000002</v>
      </c>
      <c r="N216" s="141">
        <v>3499999.7450000001</v>
      </c>
    </row>
    <row r="217" spans="1:14" ht="33" customHeight="1" x14ac:dyDescent="0.2"/>
    <row r="218" spans="1:14" ht="33" customHeight="1" x14ac:dyDescent="0.2">
      <c r="N218" s="147"/>
    </row>
    <row r="219" spans="1:14" ht="33" customHeight="1" x14ac:dyDescent="0.2"/>
    <row r="220" spans="1:14" ht="33" customHeight="1" x14ac:dyDescent="0.2">
      <c r="A220" s="216" t="s">
        <v>379</v>
      </c>
      <c r="B220" s="216"/>
      <c r="C220" s="216"/>
      <c r="D220" s="216"/>
      <c r="E220" s="216"/>
      <c r="F220" s="216"/>
      <c r="G220" s="216"/>
      <c r="H220" s="216"/>
      <c r="I220" s="216"/>
      <c r="J220" s="216"/>
      <c r="K220" s="216"/>
      <c r="L220" s="216"/>
      <c r="M220" s="216"/>
      <c r="N220" s="216"/>
    </row>
    <row r="221" spans="1:14" ht="33" customHeight="1" thickBot="1" x14ac:dyDescent="0.25">
      <c r="A221" s="217"/>
      <c r="B221" s="217"/>
      <c r="C221" s="217"/>
      <c r="D221" s="217"/>
      <c r="E221" s="217"/>
      <c r="F221" s="217"/>
      <c r="G221" s="217"/>
      <c r="H221" s="217"/>
      <c r="I221" s="217"/>
      <c r="J221" s="217"/>
      <c r="K221" s="217"/>
      <c r="L221" s="217"/>
      <c r="M221" s="217"/>
      <c r="N221" s="217"/>
    </row>
    <row r="222" spans="1:14" ht="33" customHeight="1"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33" customHeight="1" thickBot="1" x14ac:dyDescent="0.25">
      <c r="A223" s="127" t="s">
        <v>251</v>
      </c>
      <c r="B223" s="128">
        <v>0</v>
      </c>
      <c r="C223" s="128">
        <v>0</v>
      </c>
      <c r="D223" s="128">
        <v>0</v>
      </c>
      <c r="E223" s="128">
        <v>0</v>
      </c>
      <c r="F223" s="128">
        <v>0</v>
      </c>
      <c r="G223" s="128">
        <v>0</v>
      </c>
      <c r="H223" s="128">
        <v>0</v>
      </c>
      <c r="I223" s="128">
        <v>0</v>
      </c>
      <c r="J223" s="128">
        <v>0</v>
      </c>
      <c r="K223" s="128">
        <v>0</v>
      </c>
      <c r="L223" s="128">
        <v>0</v>
      </c>
      <c r="M223" s="128">
        <v>0</v>
      </c>
      <c r="N223" s="128">
        <v>0</v>
      </c>
    </row>
    <row r="224" spans="1:14" ht="33" customHeight="1" x14ac:dyDescent="0.2">
      <c r="A224" s="77" t="s">
        <v>252</v>
      </c>
      <c r="B224" s="143">
        <v>0</v>
      </c>
      <c r="C224" s="143">
        <v>0</v>
      </c>
      <c r="D224" s="143">
        <v>0</v>
      </c>
      <c r="E224" s="143">
        <v>0</v>
      </c>
      <c r="F224" s="143">
        <v>0</v>
      </c>
      <c r="G224" s="143">
        <v>0</v>
      </c>
      <c r="H224" s="143">
        <v>0</v>
      </c>
      <c r="I224" s="143">
        <v>0</v>
      </c>
      <c r="J224" s="143">
        <v>0</v>
      </c>
      <c r="K224" s="143">
        <v>0</v>
      </c>
      <c r="L224" s="143">
        <v>0</v>
      </c>
      <c r="M224" s="143">
        <v>0</v>
      </c>
      <c r="N224" s="130">
        <v>0</v>
      </c>
    </row>
    <row r="225" spans="1:14" ht="33" customHeight="1" x14ac:dyDescent="0.2">
      <c r="A225" s="77" t="s">
        <v>234</v>
      </c>
      <c r="B225" s="143">
        <v>0</v>
      </c>
      <c r="C225" s="143">
        <v>0</v>
      </c>
      <c r="D225" s="143">
        <v>0</v>
      </c>
      <c r="E225" s="143">
        <v>0</v>
      </c>
      <c r="F225" s="143">
        <v>0</v>
      </c>
      <c r="G225" s="143">
        <v>0</v>
      </c>
      <c r="H225" s="143">
        <v>0</v>
      </c>
      <c r="I225" s="143">
        <v>0</v>
      </c>
      <c r="J225" s="143">
        <v>0</v>
      </c>
      <c r="K225" s="143">
        <v>0</v>
      </c>
      <c r="L225" s="143">
        <v>0</v>
      </c>
      <c r="M225" s="143">
        <v>0</v>
      </c>
      <c r="N225" s="130">
        <v>0</v>
      </c>
    </row>
    <row r="226" spans="1:14" ht="33" customHeight="1" x14ac:dyDescent="0.2">
      <c r="A226" s="77" t="s">
        <v>253</v>
      </c>
      <c r="B226" s="143">
        <v>0</v>
      </c>
      <c r="C226" s="143">
        <v>0</v>
      </c>
      <c r="D226" s="143">
        <v>0</v>
      </c>
      <c r="E226" s="143">
        <v>0</v>
      </c>
      <c r="F226" s="143">
        <v>0</v>
      </c>
      <c r="G226" s="143">
        <v>0</v>
      </c>
      <c r="H226" s="143">
        <v>0</v>
      </c>
      <c r="I226" s="143">
        <v>0</v>
      </c>
      <c r="J226" s="143">
        <v>0</v>
      </c>
      <c r="K226" s="143">
        <v>0</v>
      </c>
      <c r="L226" s="143">
        <v>0</v>
      </c>
      <c r="M226" s="143">
        <v>0</v>
      </c>
      <c r="N226" s="130">
        <v>0</v>
      </c>
    </row>
    <row r="227" spans="1:14" ht="33" customHeight="1" x14ac:dyDescent="0.2">
      <c r="A227" s="78" t="s">
        <v>254</v>
      </c>
      <c r="B227" s="143">
        <v>0</v>
      </c>
      <c r="C227" s="143">
        <v>0</v>
      </c>
      <c r="D227" s="143">
        <v>0</v>
      </c>
      <c r="E227" s="143">
        <v>0</v>
      </c>
      <c r="F227" s="143">
        <v>0</v>
      </c>
      <c r="G227" s="143">
        <v>0</v>
      </c>
      <c r="H227" s="143">
        <v>0</v>
      </c>
      <c r="I227" s="143">
        <v>0</v>
      </c>
      <c r="J227" s="143">
        <v>0</v>
      </c>
      <c r="K227" s="143">
        <v>0</v>
      </c>
      <c r="L227" s="143">
        <v>0</v>
      </c>
      <c r="M227" s="143">
        <v>0</v>
      </c>
      <c r="N227" s="130">
        <v>0</v>
      </c>
    </row>
    <row r="228" spans="1:14" ht="33" customHeight="1" thickBot="1" x14ac:dyDescent="0.25">
      <c r="A228" s="79" t="s">
        <v>255</v>
      </c>
      <c r="B228" s="130">
        <v>0</v>
      </c>
      <c r="C228" s="143">
        <v>0</v>
      </c>
      <c r="D228" s="143">
        <v>0</v>
      </c>
      <c r="E228" s="143">
        <v>0</v>
      </c>
      <c r="F228" s="143">
        <v>0</v>
      </c>
      <c r="G228" s="143">
        <v>0</v>
      </c>
      <c r="H228" s="143">
        <v>0</v>
      </c>
      <c r="I228" s="143">
        <v>0</v>
      </c>
      <c r="J228" s="143">
        <v>0</v>
      </c>
      <c r="K228" s="143">
        <v>0</v>
      </c>
      <c r="L228" s="143">
        <v>0</v>
      </c>
      <c r="M228" s="143">
        <v>0</v>
      </c>
      <c r="N228" s="130">
        <v>0</v>
      </c>
    </row>
    <row r="229" spans="1:14" ht="33" customHeight="1" thickBot="1" x14ac:dyDescent="0.25">
      <c r="A229" s="132" t="s">
        <v>256</v>
      </c>
      <c r="B229" s="128">
        <v>41414</v>
      </c>
      <c r="C229" s="128">
        <v>19110.73</v>
      </c>
      <c r="D229" s="128">
        <v>22931</v>
      </c>
      <c r="E229" s="128">
        <v>44709.97</v>
      </c>
      <c r="F229" s="128">
        <v>50557.270000000004</v>
      </c>
      <c r="G229" s="128">
        <v>49310.96</v>
      </c>
      <c r="H229" s="128">
        <v>46180.959999999999</v>
      </c>
      <c r="I229" s="128">
        <v>50210.69</v>
      </c>
      <c r="J229" s="128">
        <v>56641.4</v>
      </c>
      <c r="K229" s="128">
        <v>24017.13</v>
      </c>
      <c r="L229" s="128">
        <v>42661</v>
      </c>
      <c r="M229" s="128">
        <v>32860.369999999995</v>
      </c>
      <c r="N229" s="128">
        <v>480605.48</v>
      </c>
    </row>
    <row r="230" spans="1:14" ht="33" customHeight="1" x14ac:dyDescent="0.2">
      <c r="A230" s="80" t="s">
        <v>257</v>
      </c>
      <c r="B230" s="143">
        <v>0</v>
      </c>
      <c r="C230" s="143">
        <v>1951</v>
      </c>
      <c r="D230" s="143">
        <v>0</v>
      </c>
      <c r="E230" s="143">
        <v>2774</v>
      </c>
      <c r="F230" s="143">
        <v>2636</v>
      </c>
      <c r="G230" s="143">
        <v>903</v>
      </c>
      <c r="H230" s="143">
        <v>0</v>
      </c>
      <c r="I230" s="143">
        <v>0</v>
      </c>
      <c r="J230" s="143">
        <v>0</v>
      </c>
      <c r="K230" s="143">
        <v>34</v>
      </c>
      <c r="L230" s="143">
        <v>0</v>
      </c>
      <c r="M230" s="143">
        <v>34</v>
      </c>
      <c r="N230" s="130">
        <v>8332</v>
      </c>
    </row>
    <row r="231" spans="1:14" ht="33" customHeight="1" x14ac:dyDescent="0.2">
      <c r="A231" s="80" t="s">
        <v>258</v>
      </c>
      <c r="B231" s="129">
        <v>38878</v>
      </c>
      <c r="C231" s="129">
        <v>11409</v>
      </c>
      <c r="D231" s="129">
        <v>20326</v>
      </c>
      <c r="E231" s="129">
        <v>35772</v>
      </c>
      <c r="F231" s="129">
        <v>38268</v>
      </c>
      <c r="G231" s="129">
        <v>43157</v>
      </c>
      <c r="H231" s="129">
        <v>40384</v>
      </c>
      <c r="I231" s="129">
        <v>45632</v>
      </c>
      <c r="J231" s="129">
        <v>50021</v>
      </c>
      <c r="K231" s="129">
        <v>17369</v>
      </c>
      <c r="L231" s="129">
        <v>39316</v>
      </c>
      <c r="M231" s="129">
        <v>27724</v>
      </c>
      <c r="N231" s="130">
        <v>408256</v>
      </c>
    </row>
    <row r="232" spans="1:14" ht="33" customHeight="1"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ht="33" customHeight="1" x14ac:dyDescent="0.2">
      <c r="A233" s="80" t="s">
        <v>260</v>
      </c>
      <c r="B233" s="129">
        <v>0</v>
      </c>
      <c r="C233" s="129">
        <v>3760.73</v>
      </c>
      <c r="D233" s="129">
        <v>0</v>
      </c>
      <c r="E233" s="129">
        <v>3956.97</v>
      </c>
      <c r="F233" s="129">
        <v>6027.27</v>
      </c>
      <c r="G233" s="129">
        <v>4110.96</v>
      </c>
      <c r="H233" s="129">
        <v>5351.96</v>
      </c>
      <c r="I233" s="129">
        <v>4008.69</v>
      </c>
      <c r="J233" s="129">
        <v>5070.3999999999996</v>
      </c>
      <c r="K233" s="129">
        <v>3676.13</v>
      </c>
      <c r="L233" s="129">
        <v>1337</v>
      </c>
      <c r="M233" s="129">
        <v>4023.37</v>
      </c>
      <c r="N233" s="130">
        <v>41323.479999999996</v>
      </c>
    </row>
    <row r="234" spans="1:14" ht="33" customHeight="1"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33" customHeight="1" thickBot="1" x14ac:dyDescent="0.25">
      <c r="A235" s="80" t="s">
        <v>262</v>
      </c>
      <c r="B235" s="129">
        <v>2536</v>
      </c>
      <c r="C235" s="129">
        <v>1990</v>
      </c>
      <c r="D235" s="129">
        <v>2605</v>
      </c>
      <c r="E235" s="129">
        <v>2207</v>
      </c>
      <c r="F235" s="129">
        <v>3626</v>
      </c>
      <c r="G235" s="129">
        <v>1140</v>
      </c>
      <c r="H235" s="129">
        <v>445</v>
      </c>
      <c r="I235" s="129">
        <v>570</v>
      </c>
      <c r="J235" s="129">
        <v>1550</v>
      </c>
      <c r="K235" s="129">
        <v>2938</v>
      </c>
      <c r="L235" s="129">
        <v>2008</v>
      </c>
      <c r="M235" s="129">
        <v>1079</v>
      </c>
      <c r="N235" s="130">
        <v>22694</v>
      </c>
    </row>
    <row r="236" spans="1:14" ht="33" customHeight="1" thickBot="1" x14ac:dyDescent="0.25">
      <c r="A236" s="132" t="s">
        <v>263</v>
      </c>
      <c r="B236" s="133">
        <v>0</v>
      </c>
      <c r="C236" s="133">
        <v>0</v>
      </c>
      <c r="D236" s="133">
        <v>0</v>
      </c>
      <c r="E236" s="133">
        <v>0</v>
      </c>
      <c r="F236" s="133">
        <v>0</v>
      </c>
      <c r="G236" s="133">
        <v>0</v>
      </c>
      <c r="H236" s="133">
        <v>0</v>
      </c>
      <c r="I236" s="133">
        <v>0</v>
      </c>
      <c r="J236" s="133">
        <v>0</v>
      </c>
      <c r="K236" s="133">
        <v>0</v>
      </c>
      <c r="L236" s="133">
        <v>0</v>
      </c>
      <c r="M236" s="133">
        <v>0</v>
      </c>
      <c r="N236" s="133">
        <v>0</v>
      </c>
    </row>
    <row r="237" spans="1:14" ht="33" customHeight="1"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ht="33" customHeight="1" x14ac:dyDescent="0.2">
      <c r="A238" s="80" t="s">
        <v>265</v>
      </c>
      <c r="B238" s="129">
        <v>0</v>
      </c>
      <c r="C238" s="129">
        <v>0</v>
      </c>
      <c r="D238" s="129">
        <v>0</v>
      </c>
      <c r="E238" s="129">
        <v>0</v>
      </c>
      <c r="F238" s="129">
        <v>0</v>
      </c>
      <c r="G238" s="129">
        <v>0</v>
      </c>
      <c r="H238" s="129">
        <v>0</v>
      </c>
      <c r="I238" s="129">
        <v>0</v>
      </c>
      <c r="J238" s="129">
        <v>0</v>
      </c>
      <c r="K238" s="129">
        <v>0</v>
      </c>
      <c r="L238" s="129">
        <v>0</v>
      </c>
      <c r="M238" s="129">
        <v>0</v>
      </c>
      <c r="N238" s="130">
        <v>0</v>
      </c>
    </row>
    <row r="239" spans="1:14" ht="33" customHeight="1"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33" customHeight="1" thickBot="1" x14ac:dyDescent="0.25">
      <c r="A240" s="80" t="s">
        <v>267</v>
      </c>
      <c r="B240" s="129">
        <v>0</v>
      </c>
      <c r="C240" s="129">
        <v>0</v>
      </c>
      <c r="D240" s="129">
        <v>0</v>
      </c>
      <c r="E240" s="129">
        <v>0</v>
      </c>
      <c r="F240" s="129">
        <v>0</v>
      </c>
      <c r="G240" s="129">
        <v>0</v>
      </c>
      <c r="H240" s="129">
        <v>0</v>
      </c>
      <c r="I240" s="129">
        <v>0</v>
      </c>
      <c r="J240" s="129">
        <v>0</v>
      </c>
      <c r="K240" s="129">
        <v>0</v>
      </c>
      <c r="L240" s="129">
        <v>0</v>
      </c>
      <c r="M240" s="129">
        <v>0</v>
      </c>
      <c r="N240" s="130">
        <v>0</v>
      </c>
    </row>
    <row r="241" spans="1:14" ht="33" customHeight="1" thickBot="1" x14ac:dyDescent="0.25">
      <c r="A241" s="132" t="s">
        <v>268</v>
      </c>
      <c r="B241" s="134">
        <v>2361</v>
      </c>
      <c r="C241" s="134">
        <v>1794</v>
      </c>
      <c r="D241" s="134">
        <v>1762</v>
      </c>
      <c r="E241" s="134">
        <v>1107</v>
      </c>
      <c r="F241" s="134">
        <v>1862</v>
      </c>
      <c r="G241" s="134">
        <v>2730</v>
      </c>
      <c r="H241" s="134">
        <v>3122</v>
      </c>
      <c r="I241" s="134">
        <v>3383</v>
      </c>
      <c r="J241" s="134">
        <v>3442</v>
      </c>
      <c r="K241" s="134">
        <v>3286</v>
      </c>
      <c r="L241" s="134">
        <v>2414</v>
      </c>
      <c r="M241" s="134">
        <v>3032</v>
      </c>
      <c r="N241" s="134">
        <v>30295</v>
      </c>
    </row>
    <row r="242" spans="1:14" ht="33" customHeight="1"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33" customHeight="1" thickBot="1" x14ac:dyDescent="0.25">
      <c r="A243" s="80" t="s">
        <v>270</v>
      </c>
      <c r="B243" s="129">
        <v>2361</v>
      </c>
      <c r="C243" s="129">
        <v>1794</v>
      </c>
      <c r="D243" s="129">
        <v>1762</v>
      </c>
      <c r="E243" s="129">
        <v>1107</v>
      </c>
      <c r="F243" s="129">
        <v>1862</v>
      </c>
      <c r="G243" s="129">
        <v>2730</v>
      </c>
      <c r="H243" s="129">
        <v>3122</v>
      </c>
      <c r="I243" s="129">
        <v>3383</v>
      </c>
      <c r="J243" s="129">
        <v>3442</v>
      </c>
      <c r="K243" s="129">
        <v>3286</v>
      </c>
      <c r="L243" s="129">
        <v>2414</v>
      </c>
      <c r="M243" s="129">
        <v>3032</v>
      </c>
      <c r="N243" s="135">
        <v>30295</v>
      </c>
    </row>
    <row r="244" spans="1:14" ht="33" customHeight="1" thickBot="1" x14ac:dyDescent="0.25">
      <c r="A244" s="132" t="s">
        <v>271</v>
      </c>
      <c r="B244" s="133">
        <v>66651</v>
      </c>
      <c r="C244" s="133">
        <v>96092</v>
      </c>
      <c r="D244" s="133">
        <v>185238</v>
      </c>
      <c r="E244" s="133">
        <v>131129</v>
      </c>
      <c r="F244" s="133">
        <v>231044</v>
      </c>
      <c r="G244" s="133">
        <v>316334</v>
      </c>
      <c r="H244" s="133">
        <v>347247</v>
      </c>
      <c r="I244" s="133">
        <v>293959</v>
      </c>
      <c r="J244" s="133">
        <v>286142</v>
      </c>
      <c r="K244" s="133">
        <v>350514</v>
      </c>
      <c r="L244" s="133">
        <v>311872</v>
      </c>
      <c r="M244" s="133">
        <v>201409</v>
      </c>
      <c r="N244" s="133">
        <v>2817631</v>
      </c>
    </row>
    <row r="245" spans="1:14" ht="33" customHeight="1"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ht="33" customHeight="1"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ht="33" customHeight="1" x14ac:dyDescent="0.2">
      <c r="A247" s="80" t="s">
        <v>274</v>
      </c>
      <c r="B247" s="129">
        <v>0</v>
      </c>
      <c r="C247" s="129">
        <v>0</v>
      </c>
      <c r="D247" s="129">
        <v>0</v>
      </c>
      <c r="E247" s="129">
        <v>0</v>
      </c>
      <c r="F247" s="129">
        <v>0</v>
      </c>
      <c r="G247" s="129">
        <v>0</v>
      </c>
      <c r="H247" s="129">
        <v>0</v>
      </c>
      <c r="I247" s="129">
        <v>0</v>
      </c>
      <c r="J247" s="129">
        <v>0</v>
      </c>
      <c r="K247" s="129">
        <v>0</v>
      </c>
      <c r="L247" s="129">
        <v>0</v>
      </c>
      <c r="M247" s="129">
        <v>0</v>
      </c>
      <c r="N247" s="135">
        <v>0</v>
      </c>
    </row>
    <row r="248" spans="1:14" ht="33" customHeight="1" x14ac:dyDescent="0.2">
      <c r="A248" s="80" t="s">
        <v>275</v>
      </c>
      <c r="B248" s="129">
        <v>31616</v>
      </c>
      <c r="C248" s="129">
        <v>37811</v>
      </c>
      <c r="D248" s="129">
        <v>73354</v>
      </c>
      <c r="E248" s="129">
        <v>48805</v>
      </c>
      <c r="F248" s="129">
        <v>17434</v>
      </c>
      <c r="G248" s="129">
        <v>36435</v>
      </c>
      <c r="H248" s="129">
        <v>128153</v>
      </c>
      <c r="I248" s="129">
        <v>57797</v>
      </c>
      <c r="J248" s="129">
        <v>38636</v>
      </c>
      <c r="K248" s="129">
        <v>115522</v>
      </c>
      <c r="L248" s="129">
        <v>86037</v>
      </c>
      <c r="M248" s="129">
        <v>62853</v>
      </c>
      <c r="N248" s="135">
        <v>734453</v>
      </c>
    </row>
    <row r="249" spans="1:14" ht="33" customHeight="1" x14ac:dyDescent="0.2">
      <c r="A249" s="80" t="s">
        <v>276</v>
      </c>
      <c r="B249" s="129">
        <v>12130</v>
      </c>
      <c r="C249" s="129">
        <v>2540</v>
      </c>
      <c r="D249" s="129">
        <v>5410</v>
      </c>
      <c r="E249" s="129">
        <v>4030</v>
      </c>
      <c r="F249" s="129">
        <v>3710</v>
      </c>
      <c r="G249" s="129">
        <v>6910</v>
      </c>
      <c r="H249" s="129">
        <v>9679</v>
      </c>
      <c r="I249" s="129">
        <v>9890</v>
      </c>
      <c r="J249" s="129">
        <v>10440</v>
      </c>
      <c r="K249" s="129">
        <v>11545</v>
      </c>
      <c r="L249" s="129">
        <v>10740</v>
      </c>
      <c r="M249" s="129">
        <v>11028</v>
      </c>
      <c r="N249" s="135">
        <v>98052</v>
      </c>
    </row>
    <row r="250" spans="1:14" ht="33" customHeight="1" x14ac:dyDescent="0.2">
      <c r="A250" s="80" t="s">
        <v>277</v>
      </c>
      <c r="B250" s="129">
        <v>0</v>
      </c>
      <c r="C250" s="129">
        <v>0</v>
      </c>
      <c r="D250" s="129">
        <v>2536</v>
      </c>
      <c r="E250" s="129">
        <v>0</v>
      </c>
      <c r="F250" s="129">
        <v>0</v>
      </c>
      <c r="G250" s="129">
        <v>0</v>
      </c>
      <c r="H250" s="129">
        <v>0</v>
      </c>
      <c r="I250" s="129">
        <v>0</v>
      </c>
      <c r="J250" s="129">
        <v>0</v>
      </c>
      <c r="K250" s="129">
        <v>0</v>
      </c>
      <c r="L250" s="129">
        <v>3497</v>
      </c>
      <c r="M250" s="129">
        <v>0</v>
      </c>
      <c r="N250" s="135">
        <v>6033</v>
      </c>
    </row>
    <row r="251" spans="1:14" ht="33" customHeight="1" x14ac:dyDescent="0.2">
      <c r="A251" s="80" t="s">
        <v>278</v>
      </c>
      <c r="B251" s="129">
        <v>2270</v>
      </c>
      <c r="C251" s="129">
        <v>1497</v>
      </c>
      <c r="D251" s="129">
        <v>949</v>
      </c>
      <c r="E251" s="129">
        <v>0</v>
      </c>
      <c r="F251" s="129">
        <v>1510</v>
      </c>
      <c r="G251" s="129">
        <v>3029</v>
      </c>
      <c r="H251" s="129">
        <v>3028</v>
      </c>
      <c r="I251" s="129">
        <v>7355</v>
      </c>
      <c r="J251" s="129">
        <v>4731</v>
      </c>
      <c r="K251" s="129">
        <v>4634</v>
      </c>
      <c r="L251" s="129">
        <v>1510</v>
      </c>
      <c r="M251" s="129">
        <v>0</v>
      </c>
      <c r="N251" s="135">
        <v>30513</v>
      </c>
    </row>
    <row r="252" spans="1:14" ht="33" customHeight="1" x14ac:dyDescent="0.2">
      <c r="A252" s="80" t="s">
        <v>279</v>
      </c>
      <c r="B252" s="129">
        <v>12889</v>
      </c>
      <c r="C252" s="129">
        <v>8824</v>
      </c>
      <c r="D252" s="129">
        <v>12632</v>
      </c>
      <c r="E252" s="129">
        <v>0</v>
      </c>
      <c r="F252" s="129">
        <v>0</v>
      </c>
      <c r="G252" s="129">
        <v>0</v>
      </c>
      <c r="H252" s="129">
        <v>0</v>
      </c>
      <c r="I252" s="129">
        <v>0</v>
      </c>
      <c r="J252" s="129">
        <v>2712</v>
      </c>
      <c r="K252" s="129">
        <v>8235</v>
      </c>
      <c r="L252" s="129">
        <v>6621</v>
      </c>
      <c r="M252" s="129">
        <v>2400</v>
      </c>
      <c r="N252" s="135">
        <v>54313</v>
      </c>
    </row>
    <row r="253" spans="1:14" ht="33" customHeight="1" x14ac:dyDescent="0.2">
      <c r="A253" s="80" t="s">
        <v>280</v>
      </c>
      <c r="B253" s="129">
        <v>7546</v>
      </c>
      <c r="C253" s="129">
        <v>45095</v>
      </c>
      <c r="D253" s="129">
        <v>90357</v>
      </c>
      <c r="E253" s="129">
        <v>78294</v>
      </c>
      <c r="F253" s="129">
        <v>208265</v>
      </c>
      <c r="G253" s="129">
        <v>264310</v>
      </c>
      <c r="H253" s="129">
        <v>194612</v>
      </c>
      <c r="I253" s="129">
        <v>208442</v>
      </c>
      <c r="J253" s="129">
        <v>217648</v>
      </c>
      <c r="K253" s="129">
        <v>201828</v>
      </c>
      <c r="L253" s="129">
        <v>199792</v>
      </c>
      <c r="M253" s="129">
        <v>116403</v>
      </c>
      <c r="N253" s="135">
        <v>1832592</v>
      </c>
    </row>
    <row r="254" spans="1:14" ht="33" customHeight="1" x14ac:dyDescent="0.2">
      <c r="A254" s="80" t="s">
        <v>281</v>
      </c>
      <c r="B254" s="129">
        <v>0</v>
      </c>
      <c r="C254" s="129">
        <v>0</v>
      </c>
      <c r="D254" s="129">
        <v>0</v>
      </c>
      <c r="E254" s="129">
        <v>0</v>
      </c>
      <c r="F254" s="129">
        <v>0</v>
      </c>
      <c r="G254" s="129">
        <v>0</v>
      </c>
      <c r="H254" s="129">
        <v>0</v>
      </c>
      <c r="I254" s="129">
        <v>0</v>
      </c>
      <c r="J254" s="129">
        <v>0</v>
      </c>
      <c r="K254" s="129">
        <v>0</v>
      </c>
      <c r="L254" s="129">
        <v>0</v>
      </c>
      <c r="M254" s="129">
        <v>0</v>
      </c>
      <c r="N254" s="135">
        <v>0</v>
      </c>
    </row>
    <row r="255" spans="1:14" ht="33" customHeight="1" thickBot="1" x14ac:dyDescent="0.25">
      <c r="A255" s="80" t="s">
        <v>282</v>
      </c>
      <c r="B255" s="129">
        <v>200</v>
      </c>
      <c r="C255" s="129">
        <v>325</v>
      </c>
      <c r="D255" s="129">
        <v>0</v>
      </c>
      <c r="E255" s="129">
        <v>0</v>
      </c>
      <c r="F255" s="129">
        <v>125</v>
      </c>
      <c r="G255" s="129">
        <v>5650</v>
      </c>
      <c r="H255" s="129">
        <v>11775</v>
      </c>
      <c r="I255" s="129">
        <v>10475</v>
      </c>
      <c r="J255" s="129">
        <v>11975</v>
      </c>
      <c r="K255" s="129">
        <v>8750</v>
      </c>
      <c r="L255" s="129">
        <v>3675</v>
      </c>
      <c r="M255" s="129">
        <v>8725</v>
      </c>
      <c r="N255" s="135">
        <v>61675</v>
      </c>
    </row>
    <row r="256" spans="1:14" ht="33" customHeight="1" thickBot="1" x14ac:dyDescent="0.25">
      <c r="A256" s="132" t="s">
        <v>283</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thickBot="1" x14ac:dyDescent="0.25">
      <c r="A257" s="81" t="s">
        <v>283</v>
      </c>
      <c r="B257" s="136">
        <v>0</v>
      </c>
      <c r="C257" s="136">
        <v>0</v>
      </c>
      <c r="D257" s="136">
        <v>0</v>
      </c>
      <c r="E257" s="136">
        <v>0</v>
      </c>
      <c r="F257" s="136">
        <v>0</v>
      </c>
      <c r="G257" s="136">
        <v>0</v>
      </c>
      <c r="H257" s="136">
        <v>0</v>
      </c>
      <c r="I257" s="136">
        <v>0</v>
      </c>
      <c r="J257" s="136">
        <v>0</v>
      </c>
      <c r="K257" s="136">
        <v>0</v>
      </c>
      <c r="L257" s="136">
        <v>0</v>
      </c>
      <c r="M257" s="136">
        <v>0</v>
      </c>
      <c r="N257" s="135">
        <v>0</v>
      </c>
    </row>
    <row r="258" spans="1:14" ht="33" customHeight="1" thickBot="1" x14ac:dyDescent="0.25">
      <c r="A258" s="132" t="s">
        <v>284</v>
      </c>
      <c r="B258" s="133">
        <v>25045</v>
      </c>
      <c r="C258" s="133">
        <v>20753</v>
      </c>
      <c r="D258" s="133">
        <v>36168</v>
      </c>
      <c r="E258" s="133">
        <v>25211</v>
      </c>
      <c r="F258" s="133">
        <v>25621</v>
      </c>
      <c r="G258" s="133">
        <v>22861</v>
      </c>
      <c r="H258" s="133">
        <v>17471</v>
      </c>
      <c r="I258" s="133">
        <v>27631</v>
      </c>
      <c r="J258" s="133">
        <v>27743</v>
      </c>
      <c r="K258" s="133">
        <v>19203</v>
      </c>
      <c r="L258" s="133">
        <v>18566</v>
      </c>
      <c r="M258" s="133">
        <v>17802</v>
      </c>
      <c r="N258" s="133">
        <v>284075</v>
      </c>
    </row>
    <row r="259" spans="1:14" ht="33" customHeight="1"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ht="33" customHeight="1" x14ac:dyDescent="0.2">
      <c r="A260" s="80" t="s">
        <v>286</v>
      </c>
      <c r="B260" s="129">
        <v>21545</v>
      </c>
      <c r="C260" s="129">
        <v>14623</v>
      </c>
      <c r="D260" s="129">
        <v>26519</v>
      </c>
      <c r="E260" s="129">
        <v>17314</v>
      </c>
      <c r="F260" s="129">
        <v>17374</v>
      </c>
      <c r="G260" s="129">
        <v>16954</v>
      </c>
      <c r="H260" s="129">
        <v>12621</v>
      </c>
      <c r="I260" s="129">
        <v>19102</v>
      </c>
      <c r="J260" s="129">
        <v>19003</v>
      </c>
      <c r="K260" s="129">
        <v>12561</v>
      </c>
      <c r="L260" s="129">
        <v>8698</v>
      </c>
      <c r="M260" s="129">
        <v>11008</v>
      </c>
      <c r="N260" s="135">
        <v>197322</v>
      </c>
    </row>
    <row r="261" spans="1:14" ht="33" customHeight="1" x14ac:dyDescent="0.2">
      <c r="A261" s="80" t="s">
        <v>287</v>
      </c>
      <c r="B261" s="129">
        <v>2154</v>
      </c>
      <c r="C261" s="129">
        <v>4555</v>
      </c>
      <c r="D261" s="129">
        <v>5752</v>
      </c>
      <c r="E261" s="129">
        <v>6720</v>
      </c>
      <c r="F261" s="129">
        <v>5426</v>
      </c>
      <c r="G261" s="129">
        <v>3315</v>
      </c>
      <c r="H261" s="129">
        <v>3531</v>
      </c>
      <c r="I261" s="129">
        <v>7099</v>
      </c>
      <c r="J261" s="129">
        <v>4950</v>
      </c>
      <c r="K261" s="129">
        <v>4211</v>
      </c>
      <c r="L261" s="129">
        <v>5239</v>
      </c>
      <c r="M261" s="129">
        <v>2756</v>
      </c>
      <c r="N261" s="135">
        <v>55708</v>
      </c>
    </row>
    <row r="262" spans="1:14" ht="33" customHeight="1" x14ac:dyDescent="0.2">
      <c r="A262" s="80" t="s">
        <v>288</v>
      </c>
      <c r="B262" s="129">
        <v>1346</v>
      </c>
      <c r="C262" s="129">
        <v>1575</v>
      </c>
      <c r="D262" s="129">
        <v>3897</v>
      </c>
      <c r="E262" s="129">
        <v>1177</v>
      </c>
      <c r="F262" s="129">
        <v>2821</v>
      </c>
      <c r="G262" s="129">
        <v>2592</v>
      </c>
      <c r="H262" s="129">
        <v>1319</v>
      </c>
      <c r="I262" s="129">
        <v>1430</v>
      </c>
      <c r="J262" s="129">
        <v>3790</v>
      </c>
      <c r="K262" s="129">
        <v>2431</v>
      </c>
      <c r="L262" s="129">
        <v>4629</v>
      </c>
      <c r="M262" s="129">
        <v>4038</v>
      </c>
      <c r="N262" s="135">
        <v>31045</v>
      </c>
    </row>
    <row r="263" spans="1:14" ht="33" customHeight="1"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ht="33" customHeight="1"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ht="33" customHeight="1"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ht="33" customHeight="1"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ht="33" customHeight="1" x14ac:dyDescent="0.2">
      <c r="A267" s="80" t="s">
        <v>293</v>
      </c>
      <c r="B267" s="129">
        <v>0</v>
      </c>
      <c r="C267" s="129">
        <v>0</v>
      </c>
      <c r="D267" s="129">
        <v>0</v>
      </c>
      <c r="E267" s="129">
        <v>0</v>
      </c>
      <c r="F267" s="129">
        <v>0</v>
      </c>
      <c r="G267" s="129">
        <v>0</v>
      </c>
      <c r="H267" s="129">
        <v>0</v>
      </c>
      <c r="I267" s="129">
        <v>0</v>
      </c>
      <c r="J267" s="129">
        <v>0</v>
      </c>
      <c r="K267" s="129">
        <v>0</v>
      </c>
      <c r="L267" s="129">
        <v>0</v>
      </c>
      <c r="M267" s="129">
        <v>0</v>
      </c>
      <c r="N267" s="135">
        <v>0</v>
      </c>
    </row>
    <row r="268" spans="1:14" ht="33" customHeight="1"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33" customHeight="1" thickBot="1" x14ac:dyDescent="0.25">
      <c r="A269" s="132" t="s">
        <v>295</v>
      </c>
      <c r="B269" s="133">
        <v>31287</v>
      </c>
      <c r="C269" s="133">
        <v>9690</v>
      </c>
      <c r="D269" s="133">
        <v>18369</v>
      </c>
      <c r="E269" s="133">
        <v>10251</v>
      </c>
      <c r="F269" s="133">
        <v>9377</v>
      </c>
      <c r="G269" s="133">
        <v>6151</v>
      </c>
      <c r="H269" s="133">
        <v>18711</v>
      </c>
      <c r="I269" s="133">
        <v>25130</v>
      </c>
      <c r="J269" s="133">
        <v>29904</v>
      </c>
      <c r="K269" s="133">
        <v>35939</v>
      </c>
      <c r="L269" s="133">
        <v>24324</v>
      </c>
      <c r="M269" s="133">
        <v>27046</v>
      </c>
      <c r="N269" s="133">
        <v>246179</v>
      </c>
    </row>
    <row r="270" spans="1:14" ht="33" customHeight="1" x14ac:dyDescent="0.2">
      <c r="A270" s="80" t="s">
        <v>296</v>
      </c>
      <c r="B270" s="129">
        <v>26997</v>
      </c>
      <c r="C270" s="129">
        <v>6565</v>
      </c>
      <c r="D270" s="129">
        <v>13381</v>
      </c>
      <c r="E270" s="129">
        <v>4391</v>
      </c>
      <c r="F270" s="129">
        <v>2397</v>
      </c>
      <c r="G270" s="129">
        <v>0</v>
      </c>
      <c r="H270" s="129">
        <v>15193</v>
      </c>
      <c r="I270" s="129">
        <v>19934</v>
      </c>
      <c r="J270" s="129">
        <v>25383</v>
      </c>
      <c r="K270" s="129">
        <v>32418</v>
      </c>
      <c r="L270" s="129">
        <v>23316</v>
      </c>
      <c r="M270" s="129">
        <v>25146</v>
      </c>
      <c r="N270" s="135">
        <v>195121</v>
      </c>
    </row>
    <row r="271" spans="1:14" ht="33" customHeight="1" x14ac:dyDescent="0.2">
      <c r="A271" s="80" t="s">
        <v>297</v>
      </c>
      <c r="B271" s="129">
        <v>0</v>
      </c>
      <c r="C271" s="129">
        <v>0</v>
      </c>
      <c r="D271" s="129">
        <v>0</v>
      </c>
      <c r="E271" s="129">
        <v>0</v>
      </c>
      <c r="F271" s="129">
        <v>0</v>
      </c>
      <c r="G271" s="129">
        <v>0</v>
      </c>
      <c r="H271" s="129">
        <v>0</v>
      </c>
      <c r="I271" s="129">
        <v>0</v>
      </c>
      <c r="J271" s="129">
        <v>0</v>
      </c>
      <c r="K271" s="129">
        <v>0</v>
      </c>
      <c r="L271" s="129">
        <v>0</v>
      </c>
      <c r="M271" s="129">
        <v>0</v>
      </c>
      <c r="N271" s="135">
        <v>0</v>
      </c>
    </row>
    <row r="272" spans="1:14" ht="33" customHeight="1" x14ac:dyDescent="0.2">
      <c r="A272" s="80" t="s">
        <v>298</v>
      </c>
      <c r="B272" s="129">
        <v>3300</v>
      </c>
      <c r="C272" s="129">
        <v>2000</v>
      </c>
      <c r="D272" s="129">
        <v>2000</v>
      </c>
      <c r="E272" s="129">
        <v>1900</v>
      </c>
      <c r="F272" s="129">
        <v>5100</v>
      </c>
      <c r="G272" s="129">
        <v>4000</v>
      </c>
      <c r="H272" s="129">
        <v>2000</v>
      </c>
      <c r="I272" s="129">
        <v>3000</v>
      </c>
      <c r="J272" s="129">
        <v>3000</v>
      </c>
      <c r="K272" s="129">
        <v>2000</v>
      </c>
      <c r="L272" s="129">
        <v>1000</v>
      </c>
      <c r="M272" s="129">
        <v>1900</v>
      </c>
      <c r="N272" s="135">
        <v>31200</v>
      </c>
    </row>
    <row r="273" spans="1:14" ht="33" customHeight="1"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ht="33" customHeight="1"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ht="33" customHeight="1" x14ac:dyDescent="0.2">
      <c r="A275" s="80" t="s">
        <v>301</v>
      </c>
      <c r="B275" s="129">
        <v>990</v>
      </c>
      <c r="C275" s="129">
        <v>1125</v>
      </c>
      <c r="D275" s="129">
        <v>2988</v>
      </c>
      <c r="E275" s="129">
        <v>3960</v>
      </c>
      <c r="F275" s="129">
        <v>1880</v>
      </c>
      <c r="G275" s="129">
        <v>2151</v>
      </c>
      <c r="H275" s="129">
        <v>1518</v>
      </c>
      <c r="I275" s="129">
        <v>2196</v>
      </c>
      <c r="J275" s="129">
        <v>1521</v>
      </c>
      <c r="K275" s="129">
        <v>1521</v>
      </c>
      <c r="L275" s="129">
        <v>0</v>
      </c>
      <c r="M275" s="129">
        <v>0</v>
      </c>
      <c r="N275" s="135">
        <v>19850</v>
      </c>
    </row>
    <row r="276" spans="1:14" ht="33" customHeight="1" thickBot="1" x14ac:dyDescent="0.25">
      <c r="A276" s="80" t="s">
        <v>302</v>
      </c>
      <c r="B276" s="129">
        <v>0</v>
      </c>
      <c r="C276" s="129">
        <v>0</v>
      </c>
      <c r="D276" s="129">
        <v>0</v>
      </c>
      <c r="E276" s="129">
        <v>0</v>
      </c>
      <c r="F276" s="129">
        <v>0</v>
      </c>
      <c r="G276" s="129">
        <v>0</v>
      </c>
      <c r="H276" s="129">
        <v>0</v>
      </c>
      <c r="I276" s="129">
        <v>0</v>
      </c>
      <c r="J276" s="129">
        <v>0</v>
      </c>
      <c r="K276" s="129">
        <v>0</v>
      </c>
      <c r="L276" s="129">
        <v>8</v>
      </c>
      <c r="M276" s="129">
        <v>0</v>
      </c>
      <c r="N276" s="135">
        <v>8</v>
      </c>
    </row>
    <row r="277" spans="1:14" ht="33" customHeight="1" thickBot="1" x14ac:dyDescent="0.25">
      <c r="A277" s="132" t="s">
        <v>303</v>
      </c>
      <c r="B277" s="133">
        <v>69351</v>
      </c>
      <c r="C277" s="133">
        <v>60027</v>
      </c>
      <c r="D277" s="133">
        <v>52810</v>
      </c>
      <c r="E277" s="133">
        <v>56264</v>
      </c>
      <c r="F277" s="133">
        <v>75841</v>
      </c>
      <c r="G277" s="133">
        <v>70039</v>
      </c>
      <c r="H277" s="133">
        <v>68802</v>
      </c>
      <c r="I277" s="133">
        <v>78047</v>
      </c>
      <c r="J277" s="133">
        <v>47135</v>
      </c>
      <c r="K277" s="133">
        <v>73201</v>
      </c>
      <c r="L277" s="133">
        <v>86729</v>
      </c>
      <c r="M277" s="133">
        <v>57318</v>
      </c>
      <c r="N277" s="133">
        <v>795564</v>
      </c>
    </row>
    <row r="278" spans="1:14" ht="33" customHeight="1" x14ac:dyDescent="0.2">
      <c r="A278" s="80" t="s">
        <v>304</v>
      </c>
      <c r="B278" s="129">
        <v>0</v>
      </c>
      <c r="C278" s="129">
        <v>0</v>
      </c>
      <c r="D278" s="129">
        <v>0</v>
      </c>
      <c r="E278" s="129">
        <v>0</v>
      </c>
      <c r="F278" s="129">
        <v>0</v>
      </c>
      <c r="G278" s="129">
        <v>0</v>
      </c>
      <c r="H278" s="129">
        <v>0</v>
      </c>
      <c r="I278" s="129">
        <v>0</v>
      </c>
      <c r="J278" s="129">
        <v>0</v>
      </c>
      <c r="K278" s="129">
        <v>0</v>
      </c>
      <c r="L278" s="129">
        <v>0</v>
      </c>
      <c r="M278" s="129">
        <v>0</v>
      </c>
      <c r="N278" s="135">
        <v>0</v>
      </c>
    </row>
    <row r="279" spans="1:14" ht="33" customHeight="1" x14ac:dyDescent="0.2">
      <c r="A279" s="80" t="s">
        <v>305</v>
      </c>
      <c r="B279" s="129">
        <v>0</v>
      </c>
      <c r="C279" s="129">
        <v>0</v>
      </c>
      <c r="D279" s="129">
        <v>0</v>
      </c>
      <c r="E279" s="129">
        <v>0</v>
      </c>
      <c r="F279" s="129">
        <v>0</v>
      </c>
      <c r="G279" s="129">
        <v>0</v>
      </c>
      <c r="H279" s="129">
        <v>0</v>
      </c>
      <c r="I279" s="129">
        <v>0</v>
      </c>
      <c r="J279" s="129">
        <v>0</v>
      </c>
      <c r="K279" s="129">
        <v>0</v>
      </c>
      <c r="L279" s="129">
        <v>0</v>
      </c>
      <c r="M279" s="129">
        <v>0</v>
      </c>
      <c r="N279" s="135">
        <v>0</v>
      </c>
    </row>
    <row r="280" spans="1:14" ht="33" customHeight="1" x14ac:dyDescent="0.2">
      <c r="A280" s="80" t="s">
        <v>306</v>
      </c>
      <c r="B280" s="129">
        <v>4964</v>
      </c>
      <c r="C280" s="129">
        <v>2960</v>
      </c>
      <c r="D280" s="129">
        <v>4024</v>
      </c>
      <c r="E280" s="129">
        <v>3804</v>
      </c>
      <c r="F280" s="129">
        <v>3096</v>
      </c>
      <c r="G280" s="129">
        <v>3956</v>
      </c>
      <c r="H280" s="129">
        <v>3631</v>
      </c>
      <c r="I280" s="129">
        <v>3787</v>
      </c>
      <c r="J280" s="129">
        <v>3796</v>
      </c>
      <c r="K280" s="129">
        <v>3496</v>
      </c>
      <c r="L280" s="129">
        <v>4904</v>
      </c>
      <c r="M280" s="129">
        <v>3672</v>
      </c>
      <c r="N280" s="135">
        <v>46090</v>
      </c>
    </row>
    <row r="281" spans="1:14" ht="33" customHeight="1" x14ac:dyDescent="0.2">
      <c r="A281" s="80" t="s">
        <v>307</v>
      </c>
      <c r="B281" s="129">
        <v>0</v>
      </c>
      <c r="C281" s="129">
        <v>0</v>
      </c>
      <c r="D281" s="129">
        <v>0</v>
      </c>
      <c r="E281" s="129">
        <v>0</v>
      </c>
      <c r="F281" s="129">
        <v>0</v>
      </c>
      <c r="G281" s="129">
        <v>0</v>
      </c>
      <c r="H281" s="129">
        <v>0</v>
      </c>
      <c r="I281" s="129">
        <v>0</v>
      </c>
      <c r="J281" s="129">
        <v>0</v>
      </c>
      <c r="K281" s="129">
        <v>0</v>
      </c>
      <c r="L281" s="129">
        <v>0</v>
      </c>
      <c r="M281" s="129">
        <v>0</v>
      </c>
      <c r="N281" s="135">
        <v>0</v>
      </c>
    </row>
    <row r="282" spans="1:14" ht="33" customHeight="1" x14ac:dyDescent="0.2">
      <c r="A282" s="80" t="s">
        <v>308</v>
      </c>
      <c r="B282" s="129">
        <v>6233</v>
      </c>
      <c r="C282" s="129">
        <v>9950</v>
      </c>
      <c r="D282" s="129">
        <v>10046</v>
      </c>
      <c r="E282" s="129">
        <v>10611</v>
      </c>
      <c r="F282" s="129">
        <v>19875</v>
      </c>
      <c r="G282" s="129">
        <v>20725</v>
      </c>
      <c r="H282" s="129">
        <v>14598</v>
      </c>
      <c r="I282" s="129">
        <v>18932</v>
      </c>
      <c r="J282" s="129">
        <v>5336</v>
      </c>
      <c r="K282" s="129">
        <v>7230</v>
      </c>
      <c r="L282" s="129">
        <v>13442</v>
      </c>
      <c r="M282" s="129">
        <v>7555</v>
      </c>
      <c r="N282" s="135">
        <v>144533</v>
      </c>
    </row>
    <row r="283" spans="1:14" ht="33" customHeight="1" x14ac:dyDescent="0.2">
      <c r="A283" s="80" t="s">
        <v>309</v>
      </c>
      <c r="B283" s="129">
        <v>0</v>
      </c>
      <c r="C283" s="129">
        <v>0</v>
      </c>
      <c r="D283" s="129">
        <v>0</v>
      </c>
      <c r="E283" s="129">
        <v>0</v>
      </c>
      <c r="F283" s="129">
        <v>0</v>
      </c>
      <c r="G283" s="129">
        <v>0</v>
      </c>
      <c r="H283" s="129">
        <v>0</v>
      </c>
      <c r="I283" s="129">
        <v>0</v>
      </c>
      <c r="J283" s="129">
        <v>0</v>
      </c>
      <c r="K283" s="129">
        <v>0</v>
      </c>
      <c r="L283" s="129">
        <v>0</v>
      </c>
      <c r="M283" s="129">
        <v>0</v>
      </c>
      <c r="N283" s="135">
        <v>0</v>
      </c>
    </row>
    <row r="284" spans="1:14" ht="33" customHeight="1" x14ac:dyDescent="0.2">
      <c r="A284" s="80" t="s">
        <v>310</v>
      </c>
      <c r="B284" s="129">
        <v>2312</v>
      </c>
      <c r="C284" s="129">
        <v>1254</v>
      </c>
      <c r="D284" s="129">
        <v>3516</v>
      </c>
      <c r="E284" s="129">
        <v>6080</v>
      </c>
      <c r="F284" s="129">
        <v>4517</v>
      </c>
      <c r="G284" s="129">
        <v>5429</v>
      </c>
      <c r="H284" s="129">
        <v>2794</v>
      </c>
      <c r="I284" s="129">
        <v>3706</v>
      </c>
      <c r="J284" s="129">
        <v>7688</v>
      </c>
      <c r="K284" s="129">
        <v>4382</v>
      </c>
      <c r="L284" s="129">
        <v>0</v>
      </c>
      <c r="M284" s="129">
        <v>1336</v>
      </c>
      <c r="N284" s="135">
        <v>43014</v>
      </c>
    </row>
    <row r="285" spans="1:14" ht="33" customHeight="1"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ht="33" customHeight="1"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ht="33" customHeight="1" x14ac:dyDescent="0.2">
      <c r="A287" s="80" t="s">
        <v>313</v>
      </c>
      <c r="B287" s="129">
        <v>12610</v>
      </c>
      <c r="C287" s="129">
        <v>2735</v>
      </c>
      <c r="D287" s="129">
        <v>8087</v>
      </c>
      <c r="E287" s="129">
        <v>11084</v>
      </c>
      <c r="F287" s="129">
        <v>14649</v>
      </c>
      <c r="G287" s="129">
        <v>12164</v>
      </c>
      <c r="H287" s="129">
        <v>11150</v>
      </c>
      <c r="I287" s="129">
        <v>13213</v>
      </c>
      <c r="J287" s="129">
        <v>12913</v>
      </c>
      <c r="K287" s="129">
        <v>13093</v>
      </c>
      <c r="L287" s="129">
        <v>12903</v>
      </c>
      <c r="M287" s="129">
        <v>10911</v>
      </c>
      <c r="N287" s="135">
        <v>135512</v>
      </c>
    </row>
    <row r="288" spans="1:14" ht="33" customHeight="1"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ht="33" customHeight="1" x14ac:dyDescent="0.2">
      <c r="A289" s="80" t="s">
        <v>315</v>
      </c>
      <c r="B289" s="129">
        <v>0</v>
      </c>
      <c r="C289" s="129">
        <v>0</v>
      </c>
      <c r="D289" s="129">
        <v>0</v>
      </c>
      <c r="E289" s="129">
        <v>0</v>
      </c>
      <c r="F289" s="129">
        <v>0</v>
      </c>
      <c r="G289" s="129">
        <v>0</v>
      </c>
      <c r="H289" s="129">
        <v>0</v>
      </c>
      <c r="I289" s="129">
        <v>0</v>
      </c>
      <c r="J289" s="129">
        <v>0</v>
      </c>
      <c r="K289" s="129">
        <v>0</v>
      </c>
      <c r="L289" s="129">
        <v>0</v>
      </c>
      <c r="M289" s="129">
        <v>0</v>
      </c>
      <c r="N289" s="135">
        <v>0</v>
      </c>
    </row>
    <row r="290" spans="1:14" ht="33" customHeight="1"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33" customHeight="1" x14ac:dyDescent="0.2">
      <c r="A291" s="80" t="s">
        <v>317</v>
      </c>
      <c r="B291" s="129">
        <v>0</v>
      </c>
      <c r="C291" s="129">
        <v>0</v>
      </c>
      <c r="D291" s="129">
        <v>0</v>
      </c>
      <c r="E291" s="129">
        <v>0</v>
      </c>
      <c r="F291" s="129">
        <v>0</v>
      </c>
      <c r="G291" s="129">
        <v>0</v>
      </c>
      <c r="H291" s="129">
        <v>0</v>
      </c>
      <c r="I291" s="129">
        <v>0</v>
      </c>
      <c r="J291" s="129">
        <v>0</v>
      </c>
      <c r="K291" s="129">
        <v>0</v>
      </c>
      <c r="L291" s="129">
        <v>0</v>
      </c>
      <c r="M291" s="129">
        <v>0</v>
      </c>
      <c r="N291" s="135">
        <v>0</v>
      </c>
    </row>
    <row r="292" spans="1:14" ht="33" customHeight="1" thickBot="1" x14ac:dyDescent="0.25">
      <c r="A292" s="80" t="s">
        <v>318</v>
      </c>
      <c r="B292" s="129">
        <v>43232</v>
      </c>
      <c r="C292" s="129">
        <v>43128</v>
      </c>
      <c r="D292" s="129">
        <v>27137</v>
      </c>
      <c r="E292" s="129">
        <v>24685</v>
      </c>
      <c r="F292" s="129">
        <v>33704</v>
      </c>
      <c r="G292" s="129">
        <v>27765</v>
      </c>
      <c r="H292" s="129">
        <v>36629</v>
      </c>
      <c r="I292" s="129">
        <v>38409</v>
      </c>
      <c r="J292" s="129">
        <v>17402</v>
      </c>
      <c r="K292" s="129">
        <v>45000</v>
      </c>
      <c r="L292" s="129">
        <v>55480</v>
      </c>
      <c r="M292" s="129">
        <v>33844</v>
      </c>
      <c r="N292" s="135">
        <v>426415</v>
      </c>
    </row>
    <row r="293" spans="1:14" ht="33" customHeight="1" thickBot="1" x14ac:dyDescent="0.25">
      <c r="A293" s="132" t="s">
        <v>319</v>
      </c>
      <c r="B293" s="133">
        <v>4560</v>
      </c>
      <c r="C293" s="133">
        <v>4999</v>
      </c>
      <c r="D293" s="133">
        <v>3214</v>
      </c>
      <c r="E293" s="133">
        <v>3489</v>
      </c>
      <c r="F293" s="133">
        <v>4946</v>
      </c>
      <c r="G293" s="133">
        <v>5345</v>
      </c>
      <c r="H293" s="133">
        <v>4727</v>
      </c>
      <c r="I293" s="133">
        <v>4698</v>
      </c>
      <c r="J293" s="133">
        <v>6061</v>
      </c>
      <c r="K293" s="133">
        <v>2494</v>
      </c>
      <c r="L293" s="133">
        <v>2233</v>
      </c>
      <c r="M293" s="133">
        <v>6438</v>
      </c>
      <c r="N293" s="133">
        <v>53204</v>
      </c>
    </row>
    <row r="294" spans="1:14" ht="33" customHeight="1"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ht="33" customHeight="1" x14ac:dyDescent="0.2">
      <c r="A295" s="80" t="s">
        <v>321</v>
      </c>
      <c r="B295" s="129">
        <v>0</v>
      </c>
      <c r="C295" s="129">
        <v>0</v>
      </c>
      <c r="D295" s="129">
        <v>0</v>
      </c>
      <c r="E295" s="129">
        <v>0</v>
      </c>
      <c r="F295" s="129">
        <v>0</v>
      </c>
      <c r="G295" s="129">
        <v>0</v>
      </c>
      <c r="H295" s="129">
        <v>0</v>
      </c>
      <c r="I295" s="129">
        <v>0</v>
      </c>
      <c r="J295" s="129">
        <v>0</v>
      </c>
      <c r="K295" s="129">
        <v>0</v>
      </c>
      <c r="L295" s="129">
        <v>0</v>
      </c>
      <c r="M295" s="129">
        <v>0</v>
      </c>
      <c r="N295" s="135">
        <v>0</v>
      </c>
    </row>
    <row r="296" spans="1:14" ht="33" customHeight="1"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ht="33" customHeight="1" x14ac:dyDescent="0.2">
      <c r="A297" s="80" t="s">
        <v>323</v>
      </c>
      <c r="B297" s="129">
        <v>3480</v>
      </c>
      <c r="C297" s="129">
        <v>4699</v>
      </c>
      <c r="D297" s="129">
        <v>3134</v>
      </c>
      <c r="E297" s="129">
        <v>2929</v>
      </c>
      <c r="F297" s="129">
        <v>4466</v>
      </c>
      <c r="G297" s="129">
        <v>5220</v>
      </c>
      <c r="H297" s="129">
        <v>4727</v>
      </c>
      <c r="I297" s="129">
        <v>4698</v>
      </c>
      <c r="J297" s="129">
        <v>6061</v>
      </c>
      <c r="K297" s="129">
        <v>2494</v>
      </c>
      <c r="L297" s="129">
        <v>2233</v>
      </c>
      <c r="M297" s="129">
        <v>6438</v>
      </c>
      <c r="N297" s="135">
        <v>50579</v>
      </c>
    </row>
    <row r="298" spans="1:14" ht="33" customHeight="1"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33" customHeight="1" thickBot="1" x14ac:dyDescent="0.25">
      <c r="A299" s="80" t="s">
        <v>255</v>
      </c>
      <c r="B299" s="129">
        <v>1080</v>
      </c>
      <c r="C299" s="129">
        <v>300</v>
      </c>
      <c r="D299" s="129">
        <v>80</v>
      </c>
      <c r="E299" s="129">
        <v>560</v>
      </c>
      <c r="F299" s="129">
        <v>480</v>
      </c>
      <c r="G299" s="129">
        <v>125</v>
      </c>
      <c r="H299" s="129">
        <v>0</v>
      </c>
      <c r="I299" s="129">
        <v>0</v>
      </c>
      <c r="J299" s="129">
        <v>0</v>
      </c>
      <c r="K299" s="129">
        <v>0</v>
      </c>
      <c r="L299" s="129">
        <v>0</v>
      </c>
      <c r="M299" s="129">
        <v>0</v>
      </c>
      <c r="N299" s="135">
        <v>2625</v>
      </c>
    </row>
    <row r="300" spans="1:14" ht="33" customHeight="1" thickBot="1" x14ac:dyDescent="0.25">
      <c r="A300" s="132" t="s">
        <v>325</v>
      </c>
      <c r="B300" s="133">
        <v>0</v>
      </c>
      <c r="C300" s="133">
        <v>1750</v>
      </c>
      <c r="D300" s="133">
        <v>0</v>
      </c>
      <c r="E300" s="133">
        <v>0</v>
      </c>
      <c r="F300" s="133">
        <v>0</v>
      </c>
      <c r="G300" s="133">
        <v>2752</v>
      </c>
      <c r="H300" s="133">
        <v>5593</v>
      </c>
      <c r="I300" s="133">
        <v>4052</v>
      </c>
      <c r="J300" s="133">
        <v>1680</v>
      </c>
      <c r="K300" s="133">
        <v>1509</v>
      </c>
      <c r="L300" s="133">
        <v>0</v>
      </c>
      <c r="M300" s="133">
        <v>0</v>
      </c>
      <c r="N300" s="133">
        <v>17336</v>
      </c>
    </row>
    <row r="301" spans="1:14" ht="33" customHeight="1"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x14ac:dyDescent="0.2">
      <c r="A302" s="80" t="s">
        <v>327</v>
      </c>
      <c r="B302" s="129">
        <v>0</v>
      </c>
      <c r="C302" s="129">
        <v>0</v>
      </c>
      <c r="D302" s="129">
        <v>0</v>
      </c>
      <c r="E302" s="129">
        <v>0</v>
      </c>
      <c r="F302" s="129">
        <v>0</v>
      </c>
      <c r="G302" s="129">
        <v>1188</v>
      </c>
      <c r="H302" s="129">
        <v>2613</v>
      </c>
      <c r="I302" s="129">
        <v>1485</v>
      </c>
      <c r="J302" s="129">
        <v>0</v>
      </c>
      <c r="K302" s="129">
        <v>0</v>
      </c>
      <c r="L302" s="129">
        <v>0</v>
      </c>
      <c r="M302" s="129">
        <v>0</v>
      </c>
      <c r="N302" s="129">
        <v>5286</v>
      </c>
    </row>
    <row r="303" spans="1:14" ht="33" customHeight="1" x14ac:dyDescent="0.2">
      <c r="A303" s="80" t="s">
        <v>328</v>
      </c>
      <c r="B303" s="129">
        <v>0</v>
      </c>
      <c r="C303" s="129">
        <v>325</v>
      </c>
      <c r="D303" s="129">
        <v>0</v>
      </c>
      <c r="E303" s="129">
        <v>0</v>
      </c>
      <c r="F303" s="129">
        <v>0</v>
      </c>
      <c r="G303" s="129">
        <v>1564</v>
      </c>
      <c r="H303" s="129">
        <v>2980</v>
      </c>
      <c r="I303" s="129">
        <v>2567</v>
      </c>
      <c r="J303" s="129">
        <v>1680</v>
      </c>
      <c r="K303" s="129">
        <v>559</v>
      </c>
      <c r="L303" s="129">
        <v>0</v>
      </c>
      <c r="M303" s="129">
        <v>0</v>
      </c>
      <c r="N303" s="129">
        <v>9675</v>
      </c>
    </row>
    <row r="304" spans="1:14" ht="33" customHeight="1" thickBot="1" x14ac:dyDescent="0.25">
      <c r="A304" s="80" t="s">
        <v>255</v>
      </c>
      <c r="B304" s="129">
        <v>0</v>
      </c>
      <c r="C304" s="129">
        <v>1425</v>
      </c>
      <c r="D304" s="129">
        <v>0</v>
      </c>
      <c r="E304" s="129">
        <v>0</v>
      </c>
      <c r="F304" s="129">
        <v>0</v>
      </c>
      <c r="G304" s="129">
        <v>0</v>
      </c>
      <c r="H304" s="129">
        <v>0</v>
      </c>
      <c r="I304" s="129">
        <v>0</v>
      </c>
      <c r="J304" s="129">
        <v>0</v>
      </c>
      <c r="K304" s="129">
        <v>950</v>
      </c>
      <c r="L304" s="129">
        <v>0</v>
      </c>
      <c r="M304" s="129">
        <v>0</v>
      </c>
      <c r="N304" s="129">
        <v>2375</v>
      </c>
    </row>
    <row r="305" spans="1:14" ht="33" customHeight="1" thickBot="1" x14ac:dyDescent="0.25">
      <c r="A305" s="132" t="s">
        <v>367</v>
      </c>
      <c r="B305" s="133">
        <v>213775.96</v>
      </c>
      <c r="C305" s="133">
        <v>86526.76</v>
      </c>
      <c r="D305" s="133">
        <v>148318.16</v>
      </c>
      <c r="E305" s="133">
        <v>262950.19</v>
      </c>
      <c r="F305" s="133">
        <v>241138.23</v>
      </c>
      <c r="G305" s="133">
        <v>272296.28999999998</v>
      </c>
      <c r="H305" s="133">
        <v>260197.68</v>
      </c>
      <c r="I305" s="133">
        <v>266656.51</v>
      </c>
      <c r="J305" s="133">
        <v>256704.01</v>
      </c>
      <c r="K305" s="133">
        <v>179192.75</v>
      </c>
      <c r="L305" s="133">
        <v>236172</v>
      </c>
      <c r="M305" s="133">
        <v>255289.62</v>
      </c>
      <c r="N305" s="133">
        <v>2679218.16</v>
      </c>
    </row>
    <row r="306" spans="1:14" ht="33" customHeight="1" x14ac:dyDescent="0.2">
      <c r="A306" s="80" t="s">
        <v>330</v>
      </c>
      <c r="B306" s="129">
        <v>16127.96</v>
      </c>
      <c r="C306" s="129">
        <v>8946.76</v>
      </c>
      <c r="D306" s="129">
        <v>16193.16</v>
      </c>
      <c r="E306" s="129">
        <v>28118.19</v>
      </c>
      <c r="F306" s="129">
        <v>22306.23</v>
      </c>
      <c r="G306" s="129">
        <v>23083.29</v>
      </c>
      <c r="H306" s="129">
        <v>16217.68</v>
      </c>
      <c r="I306" s="129">
        <v>22469.51</v>
      </c>
      <c r="J306" s="129">
        <v>15927.01</v>
      </c>
      <c r="K306" s="129">
        <v>15140.75</v>
      </c>
      <c r="L306" s="129">
        <v>13686</v>
      </c>
      <c r="M306" s="129">
        <v>17366.62</v>
      </c>
      <c r="N306" s="135">
        <v>215583.16</v>
      </c>
    </row>
    <row r="307" spans="1:14" ht="33" customHeight="1" x14ac:dyDescent="0.2">
      <c r="A307" s="80" t="s">
        <v>331</v>
      </c>
      <c r="B307" s="129">
        <v>12027</v>
      </c>
      <c r="C307" s="129">
        <v>2152</v>
      </c>
      <c r="D307" s="129">
        <v>0</v>
      </c>
      <c r="E307" s="129">
        <v>14429</v>
      </c>
      <c r="F307" s="129">
        <v>7450</v>
      </c>
      <c r="G307" s="129">
        <v>11776</v>
      </c>
      <c r="H307" s="129">
        <v>0</v>
      </c>
      <c r="I307" s="129">
        <v>6910</v>
      </c>
      <c r="J307" s="129">
        <v>12280</v>
      </c>
      <c r="K307" s="129">
        <v>11861</v>
      </c>
      <c r="L307" s="129">
        <v>0</v>
      </c>
      <c r="M307" s="129">
        <v>10170</v>
      </c>
      <c r="N307" s="135">
        <v>89055</v>
      </c>
    </row>
    <row r="308" spans="1:14" ht="33" customHeight="1"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ht="33" customHeight="1" x14ac:dyDescent="0.2">
      <c r="A309" s="80" t="s">
        <v>333</v>
      </c>
      <c r="B309" s="129">
        <v>1617</v>
      </c>
      <c r="C309" s="129">
        <v>0</v>
      </c>
      <c r="D309" s="129">
        <v>2079</v>
      </c>
      <c r="E309" s="129">
        <v>2329</v>
      </c>
      <c r="F309" s="129">
        <v>1554</v>
      </c>
      <c r="G309" s="129">
        <v>6349</v>
      </c>
      <c r="H309" s="129">
        <v>2896</v>
      </c>
      <c r="I309" s="129">
        <v>0</v>
      </c>
      <c r="J309" s="129">
        <v>0</v>
      </c>
      <c r="K309" s="129">
        <v>0</v>
      </c>
      <c r="L309" s="129">
        <v>0</v>
      </c>
      <c r="M309" s="129">
        <v>0</v>
      </c>
      <c r="N309" s="135">
        <v>16824</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ht="33" customHeight="1" x14ac:dyDescent="0.2">
      <c r="A311" s="80" t="s">
        <v>335</v>
      </c>
      <c r="B311" s="129">
        <v>184004</v>
      </c>
      <c r="C311" s="129">
        <v>75428</v>
      </c>
      <c r="D311" s="129">
        <v>130046</v>
      </c>
      <c r="E311" s="129">
        <v>218074</v>
      </c>
      <c r="F311" s="129">
        <v>209828</v>
      </c>
      <c r="G311" s="129">
        <v>231088</v>
      </c>
      <c r="H311" s="129">
        <v>241084</v>
      </c>
      <c r="I311" s="129">
        <v>237277</v>
      </c>
      <c r="J311" s="129">
        <v>228497</v>
      </c>
      <c r="K311" s="129">
        <v>152191</v>
      </c>
      <c r="L311" s="129">
        <v>222486</v>
      </c>
      <c r="M311" s="129">
        <v>227753</v>
      </c>
      <c r="N311" s="135">
        <v>2357756</v>
      </c>
    </row>
    <row r="312" spans="1:14" ht="33" customHeight="1"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33" customHeight="1"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33" customHeight="1" thickBot="1" x14ac:dyDescent="0.25">
      <c r="A314" s="132" t="s">
        <v>336</v>
      </c>
      <c r="B314" s="133">
        <v>0</v>
      </c>
      <c r="C314" s="133">
        <v>0</v>
      </c>
      <c r="D314" s="133">
        <v>0</v>
      </c>
      <c r="E314" s="133">
        <v>0</v>
      </c>
      <c r="F314" s="133">
        <v>0</v>
      </c>
      <c r="G314" s="133">
        <v>0</v>
      </c>
      <c r="H314" s="133">
        <v>0</v>
      </c>
      <c r="I314" s="133">
        <v>0</v>
      </c>
      <c r="J314" s="133">
        <v>0</v>
      </c>
      <c r="K314" s="133">
        <v>0</v>
      </c>
      <c r="L314" s="133">
        <v>0</v>
      </c>
      <c r="M314" s="133">
        <v>0</v>
      </c>
      <c r="N314" s="133">
        <v>0</v>
      </c>
    </row>
    <row r="315" spans="1:14" ht="33" customHeight="1" x14ac:dyDescent="0.2">
      <c r="A315" s="80" t="s">
        <v>337</v>
      </c>
      <c r="B315" s="129">
        <v>0</v>
      </c>
      <c r="C315" s="129">
        <v>0</v>
      </c>
      <c r="D315" s="129">
        <v>0</v>
      </c>
      <c r="E315" s="129">
        <v>0</v>
      </c>
      <c r="F315" s="129">
        <v>0</v>
      </c>
      <c r="G315" s="129">
        <v>0</v>
      </c>
      <c r="H315" s="129">
        <v>0</v>
      </c>
      <c r="I315" s="129">
        <v>0</v>
      </c>
      <c r="J315" s="129">
        <v>0</v>
      </c>
      <c r="K315" s="129">
        <v>0</v>
      </c>
      <c r="L315" s="129">
        <v>0</v>
      </c>
      <c r="M315" s="129">
        <v>0</v>
      </c>
      <c r="N315" s="135">
        <v>0</v>
      </c>
    </row>
    <row r="316" spans="1:14" ht="33" customHeight="1" x14ac:dyDescent="0.2">
      <c r="A316" s="80" t="s">
        <v>338</v>
      </c>
      <c r="B316" s="129">
        <v>0</v>
      </c>
      <c r="C316" s="129">
        <v>0</v>
      </c>
      <c r="D316" s="129">
        <v>0</v>
      </c>
      <c r="E316" s="129">
        <v>0</v>
      </c>
      <c r="F316" s="129">
        <v>0</v>
      </c>
      <c r="G316" s="129">
        <v>0</v>
      </c>
      <c r="H316" s="129">
        <v>0</v>
      </c>
      <c r="I316" s="129">
        <v>0</v>
      </c>
      <c r="J316" s="129">
        <v>0</v>
      </c>
      <c r="K316" s="129">
        <v>0</v>
      </c>
      <c r="L316" s="129">
        <v>0</v>
      </c>
      <c r="M316" s="129">
        <v>0</v>
      </c>
      <c r="N316" s="135">
        <v>0</v>
      </c>
    </row>
    <row r="317" spans="1:14" ht="33" customHeight="1"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33" customHeight="1" thickBot="1" x14ac:dyDescent="0.25">
      <c r="A318" s="132" t="s">
        <v>339</v>
      </c>
      <c r="B318" s="133">
        <v>0</v>
      </c>
      <c r="C318" s="133">
        <v>86</v>
      </c>
      <c r="D318" s="133">
        <v>0</v>
      </c>
      <c r="E318" s="133">
        <v>0</v>
      </c>
      <c r="F318" s="133">
        <v>0</v>
      </c>
      <c r="G318" s="133">
        <v>0</v>
      </c>
      <c r="H318" s="133">
        <v>0</v>
      </c>
      <c r="I318" s="133">
        <v>0</v>
      </c>
      <c r="J318" s="133">
        <v>0</v>
      </c>
      <c r="K318" s="133">
        <v>0</v>
      </c>
      <c r="L318" s="133">
        <v>0</v>
      </c>
      <c r="M318" s="133">
        <v>0</v>
      </c>
      <c r="N318" s="133">
        <v>86</v>
      </c>
    </row>
    <row r="319" spans="1:14" ht="33" customHeight="1" thickBot="1" x14ac:dyDescent="0.25">
      <c r="A319" s="137" t="s">
        <v>339</v>
      </c>
      <c r="B319" s="138">
        <v>0</v>
      </c>
      <c r="C319" s="138">
        <v>86</v>
      </c>
      <c r="D319" s="138">
        <v>0</v>
      </c>
      <c r="E319" s="138">
        <v>0</v>
      </c>
      <c r="F319" s="138">
        <v>0</v>
      </c>
      <c r="G319" s="138">
        <v>0</v>
      </c>
      <c r="H319" s="138">
        <v>0</v>
      </c>
      <c r="I319" s="138">
        <v>0</v>
      </c>
      <c r="J319" s="138">
        <v>0</v>
      </c>
      <c r="K319" s="138">
        <v>0</v>
      </c>
      <c r="L319" s="138">
        <v>0</v>
      </c>
      <c r="M319" s="138">
        <v>0</v>
      </c>
      <c r="N319" s="139">
        <v>86</v>
      </c>
    </row>
    <row r="320" spans="1:14" ht="33" customHeight="1" thickBot="1" x14ac:dyDescent="0.25">
      <c r="A320" s="140" t="s">
        <v>250</v>
      </c>
      <c r="B320" s="141">
        <v>454444.95999999996</v>
      </c>
      <c r="C320" s="141">
        <v>300828.49</v>
      </c>
      <c r="D320" s="141">
        <v>468810.16000000003</v>
      </c>
      <c r="E320" s="141">
        <v>535111.15999999992</v>
      </c>
      <c r="F320" s="141">
        <v>640386.5</v>
      </c>
      <c r="G320" s="141">
        <v>747819.25</v>
      </c>
      <c r="H320" s="141">
        <v>772051.64</v>
      </c>
      <c r="I320" s="141">
        <v>753767.2</v>
      </c>
      <c r="J320" s="141">
        <v>715452.41</v>
      </c>
      <c r="K320" s="141">
        <v>689355.88</v>
      </c>
      <c r="L320" s="141">
        <v>724971</v>
      </c>
      <c r="M320" s="141">
        <v>601194.99</v>
      </c>
      <c r="N320" s="141">
        <v>7404193.6399999997</v>
      </c>
    </row>
    <row r="321" spans="1:14" ht="33" customHeight="1" x14ac:dyDescent="0.2"/>
    <row r="322" spans="1:14" ht="33" customHeight="1" x14ac:dyDescent="0.2">
      <c r="N322" s="147"/>
    </row>
    <row r="323" spans="1:14" ht="33" customHeight="1" x14ac:dyDescent="0.2"/>
    <row r="324" spans="1:14" ht="33" customHeight="1" x14ac:dyDescent="0.2">
      <c r="A324" s="216" t="s">
        <v>380</v>
      </c>
      <c r="B324" s="216"/>
      <c r="C324" s="216"/>
      <c r="D324" s="216"/>
      <c r="E324" s="216"/>
      <c r="F324" s="216"/>
      <c r="G324" s="216"/>
      <c r="H324" s="216"/>
      <c r="I324" s="216"/>
      <c r="J324" s="216"/>
      <c r="K324" s="216"/>
      <c r="L324" s="216"/>
      <c r="M324" s="216"/>
      <c r="N324" s="216"/>
    </row>
    <row r="325" spans="1:14" ht="33" customHeight="1" thickBot="1" x14ac:dyDescent="0.25">
      <c r="A325" s="217"/>
      <c r="B325" s="217"/>
      <c r="C325" s="217"/>
      <c r="D325" s="217"/>
      <c r="E325" s="217"/>
      <c r="F325" s="217"/>
      <c r="G325" s="217"/>
      <c r="H325" s="217"/>
      <c r="I325" s="217"/>
      <c r="J325" s="217"/>
      <c r="K325" s="217"/>
      <c r="L325" s="217"/>
      <c r="M325" s="217"/>
      <c r="N325" s="217"/>
    </row>
    <row r="326" spans="1:14" ht="33" customHeight="1"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33" customHeight="1" thickBot="1" x14ac:dyDescent="0.25">
      <c r="A327" s="127" t="s">
        <v>251</v>
      </c>
      <c r="B327" s="128">
        <v>0</v>
      </c>
      <c r="C327" s="128">
        <v>0</v>
      </c>
      <c r="D327" s="128">
        <v>0</v>
      </c>
      <c r="E327" s="128">
        <v>0</v>
      </c>
      <c r="F327" s="128">
        <v>0</v>
      </c>
      <c r="G327" s="128">
        <v>0</v>
      </c>
      <c r="H327" s="128">
        <v>0</v>
      </c>
      <c r="I327" s="128">
        <v>0</v>
      </c>
      <c r="J327" s="128">
        <v>0</v>
      </c>
      <c r="K327" s="128">
        <v>0</v>
      </c>
      <c r="L327" s="128">
        <v>0</v>
      </c>
      <c r="M327" s="128">
        <v>320</v>
      </c>
      <c r="N327" s="128">
        <v>320</v>
      </c>
    </row>
    <row r="328" spans="1:14" ht="33" customHeight="1"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ht="33" customHeight="1"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ht="33" customHeight="1"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ht="33" customHeight="1"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33" customHeight="1" thickBot="1" x14ac:dyDescent="0.25">
      <c r="A332" s="79" t="s">
        <v>255</v>
      </c>
      <c r="B332" s="131">
        <v>0</v>
      </c>
      <c r="C332" s="129">
        <v>0</v>
      </c>
      <c r="D332" s="129">
        <v>0</v>
      </c>
      <c r="E332" s="129">
        <v>0</v>
      </c>
      <c r="F332" s="129">
        <v>0</v>
      </c>
      <c r="G332" s="129">
        <v>0</v>
      </c>
      <c r="H332" s="129">
        <v>0</v>
      </c>
      <c r="I332" s="129">
        <v>0</v>
      </c>
      <c r="J332" s="129">
        <v>0</v>
      </c>
      <c r="K332" s="129">
        <v>0</v>
      </c>
      <c r="L332" s="129">
        <v>0</v>
      </c>
      <c r="M332" s="129">
        <v>320</v>
      </c>
      <c r="N332" s="130">
        <v>320</v>
      </c>
    </row>
    <row r="333" spans="1:14" ht="33" customHeight="1"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ht="33" customHeight="1"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ht="33" customHeight="1"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ht="33" customHeight="1"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ht="33" customHeight="1"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ht="33" customHeight="1"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33" customHeight="1"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33" customHeight="1" thickBot="1" x14ac:dyDescent="0.25">
      <c r="A340" s="132" t="s">
        <v>263</v>
      </c>
      <c r="B340" s="133">
        <v>2188</v>
      </c>
      <c r="C340" s="133">
        <v>1113</v>
      </c>
      <c r="D340" s="133">
        <v>1577</v>
      </c>
      <c r="E340" s="133">
        <v>1296</v>
      </c>
      <c r="F340" s="133">
        <v>471</v>
      </c>
      <c r="G340" s="133">
        <v>1010</v>
      </c>
      <c r="H340" s="133">
        <v>1838</v>
      </c>
      <c r="I340" s="133">
        <v>1513.2</v>
      </c>
      <c r="J340" s="133">
        <v>2043</v>
      </c>
      <c r="K340" s="133">
        <v>1003.07</v>
      </c>
      <c r="L340" s="133">
        <v>2217</v>
      </c>
      <c r="M340" s="133">
        <v>1972.94</v>
      </c>
      <c r="N340" s="133">
        <v>18242.21</v>
      </c>
    </row>
    <row r="341" spans="1:14" ht="33" customHeight="1" x14ac:dyDescent="0.2">
      <c r="A341" s="80" t="s">
        <v>264</v>
      </c>
      <c r="B341" s="129">
        <v>2188</v>
      </c>
      <c r="C341" s="129">
        <v>1113</v>
      </c>
      <c r="D341" s="129">
        <v>1577</v>
      </c>
      <c r="E341" s="129">
        <v>1296</v>
      </c>
      <c r="F341" s="129">
        <v>471</v>
      </c>
      <c r="G341" s="129">
        <v>1010</v>
      </c>
      <c r="H341" s="129">
        <v>1838</v>
      </c>
      <c r="I341" s="129">
        <v>1513.2</v>
      </c>
      <c r="J341" s="129">
        <v>2043</v>
      </c>
      <c r="K341" s="129">
        <v>1003.07</v>
      </c>
      <c r="L341" s="129">
        <v>2217</v>
      </c>
      <c r="M341" s="129">
        <v>1972.94</v>
      </c>
      <c r="N341" s="130">
        <v>18242.21</v>
      </c>
    </row>
    <row r="342" spans="1:14" ht="33" customHeight="1"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33" customHeight="1"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33" customHeight="1"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33" customHeight="1" thickBot="1" x14ac:dyDescent="0.25">
      <c r="A345" s="132" t="s">
        <v>268</v>
      </c>
      <c r="B345" s="134">
        <v>0</v>
      </c>
      <c r="C345" s="134">
        <v>0</v>
      </c>
      <c r="D345" s="134">
        <v>0</v>
      </c>
      <c r="E345" s="134">
        <v>0</v>
      </c>
      <c r="F345" s="134">
        <v>1200</v>
      </c>
      <c r="G345" s="134">
        <v>1760</v>
      </c>
      <c r="H345" s="134">
        <v>2380</v>
      </c>
      <c r="I345" s="134">
        <v>7880</v>
      </c>
      <c r="J345" s="134">
        <v>0</v>
      </c>
      <c r="K345" s="134">
        <v>6480</v>
      </c>
      <c r="L345" s="134">
        <v>3880</v>
      </c>
      <c r="M345" s="134">
        <v>0</v>
      </c>
      <c r="N345" s="134">
        <v>23580</v>
      </c>
    </row>
    <row r="346" spans="1:14" ht="33" customHeight="1"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33" customHeight="1" thickBot="1" x14ac:dyDescent="0.25">
      <c r="A347" s="80" t="s">
        <v>270</v>
      </c>
      <c r="B347" s="129">
        <v>0</v>
      </c>
      <c r="C347" s="129">
        <v>0</v>
      </c>
      <c r="D347" s="129">
        <v>0</v>
      </c>
      <c r="E347" s="129">
        <v>0</v>
      </c>
      <c r="F347" s="129">
        <v>1200</v>
      </c>
      <c r="G347" s="129">
        <v>1760</v>
      </c>
      <c r="H347" s="129">
        <v>2380</v>
      </c>
      <c r="I347" s="129">
        <v>7880</v>
      </c>
      <c r="J347" s="129">
        <v>0</v>
      </c>
      <c r="K347" s="129">
        <v>6480</v>
      </c>
      <c r="L347" s="129">
        <v>3880</v>
      </c>
      <c r="M347" s="129">
        <v>0</v>
      </c>
      <c r="N347" s="135">
        <v>23580</v>
      </c>
    </row>
    <row r="348" spans="1:14" ht="33" customHeight="1" thickBot="1" x14ac:dyDescent="0.25">
      <c r="A348" s="132" t="s">
        <v>271</v>
      </c>
      <c r="B348" s="133">
        <v>38048</v>
      </c>
      <c r="C348" s="133">
        <v>27078</v>
      </c>
      <c r="D348" s="133">
        <v>17662</v>
      </c>
      <c r="E348" s="133">
        <v>56584</v>
      </c>
      <c r="F348" s="133">
        <v>70788</v>
      </c>
      <c r="G348" s="133">
        <v>78952</v>
      </c>
      <c r="H348" s="133">
        <v>76599</v>
      </c>
      <c r="I348" s="133">
        <v>70895.8</v>
      </c>
      <c r="J348" s="133">
        <v>77226.2</v>
      </c>
      <c r="K348" s="133">
        <v>70437.06</v>
      </c>
      <c r="L348" s="133">
        <v>60235</v>
      </c>
      <c r="M348" s="133">
        <v>51140.07</v>
      </c>
      <c r="N348" s="133">
        <v>695645.12999999989</v>
      </c>
    </row>
    <row r="349" spans="1:14" ht="33" customHeight="1"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ht="33" customHeight="1"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ht="33" customHeight="1"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ht="33" customHeight="1" x14ac:dyDescent="0.2">
      <c r="A352" s="80" t="s">
        <v>275</v>
      </c>
      <c r="B352" s="129">
        <v>3804.8</v>
      </c>
      <c r="C352" s="129">
        <v>5415.6</v>
      </c>
      <c r="D352" s="129">
        <v>3532.4</v>
      </c>
      <c r="E352" s="129">
        <v>11316.8</v>
      </c>
      <c r="F352" s="129">
        <v>14157.6</v>
      </c>
      <c r="G352" s="129">
        <v>15790.4</v>
      </c>
      <c r="H352" s="129">
        <v>14933</v>
      </c>
      <c r="I352" s="129">
        <v>13813.4</v>
      </c>
      <c r="J352" s="129">
        <v>15077</v>
      </c>
      <c r="K352" s="129">
        <v>13491.2</v>
      </c>
      <c r="L352" s="129">
        <v>11706.4</v>
      </c>
      <c r="M352" s="129">
        <v>9918.51</v>
      </c>
      <c r="N352" s="135">
        <v>132957.10999999999</v>
      </c>
    </row>
    <row r="353" spans="1:14" ht="33" customHeight="1"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ht="33" customHeight="1"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ht="33" customHeight="1" x14ac:dyDescent="0.2">
      <c r="A355" s="80" t="s">
        <v>278</v>
      </c>
      <c r="B355" s="129">
        <v>0</v>
      </c>
      <c r="C355" s="129">
        <v>0</v>
      </c>
      <c r="D355" s="129">
        <v>0</v>
      </c>
      <c r="E355" s="129">
        <v>0</v>
      </c>
      <c r="F355" s="129">
        <v>0</v>
      </c>
      <c r="G355" s="129">
        <v>0</v>
      </c>
      <c r="H355" s="129">
        <v>0</v>
      </c>
      <c r="I355" s="129">
        <v>0</v>
      </c>
      <c r="J355" s="129">
        <v>0</v>
      </c>
      <c r="K355" s="129">
        <v>0</v>
      </c>
      <c r="L355" s="129">
        <v>0</v>
      </c>
      <c r="M355" s="129">
        <v>1227.82</v>
      </c>
      <c r="N355" s="135">
        <v>1227.82</v>
      </c>
    </row>
    <row r="356" spans="1:14" ht="33" customHeight="1" x14ac:dyDescent="0.2">
      <c r="A356" s="80" t="s">
        <v>279</v>
      </c>
      <c r="B356" s="129">
        <v>3804.8</v>
      </c>
      <c r="C356" s="129">
        <v>0</v>
      </c>
      <c r="D356" s="129">
        <v>0</v>
      </c>
      <c r="E356" s="129">
        <v>0</v>
      </c>
      <c r="F356" s="129">
        <v>0</v>
      </c>
      <c r="G356" s="129">
        <v>0</v>
      </c>
      <c r="H356" s="129">
        <v>0</v>
      </c>
      <c r="I356" s="129">
        <v>0</v>
      </c>
      <c r="J356" s="129">
        <v>0</v>
      </c>
      <c r="K356" s="129">
        <v>0</v>
      </c>
      <c r="L356" s="129">
        <v>0</v>
      </c>
      <c r="M356" s="129">
        <v>1050</v>
      </c>
      <c r="N356" s="135">
        <v>4854.8</v>
      </c>
    </row>
    <row r="357" spans="1:14" ht="33" customHeight="1" x14ac:dyDescent="0.2">
      <c r="A357" s="80" t="s">
        <v>280</v>
      </c>
      <c r="B357" s="129">
        <v>30438.400000000001</v>
      </c>
      <c r="C357" s="129">
        <v>21662.400000000001</v>
      </c>
      <c r="D357" s="129">
        <v>14129.6</v>
      </c>
      <c r="E357" s="129">
        <v>45267.199999999997</v>
      </c>
      <c r="F357" s="129">
        <v>56630.400000000001</v>
      </c>
      <c r="G357" s="129">
        <v>63161.599999999999</v>
      </c>
      <c r="H357" s="129">
        <v>59732</v>
      </c>
      <c r="I357" s="129">
        <v>55253.599999999999</v>
      </c>
      <c r="J357" s="129">
        <v>60308</v>
      </c>
      <c r="K357" s="129">
        <v>53964.800000000003</v>
      </c>
      <c r="L357" s="129">
        <v>46825.599999999999</v>
      </c>
      <c r="M357" s="129">
        <v>37585.379999999997</v>
      </c>
      <c r="N357" s="135">
        <v>544958.97999999986</v>
      </c>
    </row>
    <row r="358" spans="1:14" ht="33" customHeight="1"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33" customHeight="1" thickBot="1" x14ac:dyDescent="0.25">
      <c r="A359" s="80" t="s">
        <v>282</v>
      </c>
      <c r="B359" s="129">
        <v>0</v>
      </c>
      <c r="C359" s="129">
        <v>0</v>
      </c>
      <c r="D359" s="129">
        <v>0</v>
      </c>
      <c r="E359" s="129">
        <v>0</v>
      </c>
      <c r="F359" s="129">
        <v>0</v>
      </c>
      <c r="G359" s="129">
        <v>0</v>
      </c>
      <c r="H359" s="129">
        <v>1934</v>
      </c>
      <c r="I359" s="129">
        <v>1828.8</v>
      </c>
      <c r="J359" s="129">
        <v>1841.2</v>
      </c>
      <c r="K359" s="129">
        <v>2981.06</v>
      </c>
      <c r="L359" s="129">
        <v>1703</v>
      </c>
      <c r="M359" s="129">
        <v>1358.36</v>
      </c>
      <c r="N359" s="135">
        <v>11646.42</v>
      </c>
    </row>
    <row r="360" spans="1:14" ht="33" customHeight="1"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33" customHeight="1"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33" customHeight="1"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ht="33" customHeight="1"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ht="33" customHeight="1"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ht="33" customHeight="1"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33" customHeight="1"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33" customHeight="1"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ht="33" customHeight="1"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ht="33" customHeight="1"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ht="33" customHeight="1"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ht="33" customHeight="1"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33" customHeight="1"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33" customHeight="1" thickBot="1" x14ac:dyDescent="0.25">
      <c r="A373" s="132" t="s">
        <v>295</v>
      </c>
      <c r="B373" s="133">
        <v>2240</v>
      </c>
      <c r="C373" s="133">
        <v>2901</v>
      </c>
      <c r="D373" s="133">
        <v>1886</v>
      </c>
      <c r="E373" s="133">
        <v>2386</v>
      </c>
      <c r="F373" s="133">
        <v>3010</v>
      </c>
      <c r="G373" s="133">
        <v>2762</v>
      </c>
      <c r="H373" s="133">
        <v>2361</v>
      </c>
      <c r="I373" s="133">
        <v>1849.26</v>
      </c>
      <c r="J373" s="133">
        <v>1281.8900000000001</v>
      </c>
      <c r="K373" s="133">
        <v>2197.4699999999998</v>
      </c>
      <c r="L373" s="133">
        <v>1491</v>
      </c>
      <c r="M373" s="133">
        <v>795.42</v>
      </c>
      <c r="N373" s="133">
        <v>25161.039999999997</v>
      </c>
    </row>
    <row r="374" spans="1:14" ht="33" customHeight="1"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ht="33" customHeight="1"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ht="33" customHeight="1" x14ac:dyDescent="0.2">
      <c r="A376" s="80" t="s">
        <v>298</v>
      </c>
      <c r="B376" s="129">
        <v>0</v>
      </c>
      <c r="C376" s="129">
        <v>0</v>
      </c>
      <c r="D376" s="129">
        <v>0</v>
      </c>
      <c r="E376" s="129">
        <v>0</v>
      </c>
      <c r="F376" s="129">
        <v>0</v>
      </c>
      <c r="G376" s="129">
        <v>0</v>
      </c>
      <c r="H376" s="129">
        <v>0</v>
      </c>
      <c r="I376" s="129">
        <v>0</v>
      </c>
      <c r="J376" s="129">
        <v>0</v>
      </c>
      <c r="K376" s="129">
        <v>0</v>
      </c>
      <c r="L376" s="129">
        <v>0</v>
      </c>
      <c r="M376" s="129">
        <v>0</v>
      </c>
      <c r="N376" s="135">
        <v>0</v>
      </c>
    </row>
    <row r="377" spans="1:14" ht="33" customHeight="1" x14ac:dyDescent="0.2">
      <c r="A377" s="80" t="s">
        <v>299</v>
      </c>
      <c r="B377" s="129">
        <v>2240</v>
      </c>
      <c r="C377" s="129">
        <v>2901</v>
      </c>
      <c r="D377" s="129">
        <v>1886</v>
      </c>
      <c r="E377" s="129">
        <v>2386</v>
      </c>
      <c r="F377" s="129">
        <v>3010</v>
      </c>
      <c r="G377" s="129">
        <v>2762</v>
      </c>
      <c r="H377" s="129">
        <v>2361</v>
      </c>
      <c r="I377" s="129">
        <v>1849.26</v>
      </c>
      <c r="J377" s="129">
        <v>1281.8900000000001</v>
      </c>
      <c r="K377" s="129">
        <v>2197.4699999999998</v>
      </c>
      <c r="L377" s="129">
        <v>1491</v>
      </c>
      <c r="M377" s="129">
        <v>795.42</v>
      </c>
      <c r="N377" s="135">
        <v>25161.039999999997</v>
      </c>
    </row>
    <row r="378" spans="1:14" ht="33" customHeight="1"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ht="33" customHeight="1" x14ac:dyDescent="0.2">
      <c r="A379" s="80" t="s">
        <v>301</v>
      </c>
      <c r="B379" s="129">
        <v>0</v>
      </c>
      <c r="C379" s="129">
        <v>0</v>
      </c>
      <c r="D379" s="129">
        <v>0</v>
      </c>
      <c r="E379" s="129">
        <v>0</v>
      </c>
      <c r="F379" s="129">
        <v>0</v>
      </c>
      <c r="G379" s="129">
        <v>0</v>
      </c>
      <c r="H379" s="129">
        <v>0</v>
      </c>
      <c r="I379" s="129">
        <v>0</v>
      </c>
      <c r="J379" s="129">
        <v>0</v>
      </c>
      <c r="K379" s="129">
        <v>0</v>
      </c>
      <c r="L379" s="129">
        <v>0</v>
      </c>
      <c r="M379" s="129">
        <v>0</v>
      </c>
      <c r="N379" s="135">
        <v>0</v>
      </c>
    </row>
    <row r="380" spans="1:14" ht="33" customHeight="1"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33" customHeight="1" thickBot="1" x14ac:dyDescent="0.25">
      <c r="A381" s="132" t="s">
        <v>303</v>
      </c>
      <c r="B381" s="133">
        <v>9780</v>
      </c>
      <c r="C381" s="133">
        <v>8906</v>
      </c>
      <c r="D381" s="133">
        <v>12963</v>
      </c>
      <c r="E381" s="133">
        <v>11590</v>
      </c>
      <c r="F381" s="133">
        <v>12557</v>
      </c>
      <c r="G381" s="133">
        <v>13453</v>
      </c>
      <c r="H381" s="133">
        <v>8180</v>
      </c>
      <c r="I381" s="133">
        <v>10057</v>
      </c>
      <c r="J381" s="133">
        <v>8980.2099999999991</v>
      </c>
      <c r="K381" s="133">
        <v>8960</v>
      </c>
      <c r="L381" s="133">
        <v>8016</v>
      </c>
      <c r="M381" s="133">
        <v>7960</v>
      </c>
      <c r="N381" s="133">
        <v>121402.20999999999</v>
      </c>
    </row>
    <row r="382" spans="1:14" ht="33" customHeight="1"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ht="33" customHeight="1"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ht="33" customHeight="1" x14ac:dyDescent="0.2">
      <c r="A384" s="80" t="s">
        <v>306</v>
      </c>
      <c r="B384" s="129">
        <v>6240</v>
      </c>
      <c r="C384" s="129">
        <v>5200</v>
      </c>
      <c r="D384" s="129">
        <v>7280</v>
      </c>
      <c r="E384" s="129">
        <v>6760</v>
      </c>
      <c r="F384" s="129">
        <v>8800</v>
      </c>
      <c r="G384" s="129">
        <v>8840</v>
      </c>
      <c r="H384" s="129">
        <v>7280</v>
      </c>
      <c r="I384" s="129">
        <v>8617</v>
      </c>
      <c r="J384" s="129">
        <v>5960</v>
      </c>
      <c r="K384" s="129">
        <v>5720</v>
      </c>
      <c r="L384" s="129">
        <v>5720</v>
      </c>
      <c r="M384" s="129">
        <v>6760</v>
      </c>
      <c r="N384" s="135">
        <v>83177</v>
      </c>
    </row>
    <row r="385" spans="1:14" ht="33" customHeight="1"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ht="33" customHeight="1"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ht="33" customHeight="1"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ht="33" customHeight="1"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ht="33" customHeight="1" x14ac:dyDescent="0.2">
      <c r="A389" s="80" t="s">
        <v>311</v>
      </c>
      <c r="B389" s="129">
        <v>3540</v>
      </c>
      <c r="C389" s="129">
        <v>3706</v>
      </c>
      <c r="D389" s="129">
        <v>5683</v>
      </c>
      <c r="E389" s="129">
        <v>4830</v>
      </c>
      <c r="F389" s="129">
        <v>3757</v>
      </c>
      <c r="G389" s="129">
        <v>4613</v>
      </c>
      <c r="H389" s="129">
        <v>900</v>
      </c>
      <c r="I389" s="129">
        <v>1440</v>
      </c>
      <c r="J389" s="129">
        <v>3020.21</v>
      </c>
      <c r="K389" s="129">
        <v>3240</v>
      </c>
      <c r="L389" s="129">
        <v>2296</v>
      </c>
      <c r="M389" s="129">
        <v>1200</v>
      </c>
      <c r="N389" s="135">
        <v>38225.21</v>
      </c>
    </row>
    <row r="390" spans="1:14" ht="33" customHeight="1"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ht="33" customHeight="1"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ht="33" customHeight="1"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ht="33" customHeight="1"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33" customHeight="1"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33" customHeight="1"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33" customHeight="1" thickBot="1" x14ac:dyDescent="0.25">
      <c r="A396" s="80" t="s">
        <v>318</v>
      </c>
      <c r="B396" s="129">
        <v>0</v>
      </c>
      <c r="C396" s="129">
        <v>0</v>
      </c>
      <c r="D396" s="129">
        <v>0</v>
      </c>
      <c r="E396" s="129">
        <v>0</v>
      </c>
      <c r="F396" s="129">
        <v>0</v>
      </c>
      <c r="G396" s="129">
        <v>0</v>
      </c>
      <c r="H396" s="129">
        <v>0</v>
      </c>
      <c r="I396" s="129">
        <v>0</v>
      </c>
      <c r="J396" s="129">
        <v>0</v>
      </c>
      <c r="K396" s="129">
        <v>0</v>
      </c>
      <c r="L396" s="129">
        <v>0</v>
      </c>
      <c r="M396" s="129">
        <v>0</v>
      </c>
      <c r="N396" s="135">
        <v>0</v>
      </c>
    </row>
    <row r="397" spans="1:14" ht="33" customHeight="1" thickBot="1" x14ac:dyDescent="0.25">
      <c r="A397" s="132" t="s">
        <v>319</v>
      </c>
      <c r="B397" s="133">
        <v>7332</v>
      </c>
      <c r="C397" s="133">
        <v>4725</v>
      </c>
      <c r="D397" s="133">
        <v>5645</v>
      </c>
      <c r="E397" s="133">
        <v>1606.98</v>
      </c>
      <c r="F397" s="133">
        <v>0</v>
      </c>
      <c r="G397" s="133">
        <v>6106</v>
      </c>
      <c r="H397" s="133">
        <v>8424.14</v>
      </c>
      <c r="I397" s="133">
        <v>9385.2199999999993</v>
      </c>
      <c r="J397" s="133">
        <v>8896</v>
      </c>
      <c r="K397" s="133">
        <v>9242</v>
      </c>
      <c r="L397" s="133">
        <v>6756</v>
      </c>
      <c r="M397" s="133">
        <v>7222.5999999999995</v>
      </c>
      <c r="N397" s="133">
        <v>75340.94</v>
      </c>
    </row>
    <row r="398" spans="1:14" ht="33" customHeight="1" x14ac:dyDescent="0.2">
      <c r="A398" s="80" t="s">
        <v>320</v>
      </c>
      <c r="B398" s="129">
        <v>7332</v>
      </c>
      <c r="C398" s="129">
        <v>4725</v>
      </c>
      <c r="D398" s="129">
        <v>5645</v>
      </c>
      <c r="E398" s="129">
        <v>1606.98</v>
      </c>
      <c r="F398" s="129">
        <v>0</v>
      </c>
      <c r="G398" s="129">
        <v>6106</v>
      </c>
      <c r="H398" s="129">
        <v>8424.14</v>
      </c>
      <c r="I398" s="129">
        <v>9385.2199999999993</v>
      </c>
      <c r="J398" s="129">
        <v>8896</v>
      </c>
      <c r="K398" s="129">
        <v>9242</v>
      </c>
      <c r="L398" s="129">
        <v>6756</v>
      </c>
      <c r="M398" s="129">
        <v>6915.16</v>
      </c>
      <c r="N398" s="135">
        <v>75033.5</v>
      </c>
    </row>
    <row r="399" spans="1:14" ht="33" customHeight="1"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ht="33" customHeight="1"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ht="33" customHeight="1"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ht="33" customHeight="1" x14ac:dyDescent="0.2">
      <c r="A402" s="80" t="s">
        <v>324</v>
      </c>
      <c r="B402" s="129">
        <v>0</v>
      </c>
      <c r="C402" s="129">
        <v>0</v>
      </c>
      <c r="D402" s="129">
        <v>0</v>
      </c>
      <c r="E402" s="129">
        <v>0</v>
      </c>
      <c r="F402" s="129">
        <v>0</v>
      </c>
      <c r="G402" s="129">
        <v>0</v>
      </c>
      <c r="H402" s="129">
        <v>0</v>
      </c>
      <c r="I402" s="129">
        <v>0</v>
      </c>
      <c r="J402" s="129">
        <v>0</v>
      </c>
      <c r="K402" s="129">
        <v>0</v>
      </c>
      <c r="L402" s="129">
        <v>0</v>
      </c>
      <c r="M402" s="129">
        <v>307.44</v>
      </c>
      <c r="N402" s="135">
        <v>307.44</v>
      </c>
    </row>
    <row r="403" spans="1:14" ht="33" customHeight="1"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33" customHeight="1"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ht="33" customHeight="1"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33" customHeight="1"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33" customHeight="1"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33" customHeight="1"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ht="33" customHeight="1"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ht="33" customHeight="1"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33" customHeight="1"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ht="33" customHeight="1"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ht="33" customHeight="1"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ht="33" customHeight="1"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ht="33" customHeight="1"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33" customHeight="1"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33" customHeight="1"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ht="33" customHeight="1"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ht="33" customHeight="1"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33" customHeight="1"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33" customHeight="1" thickBot="1" x14ac:dyDescent="0.25">
      <c r="A422" s="132" t="s">
        <v>339</v>
      </c>
      <c r="B422" s="133">
        <v>667</v>
      </c>
      <c r="C422" s="133">
        <v>30</v>
      </c>
      <c r="D422" s="133">
        <v>1512</v>
      </c>
      <c r="E422" s="133">
        <v>370</v>
      </c>
      <c r="F422" s="133">
        <v>4520</v>
      </c>
      <c r="G422" s="133">
        <v>911</v>
      </c>
      <c r="H422" s="133">
        <v>4406</v>
      </c>
      <c r="I422" s="133">
        <v>360</v>
      </c>
      <c r="J422" s="133">
        <v>4350</v>
      </c>
      <c r="K422" s="133">
        <v>4043.96</v>
      </c>
      <c r="L422" s="133">
        <v>2643</v>
      </c>
      <c r="M422" s="133">
        <v>572</v>
      </c>
      <c r="N422" s="133">
        <v>24384.959999999999</v>
      </c>
    </row>
    <row r="423" spans="1:14" ht="33" customHeight="1" thickBot="1" x14ac:dyDescent="0.25">
      <c r="A423" s="137" t="s">
        <v>339</v>
      </c>
      <c r="B423" s="138">
        <v>667</v>
      </c>
      <c r="C423" s="138">
        <v>30</v>
      </c>
      <c r="D423" s="138">
        <v>1512</v>
      </c>
      <c r="E423" s="138">
        <v>370</v>
      </c>
      <c r="F423" s="138">
        <v>4520</v>
      </c>
      <c r="G423" s="138">
        <v>911</v>
      </c>
      <c r="H423" s="138">
        <v>4406</v>
      </c>
      <c r="I423" s="138">
        <v>360</v>
      </c>
      <c r="J423" s="138">
        <v>4350</v>
      </c>
      <c r="K423" s="138">
        <v>4043.96</v>
      </c>
      <c r="L423" s="138">
        <v>2643</v>
      </c>
      <c r="M423" s="138">
        <v>572</v>
      </c>
      <c r="N423" s="139">
        <v>24384.959999999999</v>
      </c>
    </row>
    <row r="424" spans="1:14" ht="33" customHeight="1" thickBot="1" x14ac:dyDescent="0.25">
      <c r="A424" s="140" t="s">
        <v>250</v>
      </c>
      <c r="B424" s="141">
        <v>60255</v>
      </c>
      <c r="C424" s="141">
        <v>44753</v>
      </c>
      <c r="D424" s="141">
        <v>41245</v>
      </c>
      <c r="E424" s="141">
        <v>73832.98</v>
      </c>
      <c r="F424" s="141">
        <v>92546</v>
      </c>
      <c r="G424" s="141">
        <v>104954</v>
      </c>
      <c r="H424" s="141">
        <v>104188.14</v>
      </c>
      <c r="I424" s="141">
        <v>101940.48</v>
      </c>
      <c r="J424" s="141">
        <v>102777.29999999999</v>
      </c>
      <c r="K424" s="141">
        <v>102363.56000000001</v>
      </c>
      <c r="L424" s="141">
        <v>85238</v>
      </c>
      <c r="M424" s="141">
        <v>69983.03</v>
      </c>
      <c r="N424" s="141">
        <v>984076.49</v>
      </c>
    </row>
    <row r="425" spans="1:14" ht="33" customHeight="1" x14ac:dyDescent="0.2"/>
    <row r="426" spans="1:14" ht="33" customHeight="1" x14ac:dyDescent="0.2">
      <c r="N426" s="147"/>
    </row>
    <row r="427" spans="1:14" ht="33" customHeight="1" x14ac:dyDescent="0.2"/>
    <row r="428" spans="1:14" ht="33" customHeight="1" x14ac:dyDescent="0.2">
      <c r="A428" s="216" t="s">
        <v>382</v>
      </c>
      <c r="B428" s="216"/>
      <c r="C428" s="216"/>
      <c r="D428" s="216"/>
      <c r="E428" s="216"/>
      <c r="F428" s="216"/>
      <c r="G428" s="216"/>
      <c r="H428" s="216"/>
      <c r="I428" s="216"/>
      <c r="J428" s="216"/>
      <c r="K428" s="216"/>
      <c r="L428" s="216"/>
      <c r="M428" s="216"/>
      <c r="N428" s="216"/>
    </row>
    <row r="429" spans="1:14" ht="33" customHeight="1" thickBot="1" x14ac:dyDescent="0.25">
      <c r="A429" s="217"/>
      <c r="B429" s="217"/>
      <c r="C429" s="217"/>
      <c r="D429" s="217"/>
      <c r="E429" s="217"/>
      <c r="F429" s="217"/>
      <c r="G429" s="217"/>
      <c r="H429" s="217"/>
      <c r="I429" s="217"/>
      <c r="J429" s="217"/>
      <c r="K429" s="217"/>
      <c r="L429" s="217"/>
      <c r="M429" s="217"/>
      <c r="N429" s="217"/>
    </row>
    <row r="430" spans="1:14" ht="33" customHeight="1"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33" customHeight="1" thickBot="1" x14ac:dyDescent="0.25">
      <c r="A431" s="127" t="s">
        <v>251</v>
      </c>
      <c r="B431" s="128">
        <v>0</v>
      </c>
      <c r="C431" s="128">
        <v>0</v>
      </c>
      <c r="D431" s="128">
        <v>0</v>
      </c>
      <c r="E431" s="128">
        <v>0</v>
      </c>
      <c r="F431" s="128">
        <v>0</v>
      </c>
      <c r="G431" s="128">
        <v>0</v>
      </c>
      <c r="H431" s="128">
        <v>0</v>
      </c>
      <c r="I431" s="128">
        <v>0</v>
      </c>
      <c r="J431" s="128">
        <v>0</v>
      </c>
      <c r="K431" s="128">
        <v>0</v>
      </c>
      <c r="L431" s="128">
        <v>0</v>
      </c>
      <c r="M431" s="128">
        <v>0</v>
      </c>
      <c r="N431" s="128">
        <v>0</v>
      </c>
    </row>
    <row r="432" spans="1:14" ht="33" customHeight="1"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ht="33" customHeight="1"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ht="33" customHeight="1"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ht="33" customHeight="1"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33" customHeight="1" thickBot="1" x14ac:dyDescent="0.25">
      <c r="A436" s="79" t="s">
        <v>255</v>
      </c>
      <c r="B436" s="130">
        <v>0</v>
      </c>
      <c r="C436" s="143">
        <v>0</v>
      </c>
      <c r="D436" s="143">
        <v>0</v>
      </c>
      <c r="E436" s="143">
        <v>0</v>
      </c>
      <c r="F436" s="130">
        <v>0</v>
      </c>
      <c r="G436" s="143">
        <v>0</v>
      </c>
      <c r="H436" s="143">
        <v>0</v>
      </c>
      <c r="I436" s="143">
        <v>0</v>
      </c>
      <c r="J436" s="130">
        <v>0</v>
      </c>
      <c r="K436" s="143">
        <v>0</v>
      </c>
      <c r="L436" s="143">
        <v>0</v>
      </c>
      <c r="M436" s="143">
        <v>0</v>
      </c>
      <c r="N436" s="130">
        <v>0</v>
      </c>
    </row>
    <row r="437" spans="1:14" ht="33" customHeight="1"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ht="33" customHeight="1"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ht="33" customHeight="1"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ht="33" customHeight="1"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ht="33" customHeight="1"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ht="33" customHeight="1"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33" customHeight="1"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33" customHeight="1"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ht="33" customHeight="1"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ht="33" customHeight="1"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33" customHeight="1"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33" customHeight="1"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33" customHeight="1" thickBot="1" x14ac:dyDescent="0.25">
      <c r="A449" s="132" t="s">
        <v>268</v>
      </c>
      <c r="B449" s="144">
        <v>486</v>
      </c>
      <c r="C449" s="144">
        <v>1410</v>
      </c>
      <c r="D449" s="144">
        <v>200</v>
      </c>
      <c r="E449" s="144">
        <v>817</v>
      </c>
      <c r="F449" s="144">
        <v>1207</v>
      </c>
      <c r="G449" s="144">
        <v>966</v>
      </c>
      <c r="H449" s="144">
        <v>1513</v>
      </c>
      <c r="I449" s="144">
        <v>926</v>
      </c>
      <c r="J449" s="144">
        <v>1257</v>
      </c>
      <c r="K449" s="144">
        <v>1313</v>
      </c>
      <c r="L449" s="144">
        <v>619</v>
      </c>
      <c r="M449" s="144">
        <v>1429</v>
      </c>
      <c r="N449" s="144">
        <v>12143</v>
      </c>
    </row>
    <row r="450" spans="1:14" ht="33" customHeight="1" x14ac:dyDescent="0.2">
      <c r="A450" s="80" t="s">
        <v>269</v>
      </c>
      <c r="B450" s="143">
        <v>486</v>
      </c>
      <c r="C450" s="143">
        <v>1410</v>
      </c>
      <c r="D450" s="143">
        <v>200</v>
      </c>
      <c r="E450" s="143">
        <v>817</v>
      </c>
      <c r="F450" s="143">
        <v>1207</v>
      </c>
      <c r="G450" s="143">
        <v>966</v>
      </c>
      <c r="H450" s="143">
        <v>1513</v>
      </c>
      <c r="I450" s="143">
        <v>926</v>
      </c>
      <c r="J450" s="143">
        <v>1257</v>
      </c>
      <c r="K450" s="143">
        <v>1313</v>
      </c>
      <c r="L450" s="143">
        <v>619</v>
      </c>
      <c r="M450" s="143">
        <v>1429</v>
      </c>
      <c r="N450" s="135">
        <v>12143</v>
      </c>
    </row>
    <row r="451" spans="1:14" ht="33" customHeight="1"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33" customHeight="1" thickBot="1" x14ac:dyDescent="0.25">
      <c r="A452" s="132" t="s">
        <v>271</v>
      </c>
      <c r="B452" s="128">
        <v>168</v>
      </c>
      <c r="C452" s="128">
        <v>0</v>
      </c>
      <c r="D452" s="128">
        <v>0</v>
      </c>
      <c r="E452" s="128">
        <v>0</v>
      </c>
      <c r="F452" s="128">
        <v>0</v>
      </c>
      <c r="G452" s="128">
        <v>0</v>
      </c>
      <c r="H452" s="128">
        <v>0</v>
      </c>
      <c r="I452" s="128">
        <v>0</v>
      </c>
      <c r="J452" s="128">
        <v>0</v>
      </c>
      <c r="K452" s="128">
        <v>0</v>
      </c>
      <c r="L452" s="128">
        <v>0</v>
      </c>
      <c r="M452" s="128">
        <v>0</v>
      </c>
      <c r="N452" s="128">
        <v>168</v>
      </c>
    </row>
    <row r="453" spans="1:14" ht="33" customHeight="1" x14ac:dyDescent="0.2">
      <c r="A453" s="80" t="s">
        <v>272</v>
      </c>
      <c r="B453" s="143">
        <v>168</v>
      </c>
      <c r="C453" s="143">
        <v>0</v>
      </c>
      <c r="D453" s="143">
        <v>0</v>
      </c>
      <c r="E453" s="143">
        <v>0</v>
      </c>
      <c r="F453" s="143">
        <v>0</v>
      </c>
      <c r="G453" s="143">
        <v>0</v>
      </c>
      <c r="H453" s="143">
        <v>0</v>
      </c>
      <c r="I453" s="143">
        <v>0</v>
      </c>
      <c r="J453" s="143">
        <v>0</v>
      </c>
      <c r="K453" s="143">
        <v>0</v>
      </c>
      <c r="L453" s="143">
        <v>0</v>
      </c>
      <c r="M453" s="143">
        <v>0</v>
      </c>
      <c r="N453" s="135">
        <v>168</v>
      </c>
    </row>
    <row r="454" spans="1:14" ht="33" customHeight="1"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ht="33" customHeight="1"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ht="33" customHeight="1"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ht="33" customHeight="1"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ht="33" customHeight="1"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ht="33" customHeight="1"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ht="33" customHeight="1"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ht="33" customHeight="1" x14ac:dyDescent="0.2">
      <c r="A461" s="80" t="s">
        <v>280</v>
      </c>
      <c r="B461" s="143">
        <v>0</v>
      </c>
      <c r="C461" s="143">
        <v>0</v>
      </c>
      <c r="D461" s="143">
        <v>0</v>
      </c>
      <c r="E461" s="143">
        <v>0</v>
      </c>
      <c r="F461" s="143">
        <v>0</v>
      </c>
      <c r="G461" s="143">
        <v>0</v>
      </c>
      <c r="H461" s="143">
        <v>0</v>
      </c>
      <c r="I461" s="143">
        <v>0</v>
      </c>
      <c r="J461" s="143">
        <v>0</v>
      </c>
      <c r="K461" s="143">
        <v>0</v>
      </c>
      <c r="L461" s="143">
        <v>0</v>
      </c>
      <c r="M461" s="143">
        <v>0</v>
      </c>
      <c r="N461" s="135">
        <v>0</v>
      </c>
    </row>
    <row r="462" spans="1:14" ht="33" customHeight="1"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33" customHeight="1"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33" customHeight="1" thickBot="1" x14ac:dyDescent="0.25">
      <c r="A464" s="132" t="s">
        <v>283</v>
      </c>
      <c r="B464" s="128">
        <v>7830</v>
      </c>
      <c r="C464" s="128">
        <v>7590</v>
      </c>
      <c r="D464" s="128">
        <v>6780</v>
      </c>
      <c r="E464" s="128">
        <v>4710</v>
      </c>
      <c r="F464" s="128">
        <v>7560</v>
      </c>
      <c r="G464" s="128">
        <v>5850</v>
      </c>
      <c r="H464" s="128">
        <v>5130</v>
      </c>
      <c r="I464" s="128">
        <v>7590</v>
      </c>
      <c r="J464" s="128">
        <v>4590</v>
      </c>
      <c r="K464" s="128">
        <v>6600</v>
      </c>
      <c r="L464" s="128">
        <v>9090</v>
      </c>
      <c r="M464" s="128">
        <v>6510</v>
      </c>
      <c r="N464" s="128">
        <v>79830</v>
      </c>
    </row>
    <row r="465" spans="1:14" ht="33" customHeight="1" thickBot="1" x14ac:dyDescent="0.25">
      <c r="A465" s="81" t="s">
        <v>283</v>
      </c>
      <c r="B465" s="145">
        <v>7830</v>
      </c>
      <c r="C465" s="145">
        <v>7590</v>
      </c>
      <c r="D465" s="145">
        <v>6780</v>
      </c>
      <c r="E465" s="145">
        <v>4710</v>
      </c>
      <c r="F465" s="145">
        <v>7560</v>
      </c>
      <c r="G465" s="145">
        <v>5850</v>
      </c>
      <c r="H465" s="145">
        <v>5130</v>
      </c>
      <c r="I465" s="145">
        <v>7590</v>
      </c>
      <c r="J465" s="145">
        <v>4590</v>
      </c>
      <c r="K465" s="145">
        <v>6600</v>
      </c>
      <c r="L465" s="145">
        <v>9090</v>
      </c>
      <c r="M465" s="145">
        <v>6510</v>
      </c>
      <c r="N465" s="135">
        <v>79830</v>
      </c>
    </row>
    <row r="466" spans="1:14" ht="33" customHeight="1" thickBot="1" x14ac:dyDescent="0.25">
      <c r="A466" s="132" t="s">
        <v>284</v>
      </c>
      <c r="B466" s="128">
        <v>0</v>
      </c>
      <c r="C466" s="128">
        <v>0</v>
      </c>
      <c r="D466" s="128">
        <v>0</v>
      </c>
      <c r="E466" s="128">
        <v>0</v>
      </c>
      <c r="F466" s="128">
        <v>0</v>
      </c>
      <c r="G466" s="128">
        <v>0</v>
      </c>
      <c r="H466" s="128">
        <v>0</v>
      </c>
      <c r="I466" s="128">
        <v>0</v>
      </c>
      <c r="J466" s="128">
        <v>0</v>
      </c>
      <c r="K466" s="128">
        <v>0</v>
      </c>
      <c r="L466" s="128">
        <v>0</v>
      </c>
      <c r="M466" s="128">
        <v>0</v>
      </c>
      <c r="N466" s="128">
        <v>0</v>
      </c>
    </row>
    <row r="467" spans="1:14" ht="33" customHeight="1"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ht="33" customHeight="1"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ht="33" customHeight="1"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33" customHeight="1"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33" customHeight="1"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ht="33" customHeight="1"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ht="33" customHeight="1"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ht="33" customHeight="1"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ht="33" customHeight="1" x14ac:dyDescent="0.2">
      <c r="A475" s="80" t="s">
        <v>293</v>
      </c>
      <c r="B475" s="143">
        <v>0</v>
      </c>
      <c r="C475" s="143">
        <v>0</v>
      </c>
      <c r="D475" s="143">
        <v>0</v>
      </c>
      <c r="E475" s="143">
        <v>0</v>
      </c>
      <c r="F475" s="143">
        <v>0</v>
      </c>
      <c r="G475" s="143">
        <v>0</v>
      </c>
      <c r="H475" s="143">
        <v>0</v>
      </c>
      <c r="I475" s="143">
        <v>0</v>
      </c>
      <c r="J475" s="143">
        <v>0</v>
      </c>
      <c r="K475" s="143">
        <v>0</v>
      </c>
      <c r="L475" s="143">
        <v>0</v>
      </c>
      <c r="M475" s="143">
        <v>0</v>
      </c>
      <c r="N475" s="135">
        <v>0</v>
      </c>
    </row>
    <row r="476" spans="1:14" ht="33" customHeight="1"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33" customHeight="1"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ht="33" customHeight="1"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ht="33" customHeight="1"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ht="33" customHeight="1"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ht="33" customHeight="1"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ht="33" customHeight="1"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ht="33" customHeight="1"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33" customHeight="1"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33" customHeight="1" thickBot="1" x14ac:dyDescent="0.25">
      <c r="A485" s="132" t="s">
        <v>303</v>
      </c>
      <c r="B485" s="128">
        <v>20201</v>
      </c>
      <c r="C485" s="128">
        <v>18555</v>
      </c>
      <c r="D485" s="128">
        <v>13315</v>
      </c>
      <c r="E485" s="128">
        <v>9899</v>
      </c>
      <c r="F485" s="128">
        <v>13154</v>
      </c>
      <c r="G485" s="128">
        <v>9701</v>
      </c>
      <c r="H485" s="128">
        <v>13463</v>
      </c>
      <c r="I485" s="128">
        <v>8935</v>
      </c>
      <c r="J485" s="128">
        <v>10850</v>
      </c>
      <c r="K485" s="128">
        <v>15810.279999999999</v>
      </c>
      <c r="L485" s="128">
        <v>14721.5</v>
      </c>
      <c r="M485" s="128">
        <v>12693.5</v>
      </c>
      <c r="N485" s="128">
        <v>161298.28</v>
      </c>
    </row>
    <row r="486" spans="1:14" ht="33" customHeight="1"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ht="33" customHeight="1"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ht="33" customHeight="1" x14ac:dyDescent="0.2">
      <c r="A488" s="80" t="s">
        <v>306</v>
      </c>
      <c r="B488" s="143">
        <v>2432</v>
      </c>
      <c r="C488" s="143">
        <v>1824</v>
      </c>
      <c r="D488" s="143">
        <v>1536</v>
      </c>
      <c r="E488" s="143">
        <v>576</v>
      </c>
      <c r="F488" s="143">
        <v>0</v>
      </c>
      <c r="G488" s="143">
        <v>640</v>
      </c>
      <c r="H488" s="143">
        <v>1504</v>
      </c>
      <c r="I488" s="143">
        <v>992</v>
      </c>
      <c r="J488" s="143">
        <v>1408</v>
      </c>
      <c r="K488" s="143">
        <v>1768</v>
      </c>
      <c r="L488" s="143">
        <v>1992</v>
      </c>
      <c r="M488" s="143">
        <v>1736</v>
      </c>
      <c r="N488" s="135">
        <v>16408</v>
      </c>
    </row>
    <row r="489" spans="1:14" ht="33" customHeight="1"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ht="33" customHeight="1"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ht="33" customHeight="1"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ht="33" customHeight="1"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ht="33" customHeight="1"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ht="33" customHeight="1" x14ac:dyDescent="0.2">
      <c r="A494" s="80" t="s">
        <v>312</v>
      </c>
      <c r="B494" s="143">
        <v>0</v>
      </c>
      <c r="C494" s="143">
        <v>0</v>
      </c>
      <c r="D494" s="143">
        <v>0</v>
      </c>
      <c r="E494" s="143">
        <v>0</v>
      </c>
      <c r="F494" s="143">
        <v>0</v>
      </c>
      <c r="G494" s="143">
        <v>0</v>
      </c>
      <c r="H494" s="143">
        <v>0</v>
      </c>
      <c r="I494" s="143">
        <v>0</v>
      </c>
      <c r="J494" s="143">
        <v>0</v>
      </c>
      <c r="K494" s="143">
        <v>1069.28</v>
      </c>
      <c r="L494" s="143">
        <v>1800.5</v>
      </c>
      <c r="M494" s="143">
        <v>826.5</v>
      </c>
      <c r="N494" s="135">
        <v>3696.2799999999997</v>
      </c>
    </row>
    <row r="495" spans="1:14" ht="33" customHeight="1"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ht="33" customHeight="1"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ht="33" customHeight="1"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33" customHeight="1"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33" customHeight="1"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33" customHeight="1" thickBot="1" x14ac:dyDescent="0.25">
      <c r="A500" s="80" t="s">
        <v>318</v>
      </c>
      <c r="B500" s="143">
        <v>17769</v>
      </c>
      <c r="C500" s="143">
        <v>16731</v>
      </c>
      <c r="D500" s="143">
        <v>11779</v>
      </c>
      <c r="E500" s="143">
        <v>9323</v>
      </c>
      <c r="F500" s="143">
        <v>13154</v>
      </c>
      <c r="G500" s="143">
        <v>9061</v>
      </c>
      <c r="H500" s="143">
        <v>11959</v>
      </c>
      <c r="I500" s="143">
        <v>7943</v>
      </c>
      <c r="J500" s="143">
        <v>9442</v>
      </c>
      <c r="K500" s="143">
        <v>12973</v>
      </c>
      <c r="L500" s="143">
        <v>10929</v>
      </c>
      <c r="M500" s="143">
        <v>10131</v>
      </c>
      <c r="N500" s="135">
        <v>141194</v>
      </c>
    </row>
    <row r="501" spans="1:14" ht="33" customHeight="1"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ht="33" customHeight="1"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ht="33" customHeight="1"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ht="33" customHeight="1"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ht="33" customHeight="1"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ht="33" customHeight="1"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33" customHeight="1"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33" customHeight="1"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ht="33" customHeight="1"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ht="33" customHeight="1"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33" customHeight="1"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33" customHeight="1"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33" customHeight="1"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ht="33" customHeight="1"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ht="33" customHeight="1"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33" customHeight="1"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ht="33" customHeight="1"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ht="33" customHeight="1"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ht="33" customHeight="1"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ht="33" customHeight="1"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33" customHeight="1"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33" customHeight="1"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ht="33" customHeight="1"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ht="33" customHeight="1"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33" customHeight="1"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33" customHeight="1" thickBot="1" x14ac:dyDescent="0.25">
      <c r="A526" s="132" t="s">
        <v>339</v>
      </c>
      <c r="B526" s="128">
        <v>486</v>
      </c>
      <c r="C526" s="128">
        <v>1410</v>
      </c>
      <c r="D526" s="128">
        <v>200</v>
      </c>
      <c r="E526" s="128">
        <v>817</v>
      </c>
      <c r="F526" s="128">
        <v>1207</v>
      </c>
      <c r="G526" s="128">
        <v>966</v>
      </c>
      <c r="H526" s="128">
        <v>1513</v>
      </c>
      <c r="I526" s="128">
        <v>926</v>
      </c>
      <c r="J526" s="128">
        <v>1257</v>
      </c>
      <c r="K526" s="128">
        <v>1313</v>
      </c>
      <c r="L526" s="128">
        <v>619</v>
      </c>
      <c r="M526" s="128">
        <v>1429</v>
      </c>
      <c r="N526" s="128">
        <v>12143</v>
      </c>
    </row>
    <row r="527" spans="1:14" ht="33" customHeight="1" thickBot="1" x14ac:dyDescent="0.25">
      <c r="A527" s="137" t="s">
        <v>339</v>
      </c>
      <c r="B527" s="138">
        <v>486</v>
      </c>
      <c r="C527" s="138">
        <v>1410</v>
      </c>
      <c r="D527" s="138">
        <v>200</v>
      </c>
      <c r="E527" s="138">
        <v>817</v>
      </c>
      <c r="F527" s="138">
        <v>1207</v>
      </c>
      <c r="G527" s="138">
        <v>966</v>
      </c>
      <c r="H527" s="138">
        <v>1513</v>
      </c>
      <c r="I527" s="138">
        <v>926</v>
      </c>
      <c r="J527" s="138">
        <v>1257</v>
      </c>
      <c r="K527" s="138">
        <v>1313</v>
      </c>
      <c r="L527" s="138">
        <v>619</v>
      </c>
      <c r="M527" s="138">
        <v>1429</v>
      </c>
      <c r="N527" s="139">
        <v>12143</v>
      </c>
    </row>
    <row r="528" spans="1:14" ht="33" customHeight="1" thickBot="1" x14ac:dyDescent="0.25">
      <c r="A528" s="140" t="s">
        <v>250</v>
      </c>
      <c r="B528" s="141">
        <v>29171</v>
      </c>
      <c r="C528" s="141">
        <v>28965</v>
      </c>
      <c r="D528" s="141">
        <v>20495</v>
      </c>
      <c r="E528" s="141">
        <v>16243</v>
      </c>
      <c r="F528" s="141">
        <v>23128</v>
      </c>
      <c r="G528" s="141">
        <v>17483</v>
      </c>
      <c r="H528" s="141">
        <v>21619</v>
      </c>
      <c r="I528" s="141">
        <v>18377</v>
      </c>
      <c r="J528" s="141">
        <v>17954</v>
      </c>
      <c r="K528" s="141">
        <v>25036.28</v>
      </c>
      <c r="L528" s="141">
        <v>25049.5</v>
      </c>
      <c r="M528" s="141">
        <v>22061.5</v>
      </c>
      <c r="N528" s="141">
        <v>265582.28000000003</v>
      </c>
    </row>
    <row r="529" spans="1:14" ht="33" customHeight="1" x14ac:dyDescent="0.2"/>
    <row r="530" spans="1:14" ht="33" customHeight="1" x14ac:dyDescent="0.2">
      <c r="N530" s="147"/>
    </row>
    <row r="531" spans="1:14" ht="33" customHeight="1" x14ac:dyDescent="0.2"/>
    <row r="532" spans="1:14" ht="33" customHeight="1" x14ac:dyDescent="0.2">
      <c r="A532" s="216" t="s">
        <v>383</v>
      </c>
      <c r="B532" s="216"/>
      <c r="C532" s="216"/>
      <c r="D532" s="216"/>
      <c r="E532" s="216"/>
      <c r="F532" s="216"/>
      <c r="G532" s="216"/>
      <c r="H532" s="216"/>
      <c r="I532" s="216"/>
      <c r="J532" s="216"/>
      <c r="K532" s="216"/>
      <c r="L532" s="216"/>
      <c r="M532" s="216"/>
      <c r="N532" s="216"/>
    </row>
    <row r="533" spans="1:14" ht="33" customHeight="1" thickBot="1" x14ac:dyDescent="0.25">
      <c r="A533" s="217"/>
      <c r="B533" s="217"/>
      <c r="C533" s="217"/>
      <c r="D533" s="217"/>
      <c r="E533" s="217"/>
      <c r="F533" s="217"/>
      <c r="G533" s="217"/>
      <c r="H533" s="217"/>
      <c r="I533" s="217"/>
      <c r="J533" s="217"/>
      <c r="K533" s="217"/>
      <c r="L533" s="217"/>
      <c r="M533" s="217"/>
      <c r="N533" s="217"/>
    </row>
    <row r="534" spans="1:14" ht="33" customHeight="1"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33" customHeight="1"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ht="33" customHeight="1"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ht="33" customHeight="1"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ht="33" customHeight="1"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ht="33" customHeight="1"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33" customHeight="1"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33" customHeight="1" thickBot="1" x14ac:dyDescent="0.25">
      <c r="A541" s="132" t="s">
        <v>256</v>
      </c>
      <c r="B541" s="128">
        <v>0</v>
      </c>
      <c r="C541" s="128">
        <v>1922.08</v>
      </c>
      <c r="D541" s="128">
        <v>8984.2199999999993</v>
      </c>
      <c r="E541" s="128">
        <v>5996.19</v>
      </c>
      <c r="F541" s="128">
        <v>5863.58</v>
      </c>
      <c r="G541" s="128">
        <v>7338.89</v>
      </c>
      <c r="H541" s="128">
        <v>5465.6</v>
      </c>
      <c r="I541" s="128">
        <v>6846.61</v>
      </c>
      <c r="J541" s="128">
        <v>3143.76</v>
      </c>
      <c r="K541" s="128">
        <v>0</v>
      </c>
      <c r="L541" s="128">
        <v>0</v>
      </c>
      <c r="M541" s="128">
        <v>0</v>
      </c>
      <c r="N541" s="128">
        <v>45560.93</v>
      </c>
    </row>
    <row r="542" spans="1:14" ht="33" customHeight="1"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ht="33" customHeight="1"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ht="33" customHeight="1"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ht="33" customHeight="1"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ht="33" customHeight="1"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33" customHeight="1" thickBot="1" x14ac:dyDescent="0.25">
      <c r="A547" s="80" t="s">
        <v>262</v>
      </c>
      <c r="B547" s="143">
        <v>0</v>
      </c>
      <c r="C547" s="143">
        <v>1922.08</v>
      </c>
      <c r="D547" s="143">
        <v>8984.2199999999993</v>
      </c>
      <c r="E547" s="143">
        <v>5996.19</v>
      </c>
      <c r="F547" s="143">
        <v>5863.58</v>
      </c>
      <c r="G547" s="143">
        <v>7338.89</v>
      </c>
      <c r="H547" s="143">
        <v>5465.6</v>
      </c>
      <c r="I547" s="143">
        <v>6846.61</v>
      </c>
      <c r="J547" s="143">
        <v>3143.76</v>
      </c>
      <c r="K547" s="143">
        <v>0</v>
      </c>
      <c r="L547" s="143">
        <v>0</v>
      </c>
      <c r="M547" s="143">
        <v>0</v>
      </c>
      <c r="N547" s="130">
        <v>45560.93</v>
      </c>
    </row>
    <row r="548" spans="1:14" ht="33" customHeight="1" thickBot="1" x14ac:dyDescent="0.25">
      <c r="A548" s="132" t="s">
        <v>263</v>
      </c>
      <c r="B548" s="128">
        <v>16070.18</v>
      </c>
      <c r="C548" s="128">
        <v>14150.34</v>
      </c>
      <c r="D548" s="128">
        <v>9310.7900000000009</v>
      </c>
      <c r="E548" s="128">
        <v>5821.22</v>
      </c>
      <c r="F548" s="128">
        <v>13619.12</v>
      </c>
      <c r="G548" s="128">
        <v>12710.16</v>
      </c>
      <c r="H548" s="128">
        <v>13251.76</v>
      </c>
      <c r="I548" s="128">
        <v>14560.1</v>
      </c>
      <c r="J548" s="128">
        <v>14621.86</v>
      </c>
      <c r="K548" s="128">
        <v>16693.72</v>
      </c>
      <c r="L548" s="128">
        <v>8580.5400000000009</v>
      </c>
      <c r="M548" s="128">
        <v>17473.54</v>
      </c>
      <c r="N548" s="128">
        <v>156863.33000000002</v>
      </c>
    </row>
    <row r="549" spans="1:14" ht="33" customHeight="1" x14ac:dyDescent="0.2">
      <c r="A549" s="80" t="s">
        <v>264</v>
      </c>
      <c r="B549" s="143">
        <v>16070.18</v>
      </c>
      <c r="C549" s="143">
        <v>14150.34</v>
      </c>
      <c r="D549" s="143">
        <v>9310.7900000000009</v>
      </c>
      <c r="E549" s="143">
        <v>5821.22</v>
      </c>
      <c r="F549" s="143">
        <v>13619.12</v>
      </c>
      <c r="G549" s="143">
        <v>12710.16</v>
      </c>
      <c r="H549" s="143">
        <v>13251.76</v>
      </c>
      <c r="I549" s="143">
        <v>14560.1</v>
      </c>
      <c r="J549" s="143">
        <v>14621.86</v>
      </c>
      <c r="K549" s="143">
        <v>16693.72</v>
      </c>
      <c r="L549" s="143">
        <v>8580.5400000000009</v>
      </c>
      <c r="M549" s="143">
        <v>17473.54</v>
      </c>
      <c r="N549" s="130">
        <v>156863.33000000002</v>
      </c>
    </row>
    <row r="550" spans="1:14" ht="33" customHeight="1"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33" customHeight="1"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33" customHeight="1"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33" customHeight="1"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ht="33" customHeight="1"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33" customHeight="1"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33" customHeight="1" thickBot="1" x14ac:dyDescent="0.25">
      <c r="A556" s="132" t="s">
        <v>271</v>
      </c>
      <c r="B556" s="128">
        <v>37255.08</v>
      </c>
      <c r="C556" s="128">
        <v>16213.64</v>
      </c>
      <c r="D556" s="128">
        <v>42650.92</v>
      </c>
      <c r="E556" s="128">
        <v>51460.26</v>
      </c>
      <c r="F556" s="128">
        <v>51729.56</v>
      </c>
      <c r="G556" s="128">
        <v>50973.18</v>
      </c>
      <c r="H556" s="128">
        <v>56340.35</v>
      </c>
      <c r="I556" s="128">
        <v>54353.08</v>
      </c>
      <c r="J556" s="128">
        <v>52370</v>
      </c>
      <c r="K556" s="128">
        <v>52188.33</v>
      </c>
      <c r="L556" s="128">
        <v>39600.43</v>
      </c>
      <c r="M556" s="128">
        <v>55580.53</v>
      </c>
      <c r="N556" s="128">
        <v>560715.3600000001</v>
      </c>
    </row>
    <row r="557" spans="1:14" ht="33" customHeight="1"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ht="33" customHeight="1"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ht="33" customHeight="1" x14ac:dyDescent="0.2">
      <c r="A559" s="80" t="s">
        <v>274</v>
      </c>
      <c r="B559" s="143">
        <v>0</v>
      </c>
      <c r="C559" s="143">
        <v>0</v>
      </c>
      <c r="D559" s="143">
        <v>1512.44</v>
      </c>
      <c r="E559" s="143">
        <v>0</v>
      </c>
      <c r="F559" s="143">
        <v>0</v>
      </c>
      <c r="G559" s="143">
        <v>0</v>
      </c>
      <c r="H559" s="143">
        <v>0</v>
      </c>
      <c r="I559" s="143">
        <v>0</v>
      </c>
      <c r="J559" s="143">
        <v>0</v>
      </c>
      <c r="K559" s="143">
        <v>0</v>
      </c>
      <c r="L559" s="143">
        <v>0</v>
      </c>
      <c r="M559" s="143">
        <v>0</v>
      </c>
      <c r="N559" s="135">
        <v>1512.44</v>
      </c>
    </row>
    <row r="560" spans="1:14" ht="33" customHeight="1" x14ac:dyDescent="0.2">
      <c r="A560" s="80" t="s">
        <v>275</v>
      </c>
      <c r="B560" s="143">
        <v>4570.0600000000004</v>
      </c>
      <c r="C560" s="143">
        <v>2268</v>
      </c>
      <c r="D560" s="143">
        <v>34718.14</v>
      </c>
      <c r="E560" s="143">
        <v>25107.4</v>
      </c>
      <c r="F560" s="143">
        <v>12736.22</v>
      </c>
      <c r="G560" s="143">
        <v>28906.18</v>
      </c>
      <c r="H560" s="143">
        <v>41497.019999999997</v>
      </c>
      <c r="I560" s="143">
        <v>32342.32</v>
      </c>
      <c r="J560" s="143">
        <v>19223.099999999999</v>
      </c>
      <c r="K560" s="143">
        <v>9164.34</v>
      </c>
      <c r="L560" s="143">
        <v>7403.6</v>
      </c>
      <c r="M560" s="143">
        <v>6845.64</v>
      </c>
      <c r="N560" s="135">
        <v>224782.02000000002</v>
      </c>
    </row>
    <row r="561" spans="1:14" ht="33" customHeight="1"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ht="33" customHeight="1"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ht="33" customHeight="1"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ht="33" customHeight="1" x14ac:dyDescent="0.2">
      <c r="A564" s="80" t="s">
        <v>279</v>
      </c>
      <c r="B564" s="143">
        <v>0</v>
      </c>
      <c r="C564" s="143">
        <v>0</v>
      </c>
      <c r="D564" s="143">
        <v>0</v>
      </c>
      <c r="E564" s="143">
        <v>0</v>
      </c>
      <c r="F564" s="143">
        <v>0</v>
      </c>
      <c r="G564" s="143">
        <v>0</v>
      </c>
      <c r="H564" s="143">
        <v>0</v>
      </c>
      <c r="I564" s="143">
        <v>0</v>
      </c>
      <c r="J564" s="143">
        <v>0</v>
      </c>
      <c r="K564" s="143">
        <v>0</v>
      </c>
      <c r="L564" s="143">
        <v>0</v>
      </c>
      <c r="M564" s="143">
        <v>0</v>
      </c>
      <c r="N564" s="135">
        <v>0</v>
      </c>
    </row>
    <row r="565" spans="1:14" ht="33" customHeight="1" x14ac:dyDescent="0.2">
      <c r="A565" s="80" t="s">
        <v>280</v>
      </c>
      <c r="B565" s="143">
        <v>32685.02</v>
      </c>
      <c r="C565" s="143">
        <v>13945.64</v>
      </c>
      <c r="D565" s="143">
        <v>6420.34</v>
      </c>
      <c r="E565" s="143">
        <v>26352.86</v>
      </c>
      <c r="F565" s="143">
        <v>38993.339999999997</v>
      </c>
      <c r="G565" s="143">
        <v>22067</v>
      </c>
      <c r="H565" s="143">
        <v>14843.33</v>
      </c>
      <c r="I565" s="143">
        <v>22010.76</v>
      </c>
      <c r="J565" s="143">
        <v>33146.9</v>
      </c>
      <c r="K565" s="143">
        <v>43023.99</v>
      </c>
      <c r="L565" s="143">
        <v>32196.83</v>
      </c>
      <c r="M565" s="143">
        <v>48734.89</v>
      </c>
      <c r="N565" s="135">
        <v>334420.90000000002</v>
      </c>
    </row>
    <row r="566" spans="1:14" ht="33" customHeight="1"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33" customHeight="1"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33" customHeight="1"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33" customHeight="1"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33" customHeight="1" thickBot="1" x14ac:dyDescent="0.25">
      <c r="A570" s="132" t="s">
        <v>284</v>
      </c>
      <c r="B570" s="128">
        <v>50110.29</v>
      </c>
      <c r="C570" s="128">
        <v>35293.79</v>
      </c>
      <c r="D570" s="128">
        <v>46572.95</v>
      </c>
      <c r="E570" s="128">
        <v>48980.87</v>
      </c>
      <c r="F570" s="128">
        <v>43043.28</v>
      </c>
      <c r="G570" s="128">
        <v>43575.58</v>
      </c>
      <c r="H570" s="128">
        <v>42622.7</v>
      </c>
      <c r="I570" s="128">
        <v>38793.089999999997</v>
      </c>
      <c r="J570" s="128">
        <v>42534.57</v>
      </c>
      <c r="K570" s="128">
        <v>46096.59</v>
      </c>
      <c r="L570" s="128">
        <v>37313.74</v>
      </c>
      <c r="M570" s="128">
        <v>39102.32</v>
      </c>
      <c r="N570" s="128">
        <v>514039.7699999999</v>
      </c>
    </row>
    <row r="571" spans="1:14" ht="33" customHeight="1"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ht="33" customHeight="1"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ht="33" customHeight="1"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33" customHeight="1"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33" customHeight="1" x14ac:dyDescent="0.2">
      <c r="A575" s="80" t="s">
        <v>289</v>
      </c>
      <c r="B575" s="143">
        <v>3383.09</v>
      </c>
      <c r="C575" s="143">
        <v>2471.94</v>
      </c>
      <c r="D575" s="143">
        <v>4235.3100000000004</v>
      </c>
      <c r="E575" s="143">
        <v>3087.89</v>
      </c>
      <c r="F575" s="143">
        <v>2390.4499999999998</v>
      </c>
      <c r="G575" s="143">
        <v>2564.16</v>
      </c>
      <c r="H575" s="143">
        <v>3059.13</v>
      </c>
      <c r="I575" s="143">
        <v>1643.46</v>
      </c>
      <c r="J575" s="143">
        <v>2379.7800000000002</v>
      </c>
      <c r="K575" s="143">
        <v>2378.56</v>
      </c>
      <c r="L575" s="143">
        <v>1972.44</v>
      </c>
      <c r="M575" s="143">
        <v>1955.64</v>
      </c>
      <c r="N575" s="135">
        <v>31521.85</v>
      </c>
    </row>
    <row r="576" spans="1:14" ht="33" customHeight="1" x14ac:dyDescent="0.2">
      <c r="A576" s="80" t="s">
        <v>290</v>
      </c>
      <c r="B576" s="143">
        <v>43364.6</v>
      </c>
      <c r="C576" s="143">
        <v>29480.45</v>
      </c>
      <c r="D576" s="143">
        <v>41343.440000000002</v>
      </c>
      <c r="E576" s="143">
        <v>43354.58</v>
      </c>
      <c r="F576" s="143">
        <v>38104.03</v>
      </c>
      <c r="G576" s="143">
        <v>38574.620000000003</v>
      </c>
      <c r="H576" s="143">
        <v>38732.57</v>
      </c>
      <c r="I576" s="143">
        <v>34899.03</v>
      </c>
      <c r="J576" s="143">
        <v>37287.19</v>
      </c>
      <c r="K576" s="143">
        <v>41173.83</v>
      </c>
      <c r="L576" s="143">
        <v>33822.1</v>
      </c>
      <c r="M576" s="143">
        <v>36295.879999999997</v>
      </c>
      <c r="N576" s="135">
        <v>456432.31999999995</v>
      </c>
    </row>
    <row r="577" spans="1:14" ht="33" customHeight="1" x14ac:dyDescent="0.2">
      <c r="A577" s="80" t="s">
        <v>291</v>
      </c>
      <c r="B577" s="143">
        <v>945</v>
      </c>
      <c r="C577" s="143">
        <v>1215</v>
      </c>
      <c r="D577" s="143">
        <v>315</v>
      </c>
      <c r="E577" s="143">
        <v>900</v>
      </c>
      <c r="F577" s="143">
        <v>585</v>
      </c>
      <c r="G577" s="143">
        <v>900</v>
      </c>
      <c r="H577" s="143">
        <v>0</v>
      </c>
      <c r="I577" s="143">
        <v>630</v>
      </c>
      <c r="J577" s="143">
        <v>945</v>
      </c>
      <c r="K577" s="143">
        <v>630</v>
      </c>
      <c r="L577" s="143">
        <v>1125</v>
      </c>
      <c r="M577" s="143">
        <v>630</v>
      </c>
      <c r="N577" s="135">
        <v>8820</v>
      </c>
    </row>
    <row r="578" spans="1:14" ht="33" customHeight="1" x14ac:dyDescent="0.2">
      <c r="A578" s="80" t="s">
        <v>292</v>
      </c>
      <c r="B578" s="143">
        <v>2417.6</v>
      </c>
      <c r="C578" s="143">
        <v>2126.4</v>
      </c>
      <c r="D578" s="143">
        <v>679.2</v>
      </c>
      <c r="E578" s="143">
        <v>1638.4</v>
      </c>
      <c r="F578" s="143">
        <v>1963.8</v>
      </c>
      <c r="G578" s="143">
        <v>1536.8</v>
      </c>
      <c r="H578" s="143">
        <v>831</v>
      </c>
      <c r="I578" s="143">
        <v>1620.6</v>
      </c>
      <c r="J578" s="143">
        <v>1922.6</v>
      </c>
      <c r="K578" s="143">
        <v>1914.2</v>
      </c>
      <c r="L578" s="143">
        <v>394.2</v>
      </c>
      <c r="M578" s="143">
        <v>220.8</v>
      </c>
      <c r="N578" s="135">
        <v>17265.599999999999</v>
      </c>
    </row>
    <row r="579" spans="1:14" ht="33" customHeight="1"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33" customHeight="1"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33" customHeight="1"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ht="33" customHeight="1"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ht="33" customHeight="1"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ht="33" customHeight="1"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ht="33" customHeight="1"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ht="33" customHeight="1"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ht="33" customHeight="1"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33" customHeight="1"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33" customHeight="1" thickBot="1" x14ac:dyDescent="0.25">
      <c r="A589" s="132" t="s">
        <v>303</v>
      </c>
      <c r="B589" s="128">
        <v>42155.869999999995</v>
      </c>
      <c r="C589" s="128">
        <v>32314.379999999997</v>
      </c>
      <c r="D589" s="128">
        <v>30762.63</v>
      </c>
      <c r="E589" s="128">
        <v>26436.560000000001</v>
      </c>
      <c r="F589" s="128">
        <v>21149.65</v>
      </c>
      <c r="G589" s="128">
        <v>20378.099999999999</v>
      </c>
      <c r="H589" s="128">
        <v>24395.68</v>
      </c>
      <c r="I589" s="128">
        <v>19572.870000000003</v>
      </c>
      <c r="J589" s="128">
        <v>24854.48</v>
      </c>
      <c r="K589" s="128">
        <v>15188.9</v>
      </c>
      <c r="L589" s="128">
        <v>18566.760000000002</v>
      </c>
      <c r="M589" s="128">
        <v>13791.99</v>
      </c>
      <c r="N589" s="128">
        <v>289567.87</v>
      </c>
    </row>
    <row r="590" spans="1:14" ht="33" customHeight="1" x14ac:dyDescent="0.2">
      <c r="A590" s="80" t="s">
        <v>304</v>
      </c>
      <c r="B590" s="143">
        <v>3015.3</v>
      </c>
      <c r="C590" s="143">
        <v>3126.05</v>
      </c>
      <c r="D590" s="143">
        <v>2456.1</v>
      </c>
      <c r="E590" s="143">
        <v>1311.7</v>
      </c>
      <c r="F590" s="143">
        <v>3392.8</v>
      </c>
      <c r="G590" s="143">
        <v>3658.5</v>
      </c>
      <c r="H590" s="143">
        <v>2626.7</v>
      </c>
      <c r="I590" s="143">
        <v>2068.15</v>
      </c>
      <c r="J590" s="143">
        <v>2808.2</v>
      </c>
      <c r="K590" s="143">
        <v>2244.6999999999998</v>
      </c>
      <c r="L590" s="143">
        <v>2085.4</v>
      </c>
      <c r="M590" s="143">
        <v>3256.45</v>
      </c>
      <c r="N590" s="135">
        <v>32050.050000000007</v>
      </c>
    </row>
    <row r="591" spans="1:14" ht="33" customHeight="1" x14ac:dyDescent="0.2">
      <c r="A591" s="80" t="s">
        <v>305</v>
      </c>
      <c r="B591" s="143">
        <v>1473</v>
      </c>
      <c r="C591" s="143">
        <v>147.30000000000001</v>
      </c>
      <c r="D591" s="143">
        <v>294.60000000000002</v>
      </c>
      <c r="E591" s="143">
        <v>1227.5</v>
      </c>
      <c r="F591" s="143">
        <v>589.20000000000005</v>
      </c>
      <c r="G591" s="143">
        <v>1423.9</v>
      </c>
      <c r="H591" s="143">
        <v>982</v>
      </c>
      <c r="I591" s="143">
        <v>1080.2</v>
      </c>
      <c r="J591" s="143">
        <v>932.9</v>
      </c>
      <c r="K591" s="143">
        <v>294.60000000000002</v>
      </c>
      <c r="L591" s="143">
        <v>982</v>
      </c>
      <c r="M591" s="143">
        <v>245.5</v>
      </c>
      <c r="N591" s="135">
        <v>9672.6999999999989</v>
      </c>
    </row>
    <row r="592" spans="1:14" ht="33" customHeight="1" x14ac:dyDescent="0.2">
      <c r="A592" s="80" t="s">
        <v>306</v>
      </c>
      <c r="B592" s="143">
        <v>9030</v>
      </c>
      <c r="C592" s="143">
        <v>3680</v>
      </c>
      <c r="D592" s="143">
        <v>3528</v>
      </c>
      <c r="E592" s="143">
        <v>5134</v>
      </c>
      <c r="F592" s="143">
        <v>3358</v>
      </c>
      <c r="G592" s="143">
        <v>6254</v>
      </c>
      <c r="H592" s="143">
        <v>8862</v>
      </c>
      <c r="I592" s="143">
        <v>4366</v>
      </c>
      <c r="J592" s="143">
        <v>8938</v>
      </c>
      <c r="K592" s="143">
        <v>6810</v>
      </c>
      <c r="L592" s="143">
        <v>5764</v>
      </c>
      <c r="M592" s="143">
        <v>2796</v>
      </c>
      <c r="N592" s="135">
        <v>68520</v>
      </c>
    </row>
    <row r="593" spans="1:14" ht="33" customHeight="1"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ht="33" customHeight="1"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ht="33" customHeight="1"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ht="33" customHeight="1"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ht="33" customHeight="1"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ht="33" customHeight="1" x14ac:dyDescent="0.2">
      <c r="A598" s="80" t="s">
        <v>312</v>
      </c>
      <c r="B598" s="143">
        <v>28637.57</v>
      </c>
      <c r="C598" s="143">
        <v>25361.03</v>
      </c>
      <c r="D598" s="143">
        <v>24483.93</v>
      </c>
      <c r="E598" s="143">
        <v>18763.36</v>
      </c>
      <c r="F598" s="143">
        <v>13809.65</v>
      </c>
      <c r="G598" s="143">
        <v>9041.7000000000007</v>
      </c>
      <c r="H598" s="143">
        <v>11924.98</v>
      </c>
      <c r="I598" s="143">
        <v>12058.52</v>
      </c>
      <c r="J598" s="143">
        <v>12175.38</v>
      </c>
      <c r="K598" s="143">
        <v>5839.6</v>
      </c>
      <c r="L598" s="143">
        <v>9735.36</v>
      </c>
      <c r="M598" s="143">
        <v>7494.04</v>
      </c>
      <c r="N598" s="135">
        <v>179325.12000000002</v>
      </c>
    </row>
    <row r="599" spans="1:14" ht="33" customHeight="1"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ht="33" customHeight="1"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ht="33" customHeight="1"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33" customHeight="1"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33" customHeight="1"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33" customHeight="1"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33" customHeight="1" thickBot="1" x14ac:dyDescent="0.25">
      <c r="A605" s="132" t="s">
        <v>319</v>
      </c>
      <c r="B605" s="128">
        <v>9414.2000000000007</v>
      </c>
      <c r="C605" s="128">
        <v>9953.76</v>
      </c>
      <c r="D605" s="128">
        <v>7944.4500000000007</v>
      </c>
      <c r="E605" s="128">
        <v>8256.48</v>
      </c>
      <c r="F605" s="128">
        <v>6600.16</v>
      </c>
      <c r="G605" s="128">
        <v>7945.62</v>
      </c>
      <c r="H605" s="128">
        <v>6610.73</v>
      </c>
      <c r="I605" s="128">
        <v>7484.7800000000007</v>
      </c>
      <c r="J605" s="128">
        <v>7931.29</v>
      </c>
      <c r="K605" s="128">
        <v>8767.9000000000015</v>
      </c>
      <c r="L605" s="128">
        <v>7121.66</v>
      </c>
      <c r="M605" s="128">
        <v>8089.2199999999993</v>
      </c>
      <c r="N605" s="128">
        <v>96120.249999999985</v>
      </c>
    </row>
    <row r="606" spans="1:14" ht="33" customHeight="1"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ht="33" customHeight="1" x14ac:dyDescent="0.2">
      <c r="A607" s="80" t="s">
        <v>321</v>
      </c>
      <c r="B607" s="143">
        <v>6814.2</v>
      </c>
      <c r="C607" s="143">
        <v>6814.46</v>
      </c>
      <c r="D607" s="143">
        <v>5644.22</v>
      </c>
      <c r="E607" s="143">
        <v>4352.53</v>
      </c>
      <c r="F607" s="143">
        <v>3960.9</v>
      </c>
      <c r="G607" s="143">
        <v>4387.58</v>
      </c>
      <c r="H607" s="143">
        <v>3751.24</v>
      </c>
      <c r="I607" s="143">
        <v>3691.8</v>
      </c>
      <c r="J607" s="143">
        <v>3382.96</v>
      </c>
      <c r="K607" s="143">
        <v>3749.84</v>
      </c>
      <c r="L607" s="143">
        <v>3836.78</v>
      </c>
      <c r="M607" s="143">
        <v>4316.32</v>
      </c>
      <c r="N607" s="135">
        <v>54702.829999999994</v>
      </c>
    </row>
    <row r="608" spans="1:14" ht="33" customHeight="1"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ht="33" customHeight="1"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ht="33" customHeight="1" x14ac:dyDescent="0.2">
      <c r="A610" s="80" t="s">
        <v>324</v>
      </c>
      <c r="B610" s="143">
        <v>2600</v>
      </c>
      <c r="C610" s="143">
        <v>3139.3</v>
      </c>
      <c r="D610" s="143">
        <v>2300.23</v>
      </c>
      <c r="E610" s="143">
        <v>3903.95</v>
      </c>
      <c r="F610" s="143">
        <v>2639.26</v>
      </c>
      <c r="G610" s="143">
        <v>3558.04</v>
      </c>
      <c r="H610" s="143">
        <v>2859.49</v>
      </c>
      <c r="I610" s="143">
        <v>3792.98</v>
      </c>
      <c r="J610" s="143">
        <v>4548.33</v>
      </c>
      <c r="K610" s="143">
        <v>5018.0600000000004</v>
      </c>
      <c r="L610" s="143">
        <v>3284.88</v>
      </c>
      <c r="M610" s="143">
        <v>3772.9</v>
      </c>
      <c r="N610" s="135">
        <v>41417.419999999991</v>
      </c>
    </row>
    <row r="611" spans="1:14" ht="33" customHeight="1"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33" customHeight="1"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ht="33" customHeight="1"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ht="33" customHeight="1"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33" customHeight="1"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33" customHeight="1"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33" customHeight="1" thickBot="1" x14ac:dyDescent="0.25">
      <c r="A617" s="132" t="s">
        <v>367</v>
      </c>
      <c r="B617" s="133">
        <v>624</v>
      </c>
      <c r="C617" s="133">
        <v>600</v>
      </c>
      <c r="D617" s="133">
        <v>31482.080000000002</v>
      </c>
      <c r="E617" s="133">
        <v>20972.26</v>
      </c>
      <c r="F617" s="133">
        <v>21797.94</v>
      </c>
      <c r="G617" s="133">
        <v>20916.379999999997</v>
      </c>
      <c r="H617" s="133">
        <v>19314.900000000001</v>
      </c>
      <c r="I617" s="133">
        <v>23660.78</v>
      </c>
      <c r="J617" s="133">
        <v>23390.1</v>
      </c>
      <c r="K617" s="133">
        <v>27274.59</v>
      </c>
      <c r="L617" s="133">
        <v>29873.86</v>
      </c>
      <c r="M617" s="133">
        <v>23648.26</v>
      </c>
      <c r="N617" s="133">
        <v>243555.15000000002</v>
      </c>
    </row>
    <row r="618" spans="1:14" ht="33" customHeight="1"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ht="33" customHeight="1" x14ac:dyDescent="0.2">
      <c r="A619" s="80" t="s">
        <v>331</v>
      </c>
      <c r="B619" s="129">
        <v>0</v>
      </c>
      <c r="C619" s="129">
        <v>0</v>
      </c>
      <c r="D619" s="129">
        <v>7999.08</v>
      </c>
      <c r="E619" s="129">
        <v>0</v>
      </c>
      <c r="F619" s="129">
        <v>0</v>
      </c>
      <c r="G619" s="129">
        <v>14335.98</v>
      </c>
      <c r="H619" s="129">
        <v>0</v>
      </c>
      <c r="I619" s="129">
        <v>8107.18</v>
      </c>
      <c r="J619" s="129">
        <v>5978.78</v>
      </c>
      <c r="K619" s="129">
        <v>4089.06</v>
      </c>
      <c r="L619" s="129">
        <v>7821.64</v>
      </c>
      <c r="M619" s="129">
        <v>0</v>
      </c>
      <c r="N619" s="135">
        <v>48331.719999999994</v>
      </c>
    </row>
    <row r="620" spans="1:14" ht="33" customHeight="1"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ht="33" customHeight="1"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ht="33" customHeight="1"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ht="33" customHeight="1" x14ac:dyDescent="0.2">
      <c r="A623" s="80" t="s">
        <v>335</v>
      </c>
      <c r="B623" s="129">
        <v>0</v>
      </c>
      <c r="C623" s="129">
        <v>0</v>
      </c>
      <c r="D623" s="129">
        <v>22739</v>
      </c>
      <c r="E623" s="129">
        <v>20300.259999999998</v>
      </c>
      <c r="F623" s="129">
        <v>21269.94</v>
      </c>
      <c r="G623" s="129">
        <v>6268.4</v>
      </c>
      <c r="H623" s="129">
        <v>18906.900000000001</v>
      </c>
      <c r="I623" s="129">
        <v>15097.6</v>
      </c>
      <c r="J623" s="129">
        <v>16859.32</v>
      </c>
      <c r="K623" s="129">
        <v>23017.53</v>
      </c>
      <c r="L623" s="129">
        <v>21452.22</v>
      </c>
      <c r="M623" s="129">
        <v>22832.26</v>
      </c>
      <c r="N623" s="135">
        <v>188743.43000000002</v>
      </c>
    </row>
    <row r="624" spans="1:14" ht="33" customHeight="1" x14ac:dyDescent="0.2">
      <c r="A624" s="80" t="s">
        <v>334</v>
      </c>
      <c r="B624" s="129">
        <v>624</v>
      </c>
      <c r="C624" s="129">
        <v>600</v>
      </c>
      <c r="D624" s="129">
        <v>744</v>
      </c>
      <c r="E624" s="129">
        <v>672</v>
      </c>
      <c r="F624" s="129">
        <v>528</v>
      </c>
      <c r="G624" s="129">
        <v>312</v>
      </c>
      <c r="H624" s="129">
        <v>408</v>
      </c>
      <c r="I624" s="129">
        <v>456</v>
      </c>
      <c r="J624" s="129">
        <v>552</v>
      </c>
      <c r="K624" s="129">
        <v>168</v>
      </c>
      <c r="L624" s="129">
        <v>600</v>
      </c>
      <c r="M624" s="129">
        <v>816</v>
      </c>
      <c r="N624" s="135">
        <v>6480</v>
      </c>
    </row>
    <row r="625" spans="1:14" ht="33" customHeight="1"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33" customHeight="1"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ht="33" customHeight="1"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ht="33" customHeight="1"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33" customHeight="1"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33" customHeight="1" thickBot="1" x14ac:dyDescent="0.25">
      <c r="A630" s="132" t="s">
        <v>339</v>
      </c>
      <c r="B630" s="133">
        <v>61.2</v>
      </c>
      <c r="C630" s="133">
        <v>97.2</v>
      </c>
      <c r="D630" s="133">
        <v>75.599999999999994</v>
      </c>
      <c r="E630" s="133">
        <v>57.6</v>
      </c>
      <c r="F630" s="133">
        <v>104.4</v>
      </c>
      <c r="G630" s="133">
        <v>1562.4</v>
      </c>
      <c r="H630" s="133">
        <v>93.6</v>
      </c>
      <c r="I630" s="133">
        <v>86.4</v>
      </c>
      <c r="J630" s="133">
        <v>82.8</v>
      </c>
      <c r="K630" s="133">
        <v>1812.78</v>
      </c>
      <c r="L630" s="133">
        <v>86.4</v>
      </c>
      <c r="M630" s="133">
        <v>50.4</v>
      </c>
      <c r="N630" s="133">
        <v>4170.78</v>
      </c>
    </row>
    <row r="631" spans="1:14" ht="33" customHeight="1" thickBot="1" x14ac:dyDescent="0.25">
      <c r="A631" s="137" t="s">
        <v>339</v>
      </c>
      <c r="B631" s="138">
        <v>61.2</v>
      </c>
      <c r="C631" s="138">
        <v>97.2</v>
      </c>
      <c r="D631" s="138">
        <v>75.599999999999994</v>
      </c>
      <c r="E631" s="138">
        <v>57.6</v>
      </c>
      <c r="F631" s="138">
        <v>104.4</v>
      </c>
      <c r="G631" s="138">
        <v>1562.4</v>
      </c>
      <c r="H631" s="138">
        <v>93.6</v>
      </c>
      <c r="I631" s="138">
        <v>86.4</v>
      </c>
      <c r="J631" s="138">
        <v>82.8</v>
      </c>
      <c r="K631" s="138">
        <v>1812.78</v>
      </c>
      <c r="L631" s="138">
        <v>86.4</v>
      </c>
      <c r="M631" s="138">
        <v>50.4</v>
      </c>
      <c r="N631" s="139">
        <v>4170.78</v>
      </c>
    </row>
    <row r="632" spans="1:14" ht="33" customHeight="1" thickBot="1" x14ac:dyDescent="0.25">
      <c r="A632" s="140" t="s">
        <v>250</v>
      </c>
      <c r="B632" s="141">
        <v>155690.82</v>
      </c>
      <c r="C632" s="141">
        <v>110545.19</v>
      </c>
      <c r="D632" s="141">
        <v>177783.64000000004</v>
      </c>
      <c r="E632" s="141">
        <v>167981.44000000003</v>
      </c>
      <c r="F632" s="141">
        <v>163907.69</v>
      </c>
      <c r="G632" s="141">
        <v>165400.31</v>
      </c>
      <c r="H632" s="141">
        <v>168095.32</v>
      </c>
      <c r="I632" s="141">
        <v>165357.71</v>
      </c>
      <c r="J632" s="141">
        <v>168928.86000000002</v>
      </c>
      <c r="K632" s="141">
        <v>168022.81</v>
      </c>
      <c r="L632" s="141">
        <v>141143.38999999998</v>
      </c>
      <c r="M632" s="141">
        <v>157736.26</v>
      </c>
      <c r="N632" s="141">
        <v>1910593.4400000002</v>
      </c>
    </row>
    <row r="633" spans="1:14" ht="33" customHeight="1" x14ac:dyDescent="0.2"/>
    <row r="634" spans="1:14" ht="33" customHeight="1" x14ac:dyDescent="0.2">
      <c r="N634" s="147"/>
    </row>
    <row r="635" spans="1:14" ht="33" customHeight="1" x14ac:dyDescent="0.2"/>
    <row r="636" spans="1:14" ht="33" customHeight="1" x14ac:dyDescent="0.2">
      <c r="A636" s="200" t="s">
        <v>194</v>
      </c>
      <c r="B636" s="200"/>
      <c r="C636" s="200"/>
      <c r="D636" s="200"/>
      <c r="E636" s="200"/>
      <c r="F636" s="200"/>
      <c r="G636" s="200"/>
      <c r="H636" s="200"/>
      <c r="I636" s="200"/>
      <c r="J636" s="200"/>
      <c r="K636" s="200"/>
      <c r="L636" s="200"/>
      <c r="M636" s="200"/>
      <c r="N636" s="200"/>
    </row>
    <row r="637" spans="1:14" ht="33" customHeight="1" thickBot="1" x14ac:dyDescent="0.25">
      <c r="A637" s="2"/>
      <c r="B637" s="2"/>
      <c r="C637" s="2"/>
      <c r="D637" s="2"/>
      <c r="E637" s="2"/>
      <c r="F637" s="2"/>
      <c r="G637" s="2"/>
      <c r="H637" s="2"/>
      <c r="I637" s="2"/>
      <c r="J637" s="2"/>
      <c r="K637" s="2"/>
      <c r="L637" s="2"/>
      <c r="M637" s="2"/>
      <c r="N637" s="20"/>
    </row>
    <row r="638" spans="1:14" s="142" customFormat="1" ht="33" customHeight="1" thickBot="1" x14ac:dyDescent="0.25">
      <c r="A638" s="140"/>
      <c r="B638" s="146" t="s">
        <v>1</v>
      </c>
      <c r="C638" s="146" t="s">
        <v>2</v>
      </c>
      <c r="D638" s="146" t="s">
        <v>3</v>
      </c>
      <c r="E638" s="146" t="s">
        <v>4</v>
      </c>
      <c r="F638" s="146" t="s">
        <v>5</v>
      </c>
      <c r="G638" s="146" t="s">
        <v>6</v>
      </c>
      <c r="H638" s="146" t="s">
        <v>7</v>
      </c>
      <c r="I638" s="146" t="s">
        <v>8</v>
      </c>
      <c r="J638" s="146" t="s">
        <v>9</v>
      </c>
      <c r="K638" s="146" t="s">
        <v>10</v>
      </c>
      <c r="L638" s="146" t="s">
        <v>11</v>
      </c>
      <c r="M638" s="146" t="s">
        <v>12</v>
      </c>
      <c r="N638" s="146" t="s">
        <v>13</v>
      </c>
    </row>
    <row r="639" spans="1:14" ht="33" customHeight="1" thickBot="1" x14ac:dyDescent="0.25">
      <c r="A639" s="127" t="s">
        <v>91</v>
      </c>
      <c r="B639" s="60">
        <v>34440</v>
      </c>
      <c r="C639" s="60">
        <v>28200</v>
      </c>
      <c r="D639" s="60">
        <v>30640</v>
      </c>
      <c r="E639" s="60">
        <v>25360</v>
      </c>
      <c r="F639" s="60">
        <v>33480</v>
      </c>
      <c r="G639" s="60">
        <v>30960</v>
      </c>
      <c r="H639" s="60">
        <v>29800</v>
      </c>
      <c r="I639" s="60">
        <v>24760</v>
      </c>
      <c r="J639" s="60">
        <v>30440</v>
      </c>
      <c r="K639" s="60">
        <v>28800</v>
      </c>
      <c r="L639" s="60">
        <v>33200</v>
      </c>
      <c r="M639" s="60">
        <v>21680</v>
      </c>
      <c r="N639" s="122">
        <f>SUM(B639:M639)</f>
        <v>351760</v>
      </c>
    </row>
    <row r="640" spans="1:14" ht="33" customHeight="1" thickBot="1" x14ac:dyDescent="0.25">
      <c r="A640" s="127" t="s">
        <v>99</v>
      </c>
      <c r="B640" s="60">
        <v>0</v>
      </c>
      <c r="C640" s="60">
        <v>0</v>
      </c>
      <c r="D640" s="60">
        <v>0</v>
      </c>
      <c r="E640" s="60">
        <v>0</v>
      </c>
      <c r="F640" s="60">
        <v>0</v>
      </c>
      <c r="G640" s="60">
        <v>0</v>
      </c>
      <c r="H640" s="60">
        <v>0</v>
      </c>
      <c r="I640" s="60">
        <v>0</v>
      </c>
      <c r="J640" s="60">
        <v>0</v>
      </c>
      <c r="K640" s="60">
        <v>0</v>
      </c>
      <c r="L640" s="60">
        <v>0</v>
      </c>
      <c r="M640" s="60">
        <v>0</v>
      </c>
      <c r="N640" s="122">
        <f>SUM(B640:M640)</f>
        <v>0</v>
      </c>
    </row>
    <row r="641" spans="1:14" ht="33" customHeight="1" thickBot="1" x14ac:dyDescent="0.25">
      <c r="A641" s="127" t="s">
        <v>86</v>
      </c>
      <c r="B641" s="60">
        <v>0</v>
      </c>
      <c r="C641" s="60">
        <v>0</v>
      </c>
      <c r="D641" s="60">
        <v>0</v>
      </c>
      <c r="E641" s="60">
        <v>0</v>
      </c>
      <c r="F641" s="60">
        <v>0</v>
      </c>
      <c r="G641" s="60">
        <v>0</v>
      </c>
      <c r="H641" s="60">
        <v>0</v>
      </c>
      <c r="I641" s="60">
        <v>0</v>
      </c>
      <c r="J641" s="60">
        <v>0</v>
      </c>
      <c r="K641" s="60">
        <v>0</v>
      </c>
      <c r="L641" s="60">
        <v>0</v>
      </c>
      <c r="M641" s="60">
        <v>0</v>
      </c>
      <c r="N641" s="122">
        <f>SUM(B641:M641)</f>
        <v>0</v>
      </c>
    </row>
    <row r="642" spans="1:14" ht="33" customHeight="1" thickBot="1" x14ac:dyDescent="0.25">
      <c r="A642" s="140" t="s">
        <v>13</v>
      </c>
      <c r="B642" s="140">
        <f t="shared" ref="B642:M642" si="0">SUM(B639:B641)</f>
        <v>34440</v>
      </c>
      <c r="C642" s="140">
        <f t="shared" si="0"/>
        <v>28200</v>
      </c>
      <c r="D642" s="140">
        <f t="shared" si="0"/>
        <v>30640</v>
      </c>
      <c r="E642" s="140">
        <f t="shared" si="0"/>
        <v>25360</v>
      </c>
      <c r="F642" s="140">
        <f t="shared" si="0"/>
        <v>33480</v>
      </c>
      <c r="G642" s="140">
        <f t="shared" si="0"/>
        <v>30960</v>
      </c>
      <c r="H642" s="140">
        <f t="shared" si="0"/>
        <v>29800</v>
      </c>
      <c r="I642" s="140">
        <f t="shared" si="0"/>
        <v>24760</v>
      </c>
      <c r="J642" s="140">
        <f t="shared" si="0"/>
        <v>30440</v>
      </c>
      <c r="K642" s="140">
        <f t="shared" si="0"/>
        <v>28800</v>
      </c>
      <c r="L642" s="140">
        <f t="shared" si="0"/>
        <v>33200</v>
      </c>
      <c r="M642" s="140">
        <f t="shared" si="0"/>
        <v>21680</v>
      </c>
      <c r="N642" s="140">
        <f>SUM(B642:M642)</f>
        <v>351760</v>
      </c>
    </row>
    <row r="643" spans="1:14" ht="33" customHeight="1" x14ac:dyDescent="0.2"/>
    <row r="644" spans="1:14" x14ac:dyDescent="0.2">
      <c r="N644" s="147"/>
    </row>
  </sheetData>
  <mergeCells count="15">
    <mergeCell ref="A2:N2"/>
    <mergeCell ref="A4:D4"/>
    <mergeCell ref="A636:N636"/>
    <mergeCell ref="A12:N13"/>
    <mergeCell ref="A116:N117"/>
    <mergeCell ref="A220:N221"/>
    <mergeCell ref="A324:N325"/>
    <mergeCell ref="A428:N429"/>
    <mergeCell ref="A532:N533"/>
    <mergeCell ref="A10:D10"/>
    <mergeCell ref="A5:D5"/>
    <mergeCell ref="A6:D6"/>
    <mergeCell ref="A7:D7"/>
    <mergeCell ref="A8:D8"/>
    <mergeCell ref="A9:D9"/>
  </mergeCell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524" zoomScale="75" zoomScaleNormal="100" zoomScaleSheetLayoutView="100" zoomScalePageLayoutView="75" workbookViewId="0">
      <selection activeCell="A528" sqref="A528"/>
    </sheetView>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2" spans="1:14" s="49" customFormat="1" ht="24.95" customHeight="1" x14ac:dyDescent="0.2">
      <c r="A2" s="196" t="s">
        <v>235</v>
      </c>
      <c r="B2" s="196"/>
      <c r="C2" s="196"/>
      <c r="D2" s="196"/>
      <c r="E2" s="196"/>
      <c r="F2" s="196"/>
      <c r="G2" s="196"/>
      <c r="H2" s="196"/>
      <c r="I2" s="196"/>
      <c r="J2" s="196"/>
      <c r="K2" s="196"/>
      <c r="L2" s="196"/>
      <c r="M2" s="196"/>
      <c r="N2" s="196"/>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s="54"/>
      <c r="F4" s="25"/>
      <c r="G4" s="25"/>
      <c r="H4" s="15"/>
      <c r="I4" s="15"/>
      <c r="J4" s="15"/>
      <c r="K4" s="15"/>
      <c r="L4" s="15"/>
      <c r="M4" s="15"/>
      <c r="N4" s="16"/>
    </row>
    <row r="5" spans="1:14" s="49" customFormat="1" ht="18" customHeight="1" thickTop="1" thickBot="1" x14ac:dyDescent="0.25">
      <c r="A5" s="117" t="s">
        <v>31</v>
      </c>
      <c r="B5" s="118"/>
      <c r="C5" s="118"/>
      <c r="D5" s="119"/>
      <c r="E5" s="54"/>
      <c r="F5" s="25"/>
      <c r="G5" s="25"/>
      <c r="H5" s="15"/>
      <c r="I5" s="15"/>
      <c r="J5" s="15"/>
      <c r="K5" s="15"/>
      <c r="L5" s="15"/>
      <c r="M5" s="15"/>
      <c r="N5" s="16"/>
    </row>
    <row r="6" spans="1:14" s="49" customFormat="1" ht="18" customHeight="1" thickTop="1" thickBot="1" x14ac:dyDescent="0.25">
      <c r="A6" s="117" t="s">
        <v>50</v>
      </c>
      <c r="B6" s="118"/>
      <c r="C6" s="118"/>
      <c r="D6" s="119"/>
      <c r="E6" s="54"/>
      <c r="F6" s="25"/>
      <c r="G6" s="25"/>
      <c r="H6" s="15"/>
      <c r="I6" s="15"/>
      <c r="J6" s="15"/>
      <c r="K6" s="15"/>
      <c r="L6" s="15"/>
      <c r="M6" s="15"/>
      <c r="N6" s="16"/>
    </row>
    <row r="7" spans="1:14" s="49" customFormat="1" ht="18" customHeight="1" thickTop="1" thickBot="1" x14ac:dyDescent="0.25">
      <c r="A7" s="117" t="s">
        <v>230</v>
      </c>
      <c r="B7" s="118"/>
      <c r="C7" s="118"/>
      <c r="D7" s="119"/>
      <c r="E7" s="54"/>
      <c r="F7" s="25"/>
      <c r="G7" s="25"/>
      <c r="H7" s="15"/>
      <c r="I7" s="15"/>
      <c r="J7" s="15"/>
      <c r="K7" s="15"/>
      <c r="L7" s="15"/>
      <c r="M7" s="15"/>
      <c r="N7" s="16"/>
    </row>
    <row r="8" spans="1:14" s="49" customFormat="1" ht="18" customHeight="1" thickTop="1" thickBot="1" x14ac:dyDescent="0.25">
      <c r="A8" s="117" t="s">
        <v>231</v>
      </c>
      <c r="B8" s="118"/>
      <c r="C8" s="118"/>
      <c r="D8" s="119"/>
      <c r="E8" s="54"/>
      <c r="F8" s="25"/>
      <c r="G8" s="25"/>
      <c r="H8" s="15"/>
      <c r="I8" s="15"/>
      <c r="J8" s="15"/>
      <c r="K8" s="15"/>
      <c r="L8" s="15"/>
      <c r="M8" s="15"/>
      <c r="N8" s="16"/>
    </row>
    <row r="9" spans="1:14" s="49" customFormat="1" ht="18" customHeight="1" thickTop="1" thickBot="1" x14ac:dyDescent="0.25">
      <c r="A9" s="117" t="s">
        <v>232</v>
      </c>
      <c r="B9" s="118"/>
      <c r="C9" s="118"/>
      <c r="D9" s="119"/>
      <c r="E9" s="54"/>
      <c r="F9" s="25"/>
      <c r="G9" s="25"/>
      <c r="H9" s="15"/>
      <c r="I9" s="15"/>
      <c r="J9" s="15"/>
      <c r="K9" s="15"/>
      <c r="L9" s="15"/>
      <c r="M9" s="15"/>
      <c r="N9" s="16"/>
    </row>
    <row r="10" spans="1:14" s="49" customFormat="1" ht="18" customHeight="1" thickTop="1" x14ac:dyDescent="0.2">
      <c r="A10" s="83"/>
      <c r="B10" s="38"/>
      <c r="C10" s="38"/>
      <c r="D10" s="38"/>
      <c r="E10" s="38"/>
      <c r="F10" s="25"/>
      <c r="G10" s="25"/>
      <c r="H10" s="15"/>
      <c r="I10" s="15"/>
      <c r="J10" s="15"/>
      <c r="K10" s="15"/>
      <c r="L10" s="15"/>
      <c r="M10" s="15"/>
      <c r="N10" s="16"/>
    </row>
    <row r="11" spans="1:14" ht="33" customHeight="1" x14ac:dyDescent="0.2">
      <c r="A11" s="216" t="s">
        <v>340</v>
      </c>
      <c r="B11" s="216"/>
      <c r="C11" s="216"/>
      <c r="D11" s="216"/>
      <c r="E11" s="216"/>
      <c r="F11" s="216"/>
      <c r="G11" s="216"/>
      <c r="H11" s="216"/>
      <c r="I11" s="216"/>
      <c r="J11" s="216"/>
      <c r="K11" s="216"/>
      <c r="L11" s="216"/>
      <c r="M11" s="216"/>
      <c r="N11" s="216"/>
    </row>
    <row r="12" spans="1:14" ht="33" customHeight="1" thickBot="1" x14ac:dyDescent="0.25">
      <c r="A12" s="217"/>
      <c r="B12" s="217"/>
      <c r="C12" s="217"/>
      <c r="D12" s="217"/>
      <c r="E12" s="217"/>
      <c r="F12" s="217"/>
      <c r="G12" s="217"/>
      <c r="H12" s="217"/>
      <c r="I12" s="217"/>
      <c r="J12" s="217"/>
      <c r="K12" s="217"/>
      <c r="L12" s="217"/>
      <c r="M12" s="217"/>
      <c r="N12" s="217"/>
    </row>
    <row r="13" spans="1:14" ht="33" customHeight="1" thickBot="1" x14ac:dyDescent="0.25">
      <c r="A13" s="72" t="s">
        <v>237</v>
      </c>
      <c r="B13" s="73" t="s">
        <v>238</v>
      </c>
      <c r="C13" s="73" t="s">
        <v>239</v>
      </c>
      <c r="D13" s="73" t="s">
        <v>240</v>
      </c>
      <c r="E13" s="73" t="s">
        <v>241</v>
      </c>
      <c r="F13" s="73" t="s">
        <v>242</v>
      </c>
      <c r="G13" s="73" t="s">
        <v>243</v>
      </c>
      <c r="H13" s="73" t="s">
        <v>244</v>
      </c>
      <c r="I13" s="73" t="s">
        <v>245</v>
      </c>
      <c r="J13" s="73" t="s">
        <v>246</v>
      </c>
      <c r="K13" s="73" t="s">
        <v>247</v>
      </c>
      <c r="L13" s="73" t="s">
        <v>248</v>
      </c>
      <c r="M13" s="73" t="s">
        <v>249</v>
      </c>
      <c r="N13" s="74" t="s">
        <v>250</v>
      </c>
    </row>
    <row r="14" spans="1:14" ht="33" customHeight="1" thickBot="1" x14ac:dyDescent="0.25">
      <c r="A14" s="76" t="s">
        <v>251</v>
      </c>
      <c r="B14" s="61">
        <v>10442.119999999999</v>
      </c>
      <c r="C14" s="61">
        <v>3130.8199999999997</v>
      </c>
      <c r="D14" s="61">
        <v>0</v>
      </c>
      <c r="E14" s="61">
        <v>1507.85</v>
      </c>
      <c r="F14" s="61">
        <v>4404.79</v>
      </c>
      <c r="G14" s="61">
        <v>4699.17</v>
      </c>
      <c r="H14" s="61">
        <v>2385.06</v>
      </c>
      <c r="I14" s="61">
        <v>1247.72</v>
      </c>
      <c r="J14" s="61">
        <v>1893.31</v>
      </c>
      <c r="K14" s="61">
        <v>1017.3</v>
      </c>
      <c r="L14" s="61">
        <v>3548.21</v>
      </c>
      <c r="M14" s="61">
        <v>6015.66</v>
      </c>
      <c r="N14" s="61">
        <v>40292.01</v>
      </c>
    </row>
    <row r="15" spans="1:14" ht="33" customHeight="1" x14ac:dyDescent="0.2">
      <c r="A15" s="77" t="s">
        <v>252</v>
      </c>
      <c r="B15" s="64">
        <v>10442.119999999999</v>
      </c>
      <c r="C15" s="62">
        <v>3130.8199999999997</v>
      </c>
      <c r="D15" s="62">
        <v>0</v>
      </c>
      <c r="E15" s="62">
        <v>1507.85</v>
      </c>
      <c r="F15" s="62">
        <v>4404.79</v>
      </c>
      <c r="G15" s="62">
        <v>4121.03</v>
      </c>
      <c r="H15" s="62">
        <v>989.4</v>
      </c>
      <c r="I15" s="62">
        <v>1247.72</v>
      </c>
      <c r="J15" s="62">
        <v>1893.31</v>
      </c>
      <c r="K15" s="62">
        <v>1017.3</v>
      </c>
      <c r="L15" s="62">
        <v>3548.21</v>
      </c>
      <c r="M15" s="62">
        <v>6015.66</v>
      </c>
      <c r="N15" s="63">
        <v>38318.21</v>
      </c>
    </row>
    <row r="16" spans="1:14" ht="33" customHeight="1" x14ac:dyDescent="0.2">
      <c r="A16" s="77" t="s">
        <v>234</v>
      </c>
      <c r="B16" s="64">
        <v>0</v>
      </c>
      <c r="C16" s="62">
        <v>0</v>
      </c>
      <c r="D16" s="62">
        <v>0</v>
      </c>
      <c r="E16" s="62">
        <v>0</v>
      </c>
      <c r="F16" s="62">
        <v>0</v>
      </c>
      <c r="G16" s="62">
        <v>0</v>
      </c>
      <c r="H16" s="62">
        <v>652.62</v>
      </c>
      <c r="I16" s="62">
        <v>0</v>
      </c>
      <c r="J16" s="62">
        <v>0</v>
      </c>
      <c r="K16" s="62">
        <v>0</v>
      </c>
      <c r="L16" s="62">
        <v>0</v>
      </c>
      <c r="M16" s="62">
        <v>0</v>
      </c>
      <c r="N16" s="63">
        <v>652.62</v>
      </c>
    </row>
    <row r="17" spans="1:14" ht="33" customHeight="1" x14ac:dyDescent="0.2">
      <c r="A17" s="77" t="s">
        <v>253</v>
      </c>
      <c r="B17" s="64">
        <v>0</v>
      </c>
      <c r="C17" s="62">
        <v>0</v>
      </c>
      <c r="D17" s="62">
        <v>0</v>
      </c>
      <c r="E17" s="62">
        <v>0</v>
      </c>
      <c r="F17" s="62">
        <v>0</v>
      </c>
      <c r="G17" s="62">
        <v>578.14</v>
      </c>
      <c r="H17" s="62">
        <v>743.04</v>
      </c>
      <c r="I17" s="62">
        <v>0</v>
      </c>
      <c r="J17" s="62">
        <v>0</v>
      </c>
      <c r="K17" s="62">
        <v>0</v>
      </c>
      <c r="L17" s="62">
        <v>0</v>
      </c>
      <c r="M17" s="62">
        <v>0</v>
      </c>
      <c r="N17" s="63">
        <v>1321.1799999999998</v>
      </c>
    </row>
    <row r="18" spans="1:14" ht="33" customHeight="1" x14ac:dyDescent="0.2">
      <c r="A18" s="78" t="s">
        <v>254</v>
      </c>
      <c r="B18" s="64">
        <v>0</v>
      </c>
      <c r="C18" s="62">
        <v>0</v>
      </c>
      <c r="D18" s="62">
        <v>0</v>
      </c>
      <c r="E18" s="62">
        <v>0</v>
      </c>
      <c r="F18" s="62">
        <v>0</v>
      </c>
      <c r="G18" s="62">
        <v>0</v>
      </c>
      <c r="H18" s="62">
        <v>0</v>
      </c>
      <c r="I18" s="62">
        <v>0</v>
      </c>
      <c r="J18" s="62">
        <v>0</v>
      </c>
      <c r="K18" s="62">
        <v>0</v>
      </c>
      <c r="L18" s="62">
        <v>0</v>
      </c>
      <c r="M18" s="62">
        <v>0</v>
      </c>
      <c r="N18" s="63">
        <v>0</v>
      </c>
    </row>
    <row r="19" spans="1:14" ht="33" customHeight="1" thickBot="1" x14ac:dyDescent="0.25">
      <c r="A19" s="79" t="s">
        <v>255</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65" t="s">
        <v>256</v>
      </c>
      <c r="B20" s="66">
        <v>0</v>
      </c>
      <c r="C20" s="66">
        <v>0</v>
      </c>
      <c r="D20" s="66">
        <v>11893.24</v>
      </c>
      <c r="E20" s="66">
        <v>6544.1399999999994</v>
      </c>
      <c r="F20" s="66">
        <v>0</v>
      </c>
      <c r="G20" s="66">
        <v>1389.94</v>
      </c>
      <c r="H20" s="66">
        <v>8646.0199999999986</v>
      </c>
      <c r="I20" s="66">
        <v>2694.5</v>
      </c>
      <c r="J20" s="66">
        <v>6412.2800000000007</v>
      </c>
      <c r="K20" s="66">
        <v>2996.7200000000003</v>
      </c>
      <c r="L20" s="66">
        <v>3453.4</v>
      </c>
      <c r="M20" s="66">
        <v>2642.34</v>
      </c>
      <c r="N20" s="66">
        <v>46672.58</v>
      </c>
    </row>
    <row r="21" spans="1:14" ht="33" customHeight="1" x14ac:dyDescent="0.2">
      <c r="A21" s="80" t="s">
        <v>257</v>
      </c>
      <c r="B21" s="62">
        <v>0</v>
      </c>
      <c r="C21" s="62">
        <v>0</v>
      </c>
      <c r="D21" s="62">
        <v>11893.24</v>
      </c>
      <c r="E21" s="62">
        <v>5220.8599999999997</v>
      </c>
      <c r="F21" s="62">
        <v>0</v>
      </c>
      <c r="G21" s="62">
        <v>0</v>
      </c>
      <c r="H21" s="62">
        <v>8235.239999999998</v>
      </c>
      <c r="I21" s="62">
        <v>2694.5</v>
      </c>
      <c r="J21" s="62">
        <v>1523.9400000000003</v>
      </c>
      <c r="K21" s="62">
        <v>1598.42</v>
      </c>
      <c r="L21" s="62">
        <v>3453.4</v>
      </c>
      <c r="M21" s="62">
        <v>2642.34</v>
      </c>
      <c r="N21" s="63">
        <v>37261.94</v>
      </c>
    </row>
    <row r="22" spans="1:14" ht="33" customHeight="1" x14ac:dyDescent="0.2">
      <c r="A22" s="80" t="s">
        <v>258</v>
      </c>
      <c r="B22" s="62">
        <v>0</v>
      </c>
      <c r="C22" s="62">
        <v>0</v>
      </c>
      <c r="D22" s="62">
        <v>0</v>
      </c>
      <c r="E22" s="62">
        <v>1323.28</v>
      </c>
      <c r="F22" s="62">
        <v>0</v>
      </c>
      <c r="G22" s="62">
        <v>1389.94</v>
      </c>
      <c r="H22" s="62">
        <v>410.78</v>
      </c>
      <c r="I22" s="62">
        <v>0</v>
      </c>
      <c r="J22" s="62">
        <v>4888.34</v>
      </c>
      <c r="K22" s="62">
        <v>1398.3</v>
      </c>
      <c r="L22" s="62">
        <v>0</v>
      </c>
      <c r="M22" s="62">
        <v>0</v>
      </c>
      <c r="N22" s="63">
        <v>9410.64</v>
      </c>
    </row>
    <row r="23" spans="1:14" ht="33" customHeight="1" x14ac:dyDescent="0.2">
      <c r="A23" s="80" t="s">
        <v>259</v>
      </c>
      <c r="B23" s="62">
        <v>0</v>
      </c>
      <c r="C23" s="62">
        <v>0</v>
      </c>
      <c r="D23" s="62">
        <v>0</v>
      </c>
      <c r="E23" s="62">
        <v>0</v>
      </c>
      <c r="F23" s="62">
        <v>0</v>
      </c>
      <c r="G23" s="62">
        <v>0</v>
      </c>
      <c r="H23" s="62">
        <v>0</v>
      </c>
      <c r="I23" s="62">
        <v>0</v>
      </c>
      <c r="J23" s="62">
        <v>0</v>
      </c>
      <c r="K23" s="62">
        <v>0</v>
      </c>
      <c r="L23" s="62">
        <v>0</v>
      </c>
      <c r="M23" s="62">
        <v>0</v>
      </c>
      <c r="N23" s="63">
        <v>0</v>
      </c>
    </row>
    <row r="24" spans="1:14" ht="33" customHeight="1" x14ac:dyDescent="0.2">
      <c r="A24" s="80" t="s">
        <v>260</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261</v>
      </c>
      <c r="B25" s="62">
        <v>0</v>
      </c>
      <c r="C25" s="62">
        <v>0</v>
      </c>
      <c r="D25" s="62">
        <v>0</v>
      </c>
      <c r="E25" s="62">
        <v>0</v>
      </c>
      <c r="F25" s="62">
        <v>0</v>
      </c>
      <c r="G25" s="62">
        <v>0</v>
      </c>
      <c r="H25" s="62">
        <v>0</v>
      </c>
      <c r="I25" s="62">
        <v>0</v>
      </c>
      <c r="J25" s="62">
        <v>0</v>
      </c>
      <c r="K25" s="62">
        <v>0</v>
      </c>
      <c r="L25" s="62">
        <v>0</v>
      </c>
      <c r="M25" s="62">
        <v>0</v>
      </c>
      <c r="N25" s="63">
        <v>0</v>
      </c>
    </row>
    <row r="26" spans="1:14" ht="33" customHeight="1" thickBot="1" x14ac:dyDescent="0.25">
      <c r="A26" s="80" t="s">
        <v>262</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65" t="s">
        <v>263</v>
      </c>
      <c r="B27" s="66">
        <v>0</v>
      </c>
      <c r="C27" s="66">
        <v>0</v>
      </c>
      <c r="D27" s="66">
        <v>0</v>
      </c>
      <c r="E27" s="66">
        <v>0</v>
      </c>
      <c r="F27" s="66">
        <v>0</v>
      </c>
      <c r="G27" s="66">
        <v>0</v>
      </c>
      <c r="H27" s="66">
        <v>0</v>
      </c>
      <c r="I27" s="66">
        <v>0</v>
      </c>
      <c r="J27" s="66">
        <v>0</v>
      </c>
      <c r="K27" s="66">
        <v>0</v>
      </c>
      <c r="L27" s="66">
        <v>0</v>
      </c>
      <c r="M27" s="66">
        <v>0</v>
      </c>
      <c r="N27" s="66">
        <v>0</v>
      </c>
    </row>
    <row r="28" spans="1:14" ht="33" customHeight="1" x14ac:dyDescent="0.2">
      <c r="A28" s="80" t="s">
        <v>264</v>
      </c>
      <c r="B28" s="62">
        <v>0</v>
      </c>
      <c r="C28" s="62">
        <v>0</v>
      </c>
      <c r="D28" s="62">
        <v>0</v>
      </c>
      <c r="E28" s="62">
        <v>0</v>
      </c>
      <c r="F28" s="62">
        <v>0</v>
      </c>
      <c r="G28" s="62">
        <v>0</v>
      </c>
      <c r="H28" s="62">
        <v>0</v>
      </c>
      <c r="I28" s="62">
        <v>0</v>
      </c>
      <c r="J28" s="62">
        <v>0</v>
      </c>
      <c r="K28" s="62">
        <v>0</v>
      </c>
      <c r="L28" s="62">
        <v>0</v>
      </c>
      <c r="M28" s="62">
        <v>0</v>
      </c>
      <c r="N28" s="63">
        <v>0</v>
      </c>
    </row>
    <row r="29" spans="1:14" ht="33" customHeight="1" x14ac:dyDescent="0.2">
      <c r="A29" s="80" t="s">
        <v>265</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266</v>
      </c>
      <c r="B30" s="62">
        <v>0</v>
      </c>
      <c r="C30" s="62">
        <v>0</v>
      </c>
      <c r="D30" s="62">
        <v>0</v>
      </c>
      <c r="E30" s="62">
        <v>0</v>
      </c>
      <c r="F30" s="62">
        <v>0</v>
      </c>
      <c r="G30" s="62">
        <v>0</v>
      </c>
      <c r="H30" s="62">
        <v>0</v>
      </c>
      <c r="I30" s="62">
        <v>0</v>
      </c>
      <c r="J30" s="62">
        <v>0</v>
      </c>
      <c r="K30" s="62">
        <v>0</v>
      </c>
      <c r="L30" s="62">
        <v>0</v>
      </c>
      <c r="M30" s="62">
        <v>0</v>
      </c>
      <c r="N30" s="63">
        <v>0</v>
      </c>
    </row>
    <row r="31" spans="1:14" ht="33" customHeight="1" thickBot="1" x14ac:dyDescent="0.25">
      <c r="A31" s="80" t="s">
        <v>267</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65" t="s">
        <v>268</v>
      </c>
      <c r="B32" s="67">
        <v>0</v>
      </c>
      <c r="C32" s="67">
        <v>1400</v>
      </c>
      <c r="D32" s="67">
        <v>-1180</v>
      </c>
      <c r="E32" s="67">
        <v>210</v>
      </c>
      <c r="F32" s="67">
        <v>165</v>
      </c>
      <c r="G32" s="67">
        <v>115</v>
      </c>
      <c r="H32" s="67">
        <v>257.5</v>
      </c>
      <c r="I32" s="67">
        <v>0</v>
      </c>
      <c r="J32" s="67">
        <v>291.5</v>
      </c>
      <c r="K32" s="67">
        <v>202.5</v>
      </c>
      <c r="L32" s="67">
        <v>372.5</v>
      </c>
      <c r="M32" s="67">
        <v>305</v>
      </c>
      <c r="N32" s="67">
        <v>2139</v>
      </c>
    </row>
    <row r="33" spans="1:14" ht="33" customHeight="1" x14ac:dyDescent="0.2">
      <c r="A33" s="80" t="s">
        <v>269</v>
      </c>
      <c r="B33" s="62">
        <v>0</v>
      </c>
      <c r="C33" s="62">
        <v>0</v>
      </c>
      <c r="D33" s="62">
        <v>0</v>
      </c>
      <c r="E33" s="62">
        <v>0</v>
      </c>
      <c r="F33" s="62">
        <v>0</v>
      </c>
      <c r="G33" s="62">
        <v>0</v>
      </c>
      <c r="H33" s="62">
        <v>0</v>
      </c>
      <c r="I33" s="62">
        <v>0</v>
      </c>
      <c r="J33" s="62">
        <v>0</v>
      </c>
      <c r="K33" s="62">
        <v>0</v>
      </c>
      <c r="L33" s="62">
        <v>0</v>
      </c>
      <c r="M33" s="62">
        <v>0</v>
      </c>
      <c r="N33" s="68">
        <v>0</v>
      </c>
    </row>
    <row r="34" spans="1:14" ht="33" customHeight="1" thickBot="1" x14ac:dyDescent="0.25">
      <c r="A34" s="80" t="s">
        <v>270</v>
      </c>
      <c r="B34" s="62">
        <v>0</v>
      </c>
      <c r="C34" s="62">
        <v>1400</v>
      </c>
      <c r="D34" s="62">
        <v>-1180</v>
      </c>
      <c r="E34" s="62">
        <v>210</v>
      </c>
      <c r="F34" s="62">
        <v>165</v>
      </c>
      <c r="G34" s="62">
        <v>115</v>
      </c>
      <c r="H34" s="62">
        <v>257.5</v>
      </c>
      <c r="I34" s="62">
        <v>0</v>
      </c>
      <c r="J34" s="62">
        <v>291.5</v>
      </c>
      <c r="K34" s="62">
        <v>202.5</v>
      </c>
      <c r="L34" s="62">
        <v>372.5</v>
      </c>
      <c r="M34" s="62">
        <v>305</v>
      </c>
      <c r="N34" s="68">
        <v>2139</v>
      </c>
    </row>
    <row r="35" spans="1:14" ht="33" customHeight="1" thickBot="1" x14ac:dyDescent="0.25">
      <c r="A35" s="65" t="s">
        <v>271</v>
      </c>
      <c r="B35" s="66">
        <v>162447.94</v>
      </c>
      <c r="C35" s="66">
        <v>122551.69000000002</v>
      </c>
      <c r="D35" s="66">
        <v>203349.64</v>
      </c>
      <c r="E35" s="66">
        <v>279074.46000000002</v>
      </c>
      <c r="F35" s="66">
        <v>333335.9800000001</v>
      </c>
      <c r="G35" s="66">
        <v>304667.17000000016</v>
      </c>
      <c r="H35" s="66">
        <v>333140.18</v>
      </c>
      <c r="I35" s="66">
        <v>302215.51</v>
      </c>
      <c r="J35" s="66">
        <v>310683.54000000004</v>
      </c>
      <c r="K35" s="66">
        <v>301570.28000000014</v>
      </c>
      <c r="L35" s="66">
        <v>219243.78</v>
      </c>
      <c r="M35" s="66">
        <v>134291.89999999994</v>
      </c>
      <c r="N35" s="66">
        <v>3006572.0700000008</v>
      </c>
    </row>
    <row r="36" spans="1:14" ht="33" customHeight="1" x14ac:dyDescent="0.2">
      <c r="A36" s="80" t="s">
        <v>272</v>
      </c>
      <c r="B36" s="62">
        <v>0</v>
      </c>
      <c r="C36" s="62">
        <v>0</v>
      </c>
      <c r="D36" s="62">
        <v>0</v>
      </c>
      <c r="E36" s="62">
        <v>0</v>
      </c>
      <c r="F36" s="62">
        <v>0</v>
      </c>
      <c r="G36" s="62">
        <v>0</v>
      </c>
      <c r="H36" s="62">
        <v>0</v>
      </c>
      <c r="I36" s="62">
        <v>0</v>
      </c>
      <c r="J36" s="62">
        <v>0</v>
      </c>
      <c r="K36" s="62">
        <v>0</v>
      </c>
      <c r="L36" s="62">
        <v>0</v>
      </c>
      <c r="M36" s="62">
        <v>0</v>
      </c>
      <c r="N36" s="68">
        <v>0</v>
      </c>
    </row>
    <row r="37" spans="1:14" ht="33" customHeight="1" x14ac:dyDescent="0.2">
      <c r="A37" s="80" t="s">
        <v>273</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274</v>
      </c>
      <c r="B38" s="62">
        <v>25156.389999999996</v>
      </c>
      <c r="C38" s="62">
        <v>6937.4000000000005</v>
      </c>
      <c r="D38" s="62">
        <v>10159.18</v>
      </c>
      <c r="E38" s="62">
        <v>3819.41</v>
      </c>
      <c r="F38" s="62">
        <v>4435.07</v>
      </c>
      <c r="G38" s="62">
        <v>4451.47</v>
      </c>
      <c r="H38" s="62">
        <v>5900.51</v>
      </c>
      <c r="I38" s="62">
        <v>7963.8599999999988</v>
      </c>
      <c r="J38" s="62">
        <v>6377.35</v>
      </c>
      <c r="K38" s="62">
        <v>4631.88</v>
      </c>
      <c r="L38" s="62">
        <v>5700.74</v>
      </c>
      <c r="M38" s="62">
        <v>15949.56</v>
      </c>
      <c r="N38" s="68">
        <v>101482.82000000002</v>
      </c>
    </row>
    <row r="39" spans="1:14" ht="33" customHeight="1" x14ac:dyDescent="0.2">
      <c r="A39" s="80" t="s">
        <v>275</v>
      </c>
      <c r="B39" s="62">
        <v>17899.11</v>
      </c>
      <c r="C39" s="62">
        <v>25393.69</v>
      </c>
      <c r="D39" s="62">
        <v>81788.77</v>
      </c>
      <c r="E39" s="62">
        <v>99873.29</v>
      </c>
      <c r="F39" s="62">
        <v>70882.979999999981</v>
      </c>
      <c r="G39" s="62">
        <v>110636.04000000004</v>
      </c>
      <c r="H39" s="62">
        <v>101647.27000000003</v>
      </c>
      <c r="I39" s="62">
        <v>69198.019999999975</v>
      </c>
      <c r="J39" s="62">
        <v>57892.29</v>
      </c>
      <c r="K39" s="62">
        <v>57836.289999999994</v>
      </c>
      <c r="L39" s="62">
        <v>12943.810000000001</v>
      </c>
      <c r="M39" s="62">
        <v>12295.330000000002</v>
      </c>
      <c r="N39" s="68">
        <v>718286.89000000013</v>
      </c>
    </row>
    <row r="40" spans="1:14" ht="33" customHeight="1" x14ac:dyDescent="0.2">
      <c r="A40" s="80" t="s">
        <v>276</v>
      </c>
      <c r="B40" s="62">
        <v>0</v>
      </c>
      <c r="C40" s="62">
        <v>0</v>
      </c>
      <c r="D40" s="62">
        <v>0</v>
      </c>
      <c r="E40" s="62">
        <v>0</v>
      </c>
      <c r="F40" s="62">
        <v>0</v>
      </c>
      <c r="G40" s="62">
        <v>0</v>
      </c>
      <c r="H40" s="62">
        <v>0</v>
      </c>
      <c r="I40" s="62">
        <v>0</v>
      </c>
      <c r="J40" s="62">
        <v>0</v>
      </c>
      <c r="K40" s="62">
        <v>0</v>
      </c>
      <c r="L40" s="62">
        <v>0</v>
      </c>
      <c r="M40" s="62">
        <v>0</v>
      </c>
      <c r="N40" s="68">
        <v>0</v>
      </c>
    </row>
    <row r="41" spans="1:14" ht="33" customHeight="1" x14ac:dyDescent="0.2">
      <c r="A41" s="80" t="s">
        <v>277</v>
      </c>
      <c r="B41" s="62">
        <v>62932.91</v>
      </c>
      <c r="C41" s="62">
        <v>45967.049999999996</v>
      </c>
      <c r="D41" s="62">
        <v>49497.37</v>
      </c>
      <c r="E41" s="62">
        <v>14413.83</v>
      </c>
      <c r="F41" s="62">
        <v>3669.9399999999996</v>
      </c>
      <c r="G41" s="62">
        <v>13513.99</v>
      </c>
      <c r="H41" s="62">
        <v>7827.92</v>
      </c>
      <c r="I41" s="62">
        <v>17009.189999999999</v>
      </c>
      <c r="J41" s="62">
        <v>3765.19</v>
      </c>
      <c r="K41" s="62">
        <v>9469.1200000000008</v>
      </c>
      <c r="L41" s="62">
        <v>4773.58</v>
      </c>
      <c r="M41" s="62">
        <v>8058.47</v>
      </c>
      <c r="N41" s="68">
        <v>240898.55999999997</v>
      </c>
    </row>
    <row r="42" spans="1:14" ht="33" customHeight="1" x14ac:dyDescent="0.2">
      <c r="A42" s="80" t="s">
        <v>278</v>
      </c>
      <c r="B42" s="62">
        <v>0</v>
      </c>
      <c r="C42" s="62">
        <v>0</v>
      </c>
      <c r="D42" s="62">
        <v>0</v>
      </c>
      <c r="E42" s="62">
        <v>0</v>
      </c>
      <c r="F42" s="62">
        <v>0</v>
      </c>
      <c r="G42" s="62">
        <v>0</v>
      </c>
      <c r="H42" s="62">
        <v>0</v>
      </c>
      <c r="I42" s="62">
        <v>0</v>
      </c>
      <c r="J42" s="62">
        <v>0</v>
      </c>
      <c r="K42" s="62">
        <v>1565.6</v>
      </c>
      <c r="L42" s="62">
        <v>-5.5999999999999091</v>
      </c>
      <c r="M42" s="62">
        <v>0</v>
      </c>
      <c r="N42" s="68">
        <v>1560</v>
      </c>
    </row>
    <row r="43" spans="1:14" ht="33" customHeight="1" x14ac:dyDescent="0.2">
      <c r="A43" s="80" t="s">
        <v>279</v>
      </c>
      <c r="B43" s="62">
        <v>3230.7400000000002</v>
      </c>
      <c r="C43" s="62">
        <v>4536.6400000000003</v>
      </c>
      <c r="D43" s="62">
        <v>45835.37999999999</v>
      </c>
      <c r="E43" s="62">
        <v>14774.479999999998</v>
      </c>
      <c r="F43" s="62">
        <v>-1.119999999999993</v>
      </c>
      <c r="G43" s="62">
        <v>1234.0999999999999</v>
      </c>
      <c r="H43" s="62">
        <v>2856.6299999999997</v>
      </c>
      <c r="I43" s="62">
        <v>13931.190000000002</v>
      </c>
      <c r="J43" s="62">
        <v>4721.8599999999997</v>
      </c>
      <c r="K43" s="62">
        <v>1173.8</v>
      </c>
      <c r="L43" s="62">
        <v>6559.67</v>
      </c>
      <c r="M43" s="62">
        <v>11608.1</v>
      </c>
      <c r="N43" s="68">
        <v>110461.47000000002</v>
      </c>
    </row>
    <row r="44" spans="1:14" ht="33" customHeight="1" x14ac:dyDescent="0.2">
      <c r="A44" s="80" t="s">
        <v>280</v>
      </c>
      <c r="B44" s="62">
        <v>53228.789999999994</v>
      </c>
      <c r="C44" s="62">
        <v>39716.910000000018</v>
      </c>
      <c r="D44" s="62">
        <v>16068.94</v>
      </c>
      <c r="E44" s="62">
        <v>146193.45000000001</v>
      </c>
      <c r="F44" s="62">
        <v>254349.1100000001</v>
      </c>
      <c r="G44" s="62">
        <v>174831.57000000009</v>
      </c>
      <c r="H44" s="62">
        <v>214907.84999999998</v>
      </c>
      <c r="I44" s="62">
        <v>194113.25000000003</v>
      </c>
      <c r="J44" s="62">
        <v>237926.85000000003</v>
      </c>
      <c r="K44" s="62">
        <v>226893.59000000014</v>
      </c>
      <c r="L44" s="62">
        <v>189271.58</v>
      </c>
      <c r="M44" s="62">
        <v>86380.43999999993</v>
      </c>
      <c r="N44" s="68">
        <v>1833882.3300000005</v>
      </c>
    </row>
    <row r="45" spans="1:14" ht="33" customHeight="1" x14ac:dyDescent="0.2">
      <c r="A45" s="80" t="s">
        <v>281</v>
      </c>
      <c r="B45" s="62">
        <v>0</v>
      </c>
      <c r="C45" s="62">
        <v>0</v>
      </c>
      <c r="D45" s="62">
        <v>0</v>
      </c>
      <c r="E45" s="62">
        <v>0</v>
      </c>
      <c r="F45" s="62">
        <v>0</v>
      </c>
      <c r="G45" s="62">
        <v>0</v>
      </c>
      <c r="H45" s="62">
        <v>0</v>
      </c>
      <c r="I45" s="62">
        <v>0</v>
      </c>
      <c r="J45" s="62">
        <v>0</v>
      </c>
      <c r="K45" s="62">
        <v>0</v>
      </c>
      <c r="L45" s="62">
        <v>0</v>
      </c>
      <c r="M45" s="62">
        <v>0</v>
      </c>
      <c r="N45" s="68">
        <v>0</v>
      </c>
    </row>
    <row r="46" spans="1:14" ht="33" customHeight="1" thickBot="1" x14ac:dyDescent="0.25">
      <c r="A46" s="80" t="s">
        <v>282</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65" t="s">
        <v>283</v>
      </c>
      <c r="B47" s="66">
        <v>0</v>
      </c>
      <c r="C47" s="66">
        <v>0</v>
      </c>
      <c r="D47" s="66">
        <v>0</v>
      </c>
      <c r="E47" s="66">
        <v>0</v>
      </c>
      <c r="F47" s="66">
        <v>0</v>
      </c>
      <c r="G47" s="66">
        <v>0</v>
      </c>
      <c r="H47" s="66">
        <v>0</v>
      </c>
      <c r="I47" s="66">
        <v>0</v>
      </c>
      <c r="J47" s="66">
        <v>0</v>
      </c>
      <c r="K47" s="66">
        <v>0</v>
      </c>
      <c r="L47" s="66">
        <v>0</v>
      </c>
      <c r="M47" s="66">
        <v>0</v>
      </c>
      <c r="N47" s="66">
        <v>0</v>
      </c>
    </row>
    <row r="48" spans="1:14" ht="33" customHeight="1" thickBot="1" x14ac:dyDescent="0.25">
      <c r="A48" s="81" t="s">
        <v>283</v>
      </c>
      <c r="B48" s="69">
        <v>0</v>
      </c>
      <c r="C48" s="69">
        <v>0</v>
      </c>
      <c r="D48" s="69">
        <v>0</v>
      </c>
      <c r="E48" s="69">
        <v>0</v>
      </c>
      <c r="F48" s="69">
        <v>0</v>
      </c>
      <c r="G48" s="69">
        <v>0</v>
      </c>
      <c r="H48" s="69">
        <v>0</v>
      </c>
      <c r="I48" s="69">
        <v>0</v>
      </c>
      <c r="J48" s="69">
        <v>0</v>
      </c>
      <c r="K48" s="69">
        <v>0</v>
      </c>
      <c r="L48" s="69">
        <v>0</v>
      </c>
      <c r="M48" s="69">
        <v>0</v>
      </c>
      <c r="N48" s="68">
        <v>0</v>
      </c>
    </row>
    <row r="49" spans="1:14" ht="33" customHeight="1" thickBot="1" x14ac:dyDescent="0.25">
      <c r="A49" s="65" t="s">
        <v>284</v>
      </c>
      <c r="B49" s="66">
        <v>1102.52</v>
      </c>
      <c r="C49" s="66">
        <v>1038.8899999999999</v>
      </c>
      <c r="D49" s="66">
        <v>0</v>
      </c>
      <c r="E49" s="66">
        <v>1223.3800000000001</v>
      </c>
      <c r="F49" s="66">
        <v>1093.32</v>
      </c>
      <c r="G49" s="66">
        <v>0</v>
      </c>
      <c r="H49" s="66">
        <v>625.02499999999998</v>
      </c>
      <c r="I49" s="66">
        <v>0</v>
      </c>
      <c r="J49" s="66">
        <v>0</v>
      </c>
      <c r="K49" s="66">
        <v>336.52</v>
      </c>
      <c r="L49" s="66">
        <v>588.04000000000008</v>
      </c>
      <c r="M49" s="66">
        <v>666.36</v>
      </c>
      <c r="N49" s="66">
        <v>6674.0549999999985</v>
      </c>
    </row>
    <row r="50" spans="1:14" ht="33" customHeight="1" x14ac:dyDescent="0.2">
      <c r="A50" s="80" t="s">
        <v>285</v>
      </c>
      <c r="B50" s="62">
        <v>1102.52</v>
      </c>
      <c r="C50" s="62">
        <v>1038.8899999999999</v>
      </c>
      <c r="D50" s="62">
        <v>0</v>
      </c>
      <c r="E50" s="62">
        <v>1223.3800000000001</v>
      </c>
      <c r="F50" s="62">
        <v>1093.32</v>
      </c>
      <c r="G50" s="62">
        <v>0</v>
      </c>
      <c r="H50" s="62">
        <v>625.02499999999998</v>
      </c>
      <c r="I50" s="62">
        <v>0</v>
      </c>
      <c r="J50" s="62">
        <v>0</v>
      </c>
      <c r="K50" s="62">
        <v>336.52</v>
      </c>
      <c r="L50" s="62">
        <v>588.04000000000008</v>
      </c>
      <c r="M50" s="62">
        <v>666.36</v>
      </c>
      <c r="N50" s="68">
        <v>6674.0549999999985</v>
      </c>
    </row>
    <row r="51" spans="1:14" ht="33" customHeight="1" x14ac:dyDescent="0.2">
      <c r="A51" s="80" t="s">
        <v>286</v>
      </c>
      <c r="B51" s="62">
        <v>0</v>
      </c>
      <c r="C51" s="62">
        <v>0</v>
      </c>
      <c r="D51" s="62">
        <v>0</v>
      </c>
      <c r="E51" s="62">
        <v>0</v>
      </c>
      <c r="F51" s="62">
        <v>0</v>
      </c>
      <c r="G51" s="62">
        <v>0</v>
      </c>
      <c r="H51" s="62">
        <v>0</v>
      </c>
      <c r="I51" s="62">
        <v>0</v>
      </c>
      <c r="J51" s="62">
        <v>0</v>
      </c>
      <c r="K51" s="62">
        <v>0</v>
      </c>
      <c r="L51" s="62">
        <v>0</v>
      </c>
      <c r="M51" s="62">
        <v>0</v>
      </c>
      <c r="N51" s="68">
        <v>0</v>
      </c>
    </row>
    <row r="52" spans="1:14" ht="33" customHeight="1" x14ac:dyDescent="0.2">
      <c r="A52" s="80" t="s">
        <v>287</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288</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289</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290</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291</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292</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293</v>
      </c>
      <c r="B58" s="62">
        <v>0</v>
      </c>
      <c r="C58" s="62">
        <v>0</v>
      </c>
      <c r="D58" s="62">
        <v>0</v>
      </c>
      <c r="E58" s="62">
        <v>0</v>
      </c>
      <c r="F58" s="62">
        <v>0</v>
      </c>
      <c r="G58" s="62">
        <v>0</v>
      </c>
      <c r="H58" s="62">
        <v>0</v>
      </c>
      <c r="I58" s="62">
        <v>0</v>
      </c>
      <c r="J58" s="62">
        <v>0</v>
      </c>
      <c r="K58" s="62">
        <v>0</v>
      </c>
      <c r="L58" s="62">
        <v>0</v>
      </c>
      <c r="M58" s="62">
        <v>0</v>
      </c>
      <c r="N58" s="68">
        <v>0</v>
      </c>
    </row>
    <row r="59" spans="1:14" ht="33" customHeight="1" thickBot="1" x14ac:dyDescent="0.25">
      <c r="A59" s="80" t="s">
        <v>294</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65" t="s">
        <v>295</v>
      </c>
      <c r="B60" s="66">
        <v>0</v>
      </c>
      <c r="C60" s="66">
        <v>0</v>
      </c>
      <c r="D60" s="66">
        <v>0</v>
      </c>
      <c r="E60" s="66">
        <v>0</v>
      </c>
      <c r="F60" s="66">
        <v>-1</v>
      </c>
      <c r="G60" s="66">
        <v>5304</v>
      </c>
      <c r="H60" s="66">
        <v>0</v>
      </c>
      <c r="I60" s="66">
        <v>0</v>
      </c>
      <c r="J60" s="66">
        <v>0</v>
      </c>
      <c r="K60" s="66">
        <v>1702.82</v>
      </c>
      <c r="L60" s="66">
        <v>0</v>
      </c>
      <c r="M60" s="66">
        <v>0</v>
      </c>
      <c r="N60" s="66">
        <v>7005.82</v>
      </c>
    </row>
    <row r="61" spans="1:14" ht="33" customHeight="1" x14ac:dyDescent="0.2">
      <c r="A61" s="80" t="s">
        <v>296</v>
      </c>
      <c r="B61" s="62">
        <v>0</v>
      </c>
      <c r="C61" s="62">
        <v>0</v>
      </c>
      <c r="D61" s="62">
        <v>0</v>
      </c>
      <c r="E61" s="62">
        <v>0</v>
      </c>
      <c r="F61" s="62">
        <v>0</v>
      </c>
      <c r="G61" s="62">
        <v>0</v>
      </c>
      <c r="H61" s="62">
        <v>0</v>
      </c>
      <c r="I61" s="62">
        <v>0</v>
      </c>
      <c r="J61" s="62">
        <v>0</v>
      </c>
      <c r="K61" s="62">
        <v>0</v>
      </c>
      <c r="L61" s="62">
        <v>0</v>
      </c>
      <c r="M61" s="62">
        <v>0</v>
      </c>
      <c r="N61" s="68">
        <v>0</v>
      </c>
    </row>
    <row r="62" spans="1:14" ht="33" customHeight="1" x14ac:dyDescent="0.2">
      <c r="A62" s="80" t="s">
        <v>297</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298</v>
      </c>
      <c r="B63" s="62">
        <v>0</v>
      </c>
      <c r="C63" s="62">
        <v>0</v>
      </c>
      <c r="D63" s="62">
        <v>0</v>
      </c>
      <c r="E63" s="62">
        <v>0</v>
      </c>
      <c r="F63" s="62">
        <v>-1</v>
      </c>
      <c r="G63" s="62">
        <v>5304</v>
      </c>
      <c r="H63" s="62">
        <v>0</v>
      </c>
      <c r="I63" s="62">
        <v>0</v>
      </c>
      <c r="J63" s="62">
        <v>0</v>
      </c>
      <c r="K63" s="62">
        <v>1702.82</v>
      </c>
      <c r="L63" s="62">
        <v>0</v>
      </c>
      <c r="M63" s="62">
        <v>0</v>
      </c>
      <c r="N63" s="68">
        <v>7005.82</v>
      </c>
    </row>
    <row r="64" spans="1:14" ht="33" customHeight="1" x14ac:dyDescent="0.2">
      <c r="A64" s="80" t="s">
        <v>299</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300</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301</v>
      </c>
      <c r="B66" s="62">
        <v>0</v>
      </c>
      <c r="C66" s="62">
        <v>0</v>
      </c>
      <c r="D66" s="62">
        <v>0</v>
      </c>
      <c r="E66" s="62">
        <v>0</v>
      </c>
      <c r="F66" s="62">
        <v>0</v>
      </c>
      <c r="G66" s="62">
        <v>0</v>
      </c>
      <c r="H66" s="62">
        <v>0</v>
      </c>
      <c r="I66" s="62">
        <v>0</v>
      </c>
      <c r="J66" s="62">
        <v>0</v>
      </c>
      <c r="K66" s="62">
        <v>0</v>
      </c>
      <c r="L66" s="62">
        <v>0</v>
      </c>
      <c r="M66" s="62">
        <v>0</v>
      </c>
      <c r="N66" s="68">
        <v>0</v>
      </c>
    </row>
    <row r="67" spans="1:14" ht="33" customHeight="1" thickBot="1" x14ac:dyDescent="0.25">
      <c r="A67" s="80" t="s">
        <v>302</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65" t="s">
        <v>303</v>
      </c>
      <c r="B68" s="66">
        <v>9233.5</v>
      </c>
      <c r="C68" s="66">
        <v>11770.380000000001</v>
      </c>
      <c r="D68" s="66">
        <v>31905.56</v>
      </c>
      <c r="E68" s="66">
        <v>12291.16</v>
      </c>
      <c r="F68" s="66">
        <v>14355.28</v>
      </c>
      <c r="G68" s="66">
        <v>15105.04</v>
      </c>
      <c r="H68" s="66">
        <v>4527.34</v>
      </c>
      <c r="I68" s="66">
        <v>2470.21</v>
      </c>
      <c r="J68" s="66">
        <v>2496.2600000000002</v>
      </c>
      <c r="K68" s="66">
        <v>20033.639999999996</v>
      </c>
      <c r="L68" s="66">
        <v>19943.689999999995</v>
      </c>
      <c r="M68" s="66">
        <v>12815.579999999998</v>
      </c>
      <c r="N68" s="66">
        <v>156947.63999999998</v>
      </c>
    </row>
    <row r="69" spans="1:14" ht="33" customHeight="1" x14ac:dyDescent="0.2">
      <c r="A69" s="80" t="s">
        <v>304</v>
      </c>
      <c r="B69" s="62">
        <v>0</v>
      </c>
      <c r="C69" s="62">
        <v>0</v>
      </c>
      <c r="D69" s="62">
        <v>0</v>
      </c>
      <c r="E69" s="62">
        <v>0</v>
      </c>
      <c r="F69" s="62">
        <v>0</v>
      </c>
      <c r="G69" s="62">
        <v>0</v>
      </c>
      <c r="H69" s="62">
        <v>0</v>
      </c>
      <c r="I69" s="62">
        <v>0</v>
      </c>
      <c r="J69" s="62">
        <v>0</v>
      </c>
      <c r="K69" s="62">
        <v>0</v>
      </c>
      <c r="L69" s="62">
        <v>0</v>
      </c>
      <c r="M69" s="62">
        <v>0</v>
      </c>
      <c r="N69" s="68">
        <v>0</v>
      </c>
    </row>
    <row r="70" spans="1:14" ht="33" customHeight="1" x14ac:dyDescent="0.2">
      <c r="A70" s="80" t="s">
        <v>305</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306</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307</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308</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309</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310</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311</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312</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313</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314</v>
      </c>
      <c r="B79" s="62">
        <v>2914.5</v>
      </c>
      <c r="C79" s="62">
        <v>1287</v>
      </c>
      <c r="D79" s="62">
        <v>2578.5</v>
      </c>
      <c r="E79" s="62">
        <v>2583</v>
      </c>
      <c r="F79" s="62">
        <v>1959</v>
      </c>
      <c r="G79" s="62">
        <v>1707</v>
      </c>
      <c r="H79" s="62">
        <v>1771.5</v>
      </c>
      <c r="I79" s="62">
        <v>2308.1</v>
      </c>
      <c r="J79" s="62">
        <v>977.6</v>
      </c>
      <c r="K79" s="62">
        <v>2049</v>
      </c>
      <c r="L79" s="62">
        <v>1056</v>
      </c>
      <c r="M79" s="62">
        <v>1104</v>
      </c>
      <c r="N79" s="68">
        <v>22295.199999999997</v>
      </c>
    </row>
    <row r="80" spans="1:14" ht="33" customHeight="1" x14ac:dyDescent="0.2">
      <c r="A80" s="80" t="s">
        <v>315</v>
      </c>
      <c r="B80" s="62">
        <v>0</v>
      </c>
      <c r="C80" s="62">
        <v>0</v>
      </c>
      <c r="D80" s="62">
        <v>0</v>
      </c>
      <c r="E80" s="62">
        <v>0</v>
      </c>
      <c r="F80" s="62">
        <v>0</v>
      </c>
      <c r="G80" s="62">
        <v>0</v>
      </c>
      <c r="H80" s="62">
        <v>0</v>
      </c>
      <c r="I80" s="62">
        <v>0</v>
      </c>
      <c r="J80" s="62">
        <v>0</v>
      </c>
      <c r="K80" s="62">
        <v>0</v>
      </c>
      <c r="L80" s="62">
        <v>0</v>
      </c>
      <c r="M80" s="62">
        <v>0</v>
      </c>
      <c r="N80" s="68">
        <v>0</v>
      </c>
    </row>
    <row r="81" spans="1:14" ht="33" customHeight="1" x14ac:dyDescent="0.2">
      <c r="A81" s="80" t="s">
        <v>316</v>
      </c>
      <c r="B81" s="62">
        <v>0</v>
      </c>
      <c r="C81" s="62">
        <v>1497.38</v>
      </c>
      <c r="D81" s="62">
        <v>2443.37</v>
      </c>
      <c r="E81" s="62">
        <v>1461.85</v>
      </c>
      <c r="F81" s="62">
        <v>2041.2800000000002</v>
      </c>
      <c r="G81" s="62">
        <v>3398.04</v>
      </c>
      <c r="H81" s="62">
        <v>2755.8399999999997</v>
      </c>
      <c r="I81" s="62">
        <v>162.11000000000001</v>
      </c>
      <c r="J81" s="62">
        <v>1518.66</v>
      </c>
      <c r="K81" s="62">
        <v>2938.5400000000009</v>
      </c>
      <c r="L81" s="62">
        <v>3841.5900000000006</v>
      </c>
      <c r="M81" s="62">
        <v>1416.88</v>
      </c>
      <c r="N81" s="68">
        <v>23475.540000000005</v>
      </c>
    </row>
    <row r="82" spans="1:14" ht="33" customHeight="1" x14ac:dyDescent="0.2">
      <c r="A82" s="80" t="s">
        <v>317</v>
      </c>
      <c r="B82" s="62">
        <v>6319</v>
      </c>
      <c r="C82" s="62">
        <v>8986</v>
      </c>
      <c r="D82" s="62">
        <v>26883.690000000002</v>
      </c>
      <c r="E82" s="62">
        <v>8246.31</v>
      </c>
      <c r="F82" s="62">
        <v>10355</v>
      </c>
      <c r="G82" s="62">
        <v>10000</v>
      </c>
      <c r="H82" s="62">
        <v>0</v>
      </c>
      <c r="I82" s="62">
        <v>0</v>
      </c>
      <c r="J82" s="62">
        <v>0</v>
      </c>
      <c r="K82" s="62">
        <v>15046.099999999995</v>
      </c>
      <c r="L82" s="62">
        <v>15046.099999999995</v>
      </c>
      <c r="M82" s="62">
        <v>10294.699999999997</v>
      </c>
      <c r="N82" s="68">
        <v>111176.89999999998</v>
      </c>
    </row>
    <row r="83" spans="1:14" ht="33" customHeight="1" thickBot="1" x14ac:dyDescent="0.25">
      <c r="A83" s="80" t="s">
        <v>318</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65" t="s">
        <v>319</v>
      </c>
      <c r="B84" s="66">
        <v>0</v>
      </c>
      <c r="C84" s="66">
        <v>0</v>
      </c>
      <c r="D84" s="66">
        <v>0</v>
      </c>
      <c r="E84" s="66">
        <v>0</v>
      </c>
      <c r="F84" s="66">
        <v>0</v>
      </c>
      <c r="G84" s="66">
        <v>0</v>
      </c>
      <c r="H84" s="66">
        <v>0</v>
      </c>
      <c r="I84" s="66">
        <v>0</v>
      </c>
      <c r="J84" s="66">
        <v>0</v>
      </c>
      <c r="K84" s="66">
        <v>0</v>
      </c>
      <c r="L84" s="66">
        <v>0</v>
      </c>
      <c r="M84" s="66">
        <v>0</v>
      </c>
      <c r="N84" s="66">
        <v>0</v>
      </c>
    </row>
    <row r="85" spans="1:14" ht="33" customHeight="1" x14ac:dyDescent="0.2">
      <c r="A85" s="80" t="s">
        <v>320</v>
      </c>
      <c r="B85" s="62">
        <v>0</v>
      </c>
      <c r="C85" s="62">
        <v>0</v>
      </c>
      <c r="D85" s="62">
        <v>0</v>
      </c>
      <c r="E85" s="62">
        <v>0</v>
      </c>
      <c r="F85" s="62">
        <v>0</v>
      </c>
      <c r="G85" s="62">
        <v>0</v>
      </c>
      <c r="H85" s="62">
        <v>0</v>
      </c>
      <c r="I85" s="62">
        <v>0</v>
      </c>
      <c r="J85" s="62">
        <v>0</v>
      </c>
      <c r="K85" s="62">
        <v>0</v>
      </c>
      <c r="L85" s="62">
        <v>0</v>
      </c>
      <c r="M85" s="62">
        <v>0</v>
      </c>
      <c r="N85" s="68">
        <v>0</v>
      </c>
    </row>
    <row r="86" spans="1:14" ht="33" customHeight="1" x14ac:dyDescent="0.2">
      <c r="A86" s="80" t="s">
        <v>321</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322</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323</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324</v>
      </c>
      <c r="B89" s="62">
        <v>0</v>
      </c>
      <c r="C89" s="62">
        <v>0</v>
      </c>
      <c r="D89" s="62">
        <v>0</v>
      </c>
      <c r="E89" s="62">
        <v>0</v>
      </c>
      <c r="F89" s="62">
        <v>0</v>
      </c>
      <c r="G89" s="62">
        <v>0</v>
      </c>
      <c r="H89" s="62">
        <v>0</v>
      </c>
      <c r="I89" s="62">
        <v>0</v>
      </c>
      <c r="J89" s="62">
        <v>0</v>
      </c>
      <c r="K89" s="62">
        <v>0</v>
      </c>
      <c r="L89" s="62">
        <v>0</v>
      </c>
      <c r="M89" s="62">
        <v>0</v>
      </c>
      <c r="N89" s="68">
        <v>0</v>
      </c>
    </row>
    <row r="90" spans="1:14" ht="33" customHeight="1" thickBot="1" x14ac:dyDescent="0.25">
      <c r="A90" s="80" t="s">
        <v>255</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65" t="s">
        <v>325</v>
      </c>
      <c r="B91" s="66">
        <v>0</v>
      </c>
      <c r="C91" s="66">
        <v>0</v>
      </c>
      <c r="D91" s="66">
        <v>0</v>
      </c>
      <c r="E91" s="66">
        <v>888.75</v>
      </c>
      <c r="F91" s="66">
        <v>0</v>
      </c>
      <c r="G91" s="66">
        <v>0</v>
      </c>
      <c r="H91" s="66">
        <v>0</v>
      </c>
      <c r="I91" s="66">
        <v>0</v>
      </c>
      <c r="J91" s="66">
        <v>0</v>
      </c>
      <c r="K91" s="66">
        <v>0</v>
      </c>
      <c r="L91" s="66">
        <v>0</v>
      </c>
      <c r="M91" s="66">
        <v>0</v>
      </c>
      <c r="N91" s="66">
        <v>888.75</v>
      </c>
    </row>
    <row r="92" spans="1:14" ht="33" customHeight="1" x14ac:dyDescent="0.2">
      <c r="A92" s="80" t="s">
        <v>326</v>
      </c>
      <c r="B92" s="62">
        <v>0</v>
      </c>
      <c r="C92" s="62">
        <v>0</v>
      </c>
      <c r="D92" s="62">
        <v>0</v>
      </c>
      <c r="E92" s="62">
        <v>888.75</v>
      </c>
      <c r="F92" s="62">
        <v>0</v>
      </c>
      <c r="G92" s="62">
        <v>0</v>
      </c>
      <c r="H92" s="62">
        <v>0</v>
      </c>
      <c r="I92" s="62">
        <v>0</v>
      </c>
      <c r="J92" s="62">
        <v>0</v>
      </c>
      <c r="K92" s="62">
        <v>0</v>
      </c>
      <c r="L92" s="62">
        <v>0</v>
      </c>
      <c r="M92" s="62">
        <v>0</v>
      </c>
      <c r="N92" s="62">
        <v>888.75</v>
      </c>
    </row>
    <row r="93" spans="1:14" ht="33" customHeight="1" x14ac:dyDescent="0.2">
      <c r="A93" s="80" t="s">
        <v>327</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328</v>
      </c>
      <c r="B94" s="62">
        <v>0</v>
      </c>
      <c r="C94" s="62">
        <v>0</v>
      </c>
      <c r="D94" s="62">
        <v>0</v>
      </c>
      <c r="E94" s="62">
        <v>0</v>
      </c>
      <c r="F94" s="62">
        <v>0</v>
      </c>
      <c r="G94" s="62">
        <v>0</v>
      </c>
      <c r="H94" s="62">
        <v>0</v>
      </c>
      <c r="I94" s="62">
        <v>0</v>
      </c>
      <c r="J94" s="62">
        <v>0</v>
      </c>
      <c r="K94" s="62">
        <v>0</v>
      </c>
      <c r="L94" s="62">
        <v>0</v>
      </c>
      <c r="M94" s="62">
        <v>0</v>
      </c>
      <c r="N94" s="62">
        <v>0</v>
      </c>
    </row>
    <row r="95" spans="1:14" ht="33" customHeight="1" thickBot="1" x14ac:dyDescent="0.25">
      <c r="A95" s="80" t="s">
        <v>255</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65" t="s">
        <v>329</v>
      </c>
      <c r="B96" s="66">
        <v>5773.92</v>
      </c>
      <c r="C96" s="66">
        <v>7110.72</v>
      </c>
      <c r="D96" s="66">
        <v>7012.56</v>
      </c>
      <c r="E96" s="66">
        <v>21260.260000000002</v>
      </c>
      <c r="F96" s="66">
        <v>19646.62</v>
      </c>
      <c r="G96" s="66">
        <v>35719.680000000008</v>
      </c>
      <c r="H96" s="66">
        <v>27418.880000000005</v>
      </c>
      <c r="I96" s="66">
        <v>11009.740000000002</v>
      </c>
      <c r="J96" s="66">
        <v>38223.11</v>
      </c>
      <c r="K96" s="66">
        <v>24140.22</v>
      </c>
      <c r="L96" s="66">
        <v>31830.82</v>
      </c>
      <c r="M96" s="66">
        <v>15263.16</v>
      </c>
      <c r="N96" s="66">
        <v>244409.69</v>
      </c>
    </row>
    <row r="97" spans="1:14" ht="33" customHeight="1" x14ac:dyDescent="0.2">
      <c r="A97" s="80" t="s">
        <v>330</v>
      </c>
      <c r="B97" s="62">
        <v>0</v>
      </c>
      <c r="C97" s="62">
        <v>0</v>
      </c>
      <c r="D97" s="62">
        <v>0</v>
      </c>
      <c r="E97" s="62">
        <v>7644.02</v>
      </c>
      <c r="F97" s="62">
        <v>2987.42</v>
      </c>
      <c r="G97" s="62">
        <v>24434.260000000006</v>
      </c>
      <c r="H97" s="62">
        <v>0</v>
      </c>
      <c r="I97" s="62">
        <v>9746.1000000000022</v>
      </c>
      <c r="J97" s="62">
        <v>21839.8</v>
      </c>
      <c r="K97" s="62">
        <v>7226.38</v>
      </c>
      <c r="L97" s="62">
        <v>13692.4</v>
      </c>
      <c r="M97" s="62">
        <v>5547.16</v>
      </c>
      <c r="N97" s="68">
        <v>93117.540000000008</v>
      </c>
    </row>
    <row r="98" spans="1:14" ht="33" customHeight="1" x14ac:dyDescent="0.2">
      <c r="A98" s="80" t="s">
        <v>331</v>
      </c>
      <c r="B98" s="62">
        <v>297.10000000000002</v>
      </c>
      <c r="C98" s="62">
        <v>0</v>
      </c>
      <c r="D98" s="62">
        <v>0</v>
      </c>
      <c r="E98" s="62">
        <v>1096.9399999999998</v>
      </c>
      <c r="F98" s="62">
        <v>1284.3799999999999</v>
      </c>
      <c r="G98" s="62">
        <v>705.5</v>
      </c>
      <c r="H98" s="62">
        <v>15278.120000000003</v>
      </c>
      <c r="I98" s="62">
        <v>0</v>
      </c>
      <c r="J98" s="62">
        <v>580.28</v>
      </c>
      <c r="K98" s="62">
        <v>569.4</v>
      </c>
      <c r="L98" s="62">
        <v>382.98</v>
      </c>
      <c r="M98" s="62">
        <v>0</v>
      </c>
      <c r="N98" s="68">
        <v>20194.7</v>
      </c>
    </row>
    <row r="99" spans="1:14" ht="33" customHeight="1" x14ac:dyDescent="0.2">
      <c r="A99" s="80" t="s">
        <v>332</v>
      </c>
      <c r="B99" s="62">
        <v>0</v>
      </c>
      <c r="C99" s="62">
        <v>0</v>
      </c>
      <c r="D99" s="62">
        <v>0</v>
      </c>
      <c r="E99" s="62">
        <v>0</v>
      </c>
      <c r="F99" s="62">
        <v>0</v>
      </c>
      <c r="G99" s="62">
        <v>0</v>
      </c>
      <c r="H99" s="62">
        <v>0</v>
      </c>
      <c r="I99" s="62">
        <v>0</v>
      </c>
      <c r="J99" s="62">
        <v>0</v>
      </c>
      <c r="K99" s="62">
        <v>0</v>
      </c>
      <c r="L99" s="62">
        <v>0</v>
      </c>
      <c r="M99" s="62">
        <v>0</v>
      </c>
      <c r="N99" s="68">
        <v>0</v>
      </c>
    </row>
    <row r="100" spans="1:14" ht="33" customHeight="1" x14ac:dyDescent="0.2">
      <c r="A100" s="80" t="s">
        <v>333</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334</v>
      </c>
      <c r="B101" s="62">
        <v>5476.82</v>
      </c>
      <c r="C101" s="62">
        <v>7110.72</v>
      </c>
      <c r="D101" s="62">
        <v>7012.56</v>
      </c>
      <c r="E101" s="62">
        <v>12519.300000000001</v>
      </c>
      <c r="F101" s="62">
        <v>15374.82</v>
      </c>
      <c r="G101" s="62">
        <v>10579.920000000002</v>
      </c>
      <c r="H101" s="62">
        <v>12140.76</v>
      </c>
      <c r="I101" s="62">
        <v>1263.6400000000001</v>
      </c>
      <c r="J101" s="62">
        <v>15803.030000000002</v>
      </c>
      <c r="K101" s="62">
        <v>16344.440000000002</v>
      </c>
      <c r="L101" s="62">
        <v>17755.439999999999</v>
      </c>
      <c r="M101" s="62">
        <v>9716</v>
      </c>
      <c r="N101" s="68">
        <v>131097.45000000001</v>
      </c>
    </row>
    <row r="102" spans="1:14" ht="33" customHeight="1" x14ac:dyDescent="0.2">
      <c r="A102" s="80" t="s">
        <v>335</v>
      </c>
      <c r="B102" s="62">
        <v>0</v>
      </c>
      <c r="C102" s="62">
        <v>0</v>
      </c>
      <c r="D102" s="62">
        <v>0</v>
      </c>
      <c r="E102" s="62">
        <v>0</v>
      </c>
      <c r="F102" s="62">
        <v>0</v>
      </c>
      <c r="G102" s="62">
        <v>0</v>
      </c>
      <c r="H102" s="62">
        <v>0</v>
      </c>
      <c r="I102" s="62">
        <v>0</v>
      </c>
      <c r="J102" s="62">
        <v>0</v>
      </c>
      <c r="K102" s="62">
        <v>0</v>
      </c>
      <c r="L102" s="62">
        <v>0</v>
      </c>
      <c r="M102" s="62">
        <v>0</v>
      </c>
      <c r="N102" s="68">
        <v>0</v>
      </c>
    </row>
    <row r="103" spans="1:14" ht="33" customHeight="1" x14ac:dyDescent="0.2">
      <c r="A103" s="80" t="s">
        <v>334</v>
      </c>
      <c r="B103" s="62">
        <v>0</v>
      </c>
      <c r="C103" s="62">
        <v>0</v>
      </c>
      <c r="D103" s="62">
        <v>0</v>
      </c>
      <c r="E103" s="62">
        <v>0</v>
      </c>
      <c r="F103" s="62">
        <v>0</v>
      </c>
      <c r="G103" s="62">
        <v>0</v>
      </c>
      <c r="H103" s="62">
        <v>0</v>
      </c>
      <c r="I103" s="62">
        <v>0</v>
      </c>
      <c r="J103" s="62">
        <v>0</v>
      </c>
      <c r="K103" s="62">
        <v>0</v>
      </c>
      <c r="L103" s="62">
        <v>0</v>
      </c>
      <c r="M103" s="62">
        <v>0</v>
      </c>
      <c r="N103" s="68">
        <v>0</v>
      </c>
    </row>
    <row r="104" spans="1:14" ht="33" customHeight="1" thickBot="1" x14ac:dyDescent="0.25">
      <c r="A104" s="80" t="s">
        <v>255</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65" t="s">
        <v>336</v>
      </c>
      <c r="B105" s="66">
        <v>0</v>
      </c>
      <c r="C105" s="66">
        <v>0</v>
      </c>
      <c r="D105" s="66">
        <v>0</v>
      </c>
      <c r="E105" s="66">
        <v>0</v>
      </c>
      <c r="F105" s="66">
        <v>0</v>
      </c>
      <c r="G105" s="66">
        <v>0</v>
      </c>
      <c r="H105" s="66">
        <v>0</v>
      </c>
      <c r="I105" s="66">
        <v>0</v>
      </c>
      <c r="J105" s="66">
        <v>0</v>
      </c>
      <c r="K105" s="66">
        <v>0</v>
      </c>
      <c r="L105" s="66">
        <v>0</v>
      </c>
      <c r="M105" s="66">
        <v>0</v>
      </c>
      <c r="N105" s="66">
        <v>0</v>
      </c>
    </row>
    <row r="106" spans="1:14" ht="33" customHeight="1" x14ac:dyDescent="0.2">
      <c r="A106" s="80" t="s">
        <v>337</v>
      </c>
      <c r="B106" s="62">
        <v>0</v>
      </c>
      <c r="C106" s="62">
        <v>0</v>
      </c>
      <c r="D106" s="62">
        <v>0</v>
      </c>
      <c r="E106" s="62">
        <v>0</v>
      </c>
      <c r="F106" s="62">
        <v>0</v>
      </c>
      <c r="G106" s="62">
        <v>0</v>
      </c>
      <c r="H106" s="62">
        <v>0</v>
      </c>
      <c r="I106" s="62">
        <v>0</v>
      </c>
      <c r="J106" s="62">
        <v>0</v>
      </c>
      <c r="K106" s="62">
        <v>0</v>
      </c>
      <c r="L106" s="62">
        <v>0</v>
      </c>
      <c r="M106" s="62">
        <v>0</v>
      </c>
      <c r="N106" s="68">
        <v>0</v>
      </c>
    </row>
    <row r="107" spans="1:14" ht="33" customHeight="1" x14ac:dyDescent="0.2">
      <c r="A107" s="80" t="s">
        <v>338</v>
      </c>
      <c r="B107" s="62">
        <v>0</v>
      </c>
      <c r="C107" s="62">
        <v>0</v>
      </c>
      <c r="D107" s="62">
        <v>0</v>
      </c>
      <c r="E107" s="62">
        <v>0</v>
      </c>
      <c r="F107" s="62">
        <v>0</v>
      </c>
      <c r="G107" s="62">
        <v>0</v>
      </c>
      <c r="H107" s="62">
        <v>0</v>
      </c>
      <c r="I107" s="62">
        <v>0</v>
      </c>
      <c r="J107" s="62">
        <v>0</v>
      </c>
      <c r="K107" s="62">
        <v>0</v>
      </c>
      <c r="L107" s="62">
        <v>0</v>
      </c>
      <c r="M107" s="62">
        <v>0</v>
      </c>
      <c r="N107" s="68">
        <v>0</v>
      </c>
    </row>
    <row r="108" spans="1:14" ht="33" customHeight="1" thickBot="1" x14ac:dyDescent="0.25">
      <c r="A108" s="80" t="s">
        <v>255</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65" t="s">
        <v>339</v>
      </c>
      <c r="B109" s="66">
        <v>0</v>
      </c>
      <c r="C109" s="66">
        <v>-2.5</v>
      </c>
      <c r="D109" s="66">
        <v>19</v>
      </c>
      <c r="E109" s="66">
        <v>0</v>
      </c>
      <c r="F109" s="66">
        <v>0</v>
      </c>
      <c r="G109" s="66">
        <v>0</v>
      </c>
      <c r="H109" s="66">
        <v>0</v>
      </c>
      <c r="I109" s="66">
        <v>362.32</v>
      </c>
      <c r="J109" s="66">
        <v>0</v>
      </c>
      <c r="K109" s="66">
        <v>0</v>
      </c>
      <c r="L109" s="66">
        <v>20.02</v>
      </c>
      <c r="M109" s="66">
        <v>0</v>
      </c>
      <c r="N109" s="66">
        <v>398.84</v>
      </c>
    </row>
    <row r="110" spans="1:14" ht="33" customHeight="1" thickBot="1" x14ac:dyDescent="0.25">
      <c r="A110" s="81" t="s">
        <v>339</v>
      </c>
      <c r="B110" s="70">
        <v>0</v>
      </c>
      <c r="C110" s="70">
        <v>-2.5</v>
      </c>
      <c r="D110" s="70">
        <v>19</v>
      </c>
      <c r="E110" s="70">
        <v>0</v>
      </c>
      <c r="F110" s="70">
        <v>0</v>
      </c>
      <c r="G110" s="70">
        <v>0</v>
      </c>
      <c r="H110" s="70">
        <v>0</v>
      </c>
      <c r="I110" s="70">
        <v>362.32</v>
      </c>
      <c r="J110" s="70">
        <v>0</v>
      </c>
      <c r="K110" s="70">
        <v>0</v>
      </c>
      <c r="L110" s="70">
        <v>20.02</v>
      </c>
      <c r="M110" s="70">
        <v>0</v>
      </c>
      <c r="N110" s="71">
        <v>398.84</v>
      </c>
    </row>
    <row r="111" spans="1:14" ht="33" customHeight="1" thickBot="1" x14ac:dyDescent="0.25">
      <c r="A111" s="72" t="s">
        <v>250</v>
      </c>
      <c r="B111" s="75">
        <v>189000</v>
      </c>
      <c r="C111" s="75">
        <v>147000</v>
      </c>
      <c r="D111" s="75">
        <v>253000</v>
      </c>
      <c r="E111" s="75">
        <v>323000</v>
      </c>
      <c r="F111" s="75">
        <v>372999.99000000011</v>
      </c>
      <c r="G111" s="75">
        <v>367000.00000000012</v>
      </c>
      <c r="H111" s="75">
        <v>377000.00500000006</v>
      </c>
      <c r="I111" s="75">
        <v>320000</v>
      </c>
      <c r="J111" s="75">
        <v>360000.00000000006</v>
      </c>
      <c r="K111" s="75">
        <v>352000.00000000023</v>
      </c>
      <c r="L111" s="75">
        <v>279000.46000000002</v>
      </c>
      <c r="M111" s="75">
        <v>171999.99999999991</v>
      </c>
      <c r="N111" s="75">
        <v>3512000.4550000001</v>
      </c>
    </row>
    <row r="112" spans="1:14" ht="33" customHeight="1" x14ac:dyDescent="0.2"/>
    <row r="113" spans="1:14" ht="33" customHeight="1" x14ac:dyDescent="0.2">
      <c r="A113" s="85"/>
    </row>
    <row r="114" spans="1:14" ht="33" customHeight="1" x14ac:dyDescent="0.2">
      <c r="A114" s="216" t="s">
        <v>341</v>
      </c>
      <c r="B114" s="216"/>
      <c r="C114" s="216"/>
      <c r="D114" s="216"/>
      <c r="E114" s="216"/>
      <c r="F114" s="216"/>
      <c r="G114" s="216"/>
      <c r="H114" s="216"/>
      <c r="I114" s="216"/>
      <c r="J114" s="216"/>
      <c r="K114" s="216"/>
      <c r="L114" s="216"/>
      <c r="M114" s="216"/>
      <c r="N114" s="216"/>
    </row>
    <row r="115" spans="1:14" ht="33" customHeight="1" thickBot="1" x14ac:dyDescent="0.25">
      <c r="A115" s="217"/>
      <c r="B115" s="217"/>
      <c r="C115" s="217"/>
      <c r="D115" s="217"/>
      <c r="E115" s="217"/>
      <c r="F115" s="217"/>
      <c r="G115" s="217"/>
      <c r="H115" s="217"/>
      <c r="I115" s="217"/>
      <c r="J115" s="217"/>
      <c r="K115" s="217"/>
      <c r="L115" s="217"/>
      <c r="M115" s="217"/>
      <c r="N115" s="217"/>
    </row>
    <row r="116" spans="1:14" ht="33" customHeight="1" thickBot="1" x14ac:dyDescent="0.25">
      <c r="A116" s="86" t="s">
        <v>237</v>
      </c>
      <c r="B116" s="87" t="s">
        <v>238</v>
      </c>
      <c r="C116" s="87" t="s">
        <v>239</v>
      </c>
      <c r="D116" s="87" t="s">
        <v>240</v>
      </c>
      <c r="E116" s="87" t="s">
        <v>241</v>
      </c>
      <c r="F116" s="87" t="s">
        <v>242</v>
      </c>
      <c r="G116" s="87" t="s">
        <v>243</v>
      </c>
      <c r="H116" s="87" t="s">
        <v>244</v>
      </c>
      <c r="I116" s="87" t="s">
        <v>245</v>
      </c>
      <c r="J116" s="87" t="s">
        <v>246</v>
      </c>
      <c r="K116" s="87" t="s">
        <v>247</v>
      </c>
      <c r="L116" s="87" t="s">
        <v>248</v>
      </c>
      <c r="M116" s="87" t="s">
        <v>249</v>
      </c>
      <c r="N116" s="88" t="s">
        <v>250</v>
      </c>
    </row>
    <row r="117" spans="1:14" ht="33" customHeight="1" thickBot="1" x14ac:dyDescent="0.25">
      <c r="A117" s="76" t="s">
        <v>251</v>
      </c>
      <c r="B117" s="61">
        <v>0</v>
      </c>
      <c r="C117" s="61">
        <v>0</v>
      </c>
      <c r="D117" s="61">
        <v>0</v>
      </c>
      <c r="E117" s="61">
        <v>0</v>
      </c>
      <c r="F117" s="61">
        <v>0</v>
      </c>
      <c r="G117" s="61">
        <v>0</v>
      </c>
      <c r="H117" s="61">
        <v>0</v>
      </c>
      <c r="I117" s="61">
        <v>0</v>
      </c>
      <c r="J117" s="61">
        <v>0</v>
      </c>
      <c r="K117" s="61">
        <v>0</v>
      </c>
      <c r="L117" s="61">
        <v>0</v>
      </c>
      <c r="M117" s="61">
        <v>0</v>
      </c>
      <c r="N117" s="61">
        <v>0</v>
      </c>
    </row>
    <row r="118" spans="1:14" ht="33" customHeight="1" x14ac:dyDescent="0.2">
      <c r="A118" s="77" t="s">
        <v>252</v>
      </c>
      <c r="B118" s="64">
        <v>0</v>
      </c>
      <c r="C118" s="62">
        <v>0</v>
      </c>
      <c r="D118" s="62">
        <v>0</v>
      </c>
      <c r="E118" s="62">
        <v>0</v>
      </c>
      <c r="F118" s="62">
        <v>0</v>
      </c>
      <c r="G118" s="62">
        <v>0</v>
      </c>
      <c r="H118" s="62">
        <v>0</v>
      </c>
      <c r="I118" s="62">
        <v>0</v>
      </c>
      <c r="J118" s="62">
        <v>0</v>
      </c>
      <c r="K118" s="62">
        <v>0</v>
      </c>
      <c r="L118" s="62">
        <v>0</v>
      </c>
      <c r="M118" s="62">
        <v>0</v>
      </c>
      <c r="N118" s="63">
        <v>0</v>
      </c>
    </row>
    <row r="119" spans="1:14" ht="33" customHeight="1" x14ac:dyDescent="0.2">
      <c r="A119" s="77" t="s">
        <v>234</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253</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8" t="s">
        <v>254</v>
      </c>
      <c r="B121" s="64">
        <v>0</v>
      </c>
      <c r="C121" s="62">
        <v>0</v>
      </c>
      <c r="D121" s="62">
        <v>0</v>
      </c>
      <c r="E121" s="62">
        <v>0</v>
      </c>
      <c r="F121" s="62">
        <v>0</v>
      </c>
      <c r="G121" s="62">
        <v>0</v>
      </c>
      <c r="H121" s="62">
        <v>0</v>
      </c>
      <c r="I121" s="62">
        <v>0</v>
      </c>
      <c r="J121" s="62">
        <v>0</v>
      </c>
      <c r="K121" s="62">
        <v>0</v>
      </c>
      <c r="L121" s="62">
        <v>0</v>
      </c>
      <c r="M121" s="62">
        <v>0</v>
      </c>
      <c r="N121" s="63">
        <v>0</v>
      </c>
    </row>
    <row r="122" spans="1:14" ht="33" customHeight="1" thickBot="1" x14ac:dyDescent="0.25">
      <c r="A122" s="79" t="s">
        <v>255</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65" t="s">
        <v>256</v>
      </c>
      <c r="B123" s="66">
        <v>29964.690000000002</v>
      </c>
      <c r="C123" s="66">
        <v>31394.940000000002</v>
      </c>
      <c r="D123" s="66">
        <v>10853.739999999998</v>
      </c>
      <c r="E123" s="66">
        <v>51056.200000000004</v>
      </c>
      <c r="F123" s="66">
        <v>47469.670000000006</v>
      </c>
      <c r="G123" s="66">
        <v>48224.08</v>
      </c>
      <c r="H123" s="66">
        <v>58258.97</v>
      </c>
      <c r="I123" s="66">
        <v>43635.07</v>
      </c>
      <c r="J123" s="66">
        <v>55768.159999999996</v>
      </c>
      <c r="K123" s="66">
        <v>27654.73</v>
      </c>
      <c r="L123" s="66">
        <v>22635.29</v>
      </c>
      <c r="M123" s="66">
        <v>35422.300000000003</v>
      </c>
      <c r="N123" s="66">
        <v>462337.84</v>
      </c>
    </row>
    <row r="124" spans="1:14" ht="33" customHeight="1" x14ac:dyDescent="0.2">
      <c r="A124" s="80" t="s">
        <v>257</v>
      </c>
      <c r="B124" s="62">
        <v>33.68</v>
      </c>
      <c r="C124" s="62">
        <v>0</v>
      </c>
      <c r="D124" s="62">
        <v>32.14</v>
      </c>
      <c r="E124" s="62">
        <v>33.68</v>
      </c>
      <c r="F124" s="62">
        <v>34.4</v>
      </c>
      <c r="G124" s="62">
        <v>0</v>
      </c>
      <c r="H124" s="62">
        <v>104.36</v>
      </c>
      <c r="I124" s="62">
        <v>107.65</v>
      </c>
      <c r="J124" s="62">
        <v>66.819999999999993</v>
      </c>
      <c r="K124" s="62">
        <v>0</v>
      </c>
      <c r="L124" s="62">
        <v>66.650000000000006</v>
      </c>
      <c r="M124" s="62">
        <v>0</v>
      </c>
      <c r="N124" s="63">
        <v>479.38</v>
      </c>
    </row>
    <row r="125" spans="1:14" ht="33" customHeight="1" x14ac:dyDescent="0.2">
      <c r="A125" s="80" t="s">
        <v>258</v>
      </c>
      <c r="B125" s="62">
        <v>25194.9</v>
      </c>
      <c r="C125" s="62">
        <v>26629.06</v>
      </c>
      <c r="D125" s="62">
        <v>7319.19</v>
      </c>
      <c r="E125" s="62">
        <v>46265.9</v>
      </c>
      <c r="F125" s="62">
        <v>42379.65</v>
      </c>
      <c r="G125" s="62">
        <v>41496.06</v>
      </c>
      <c r="H125" s="62">
        <v>51231.45</v>
      </c>
      <c r="I125" s="62">
        <v>37695.79</v>
      </c>
      <c r="J125" s="62">
        <v>50369.56</v>
      </c>
      <c r="K125" s="62">
        <v>22981.94</v>
      </c>
      <c r="L125" s="62">
        <v>19451.09</v>
      </c>
      <c r="M125" s="62">
        <v>29310.32</v>
      </c>
      <c r="N125" s="63">
        <v>400324.91000000003</v>
      </c>
    </row>
    <row r="126" spans="1:14" ht="33" customHeight="1" x14ac:dyDescent="0.2">
      <c r="A126" s="80" t="s">
        <v>259</v>
      </c>
      <c r="B126" s="62">
        <v>0</v>
      </c>
      <c r="C126" s="62">
        <v>0</v>
      </c>
      <c r="D126" s="62">
        <v>0</v>
      </c>
      <c r="E126" s="62">
        <v>0</v>
      </c>
      <c r="F126" s="62">
        <v>0</v>
      </c>
      <c r="G126" s="62">
        <v>0</v>
      </c>
      <c r="H126" s="62">
        <v>0</v>
      </c>
      <c r="I126" s="62">
        <v>0</v>
      </c>
      <c r="J126" s="62">
        <v>0</v>
      </c>
      <c r="K126" s="62">
        <v>0</v>
      </c>
      <c r="L126" s="62">
        <v>0</v>
      </c>
      <c r="M126" s="62">
        <v>0</v>
      </c>
      <c r="N126" s="63">
        <v>0</v>
      </c>
    </row>
    <row r="127" spans="1:14" ht="33" customHeight="1" x14ac:dyDescent="0.2">
      <c r="A127" s="80" t="s">
        <v>260</v>
      </c>
      <c r="B127" s="62">
        <v>3388.11</v>
      </c>
      <c r="C127" s="62">
        <v>3818.88</v>
      </c>
      <c r="D127" s="62">
        <v>2350.29</v>
      </c>
      <c r="E127" s="62">
        <v>3557.62</v>
      </c>
      <c r="F127" s="62">
        <v>3775.62</v>
      </c>
      <c r="G127" s="62">
        <v>5648.02</v>
      </c>
      <c r="H127" s="62">
        <v>5513.16</v>
      </c>
      <c r="I127" s="62">
        <v>5441.63</v>
      </c>
      <c r="J127" s="62">
        <v>3921.78</v>
      </c>
      <c r="K127" s="62">
        <v>3772.79</v>
      </c>
      <c r="L127" s="62">
        <v>2282.5500000000002</v>
      </c>
      <c r="M127" s="62">
        <v>5571.98</v>
      </c>
      <c r="N127" s="63">
        <v>49042.429999999993</v>
      </c>
    </row>
    <row r="128" spans="1:14" ht="33" customHeight="1" x14ac:dyDescent="0.2">
      <c r="A128" s="80" t="s">
        <v>261</v>
      </c>
      <c r="B128" s="62">
        <v>0</v>
      </c>
      <c r="C128" s="62">
        <v>0</v>
      </c>
      <c r="D128" s="62">
        <v>0</v>
      </c>
      <c r="E128" s="62">
        <v>0</v>
      </c>
      <c r="F128" s="62">
        <v>0</v>
      </c>
      <c r="G128" s="62">
        <v>0</v>
      </c>
      <c r="H128" s="62">
        <v>0</v>
      </c>
      <c r="I128" s="62">
        <v>0</v>
      </c>
      <c r="J128" s="62">
        <v>0</v>
      </c>
      <c r="K128" s="62">
        <v>0</v>
      </c>
      <c r="L128" s="62">
        <v>0</v>
      </c>
      <c r="M128" s="62">
        <v>0</v>
      </c>
      <c r="N128" s="63">
        <v>0</v>
      </c>
    </row>
    <row r="129" spans="1:14" ht="33" customHeight="1" thickBot="1" x14ac:dyDescent="0.25">
      <c r="A129" s="80" t="s">
        <v>262</v>
      </c>
      <c r="B129" s="62">
        <v>1348</v>
      </c>
      <c r="C129" s="62">
        <v>947</v>
      </c>
      <c r="D129" s="62">
        <v>1152.1199999999999</v>
      </c>
      <c r="E129" s="62">
        <v>1199</v>
      </c>
      <c r="F129" s="62">
        <v>1280</v>
      </c>
      <c r="G129" s="62">
        <v>1080</v>
      </c>
      <c r="H129" s="62">
        <v>1410</v>
      </c>
      <c r="I129" s="62">
        <v>390</v>
      </c>
      <c r="J129" s="62">
        <v>1410</v>
      </c>
      <c r="K129" s="62">
        <v>900</v>
      </c>
      <c r="L129" s="62">
        <v>835</v>
      </c>
      <c r="M129" s="62">
        <v>540</v>
      </c>
      <c r="N129" s="63">
        <v>12491.119999999999</v>
      </c>
    </row>
    <row r="130" spans="1:14" ht="33" customHeight="1" thickBot="1" x14ac:dyDescent="0.25">
      <c r="A130" s="65" t="s">
        <v>263</v>
      </c>
      <c r="B130" s="66">
        <v>0</v>
      </c>
      <c r="C130" s="66">
        <v>0</v>
      </c>
      <c r="D130" s="66">
        <v>0</v>
      </c>
      <c r="E130" s="66">
        <v>0</v>
      </c>
      <c r="F130" s="66">
        <v>0</v>
      </c>
      <c r="G130" s="66">
        <v>0</v>
      </c>
      <c r="H130" s="66">
        <v>0</v>
      </c>
      <c r="I130" s="66">
        <v>0</v>
      </c>
      <c r="J130" s="66">
        <v>0</v>
      </c>
      <c r="K130" s="66">
        <v>0</v>
      </c>
      <c r="L130" s="66">
        <v>0</v>
      </c>
      <c r="M130" s="66">
        <v>0</v>
      </c>
      <c r="N130" s="66">
        <v>0</v>
      </c>
    </row>
    <row r="131" spans="1:14" ht="33" customHeight="1" x14ac:dyDescent="0.2">
      <c r="A131" s="80" t="s">
        <v>264</v>
      </c>
      <c r="B131" s="62">
        <v>0</v>
      </c>
      <c r="C131" s="62">
        <v>0</v>
      </c>
      <c r="D131" s="62">
        <v>0</v>
      </c>
      <c r="E131" s="62">
        <v>0</v>
      </c>
      <c r="F131" s="62">
        <v>0</v>
      </c>
      <c r="G131" s="62">
        <v>0</v>
      </c>
      <c r="H131" s="62">
        <v>0</v>
      </c>
      <c r="I131" s="62">
        <v>0</v>
      </c>
      <c r="J131" s="62">
        <v>0</v>
      </c>
      <c r="K131" s="62">
        <v>0</v>
      </c>
      <c r="L131" s="62">
        <v>0</v>
      </c>
      <c r="M131" s="62">
        <v>0</v>
      </c>
      <c r="N131" s="63">
        <v>0</v>
      </c>
    </row>
    <row r="132" spans="1:14" ht="33" customHeight="1" x14ac:dyDescent="0.2">
      <c r="A132" s="80" t="s">
        <v>265</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266</v>
      </c>
      <c r="B133" s="62">
        <v>0</v>
      </c>
      <c r="C133" s="62">
        <v>0</v>
      </c>
      <c r="D133" s="62">
        <v>0</v>
      </c>
      <c r="E133" s="62">
        <v>0</v>
      </c>
      <c r="F133" s="62">
        <v>0</v>
      </c>
      <c r="G133" s="62">
        <v>0</v>
      </c>
      <c r="H133" s="62">
        <v>0</v>
      </c>
      <c r="I133" s="62">
        <v>0</v>
      </c>
      <c r="J133" s="62">
        <v>0</v>
      </c>
      <c r="K133" s="62">
        <v>0</v>
      </c>
      <c r="L133" s="62">
        <v>0</v>
      </c>
      <c r="M133" s="62">
        <v>0</v>
      </c>
      <c r="N133" s="63">
        <v>0</v>
      </c>
    </row>
    <row r="134" spans="1:14" ht="33" customHeight="1" thickBot="1" x14ac:dyDescent="0.25">
      <c r="A134" s="80" t="s">
        <v>267</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65" t="s">
        <v>268</v>
      </c>
      <c r="B135" s="67">
        <v>2867</v>
      </c>
      <c r="C135" s="67">
        <v>2657</v>
      </c>
      <c r="D135" s="67">
        <v>1988</v>
      </c>
      <c r="E135" s="67">
        <v>3116.48</v>
      </c>
      <c r="F135" s="67">
        <v>3228.58</v>
      </c>
      <c r="G135" s="67">
        <v>3009</v>
      </c>
      <c r="H135" s="67">
        <v>2912</v>
      </c>
      <c r="I135" s="67">
        <v>3304</v>
      </c>
      <c r="J135" s="67">
        <v>3309</v>
      </c>
      <c r="K135" s="67">
        <v>3786</v>
      </c>
      <c r="L135" s="67">
        <v>3384.2</v>
      </c>
      <c r="M135" s="67">
        <v>2131</v>
      </c>
      <c r="N135" s="67">
        <v>35692.259999999995</v>
      </c>
    </row>
    <row r="136" spans="1:14" ht="33" customHeight="1" x14ac:dyDescent="0.2">
      <c r="A136" s="80" t="s">
        <v>269</v>
      </c>
      <c r="B136" s="62">
        <v>175</v>
      </c>
      <c r="C136" s="62">
        <v>667</v>
      </c>
      <c r="D136" s="62">
        <v>0</v>
      </c>
      <c r="E136" s="62">
        <v>440</v>
      </c>
      <c r="F136" s="62">
        <v>318</v>
      </c>
      <c r="G136" s="62">
        <v>0</v>
      </c>
      <c r="H136" s="62">
        <v>108</v>
      </c>
      <c r="I136" s="62">
        <v>328</v>
      </c>
      <c r="J136" s="62">
        <v>165</v>
      </c>
      <c r="K136" s="62">
        <v>150</v>
      </c>
      <c r="L136" s="62">
        <v>578</v>
      </c>
      <c r="M136" s="62">
        <v>185</v>
      </c>
      <c r="N136" s="68">
        <v>3114</v>
      </c>
    </row>
    <row r="137" spans="1:14" ht="33" customHeight="1" thickBot="1" x14ac:dyDescent="0.25">
      <c r="A137" s="80" t="s">
        <v>270</v>
      </c>
      <c r="B137" s="62">
        <v>2692</v>
      </c>
      <c r="C137" s="62">
        <v>1990</v>
      </c>
      <c r="D137" s="62">
        <v>1988</v>
      </c>
      <c r="E137" s="62">
        <v>2676.48</v>
      </c>
      <c r="F137" s="62">
        <v>2910.58</v>
      </c>
      <c r="G137" s="62">
        <v>3009</v>
      </c>
      <c r="H137" s="62">
        <v>2804</v>
      </c>
      <c r="I137" s="62">
        <v>2976</v>
      </c>
      <c r="J137" s="62">
        <v>3144</v>
      </c>
      <c r="K137" s="62">
        <v>3636</v>
      </c>
      <c r="L137" s="62">
        <v>2806.2</v>
      </c>
      <c r="M137" s="62">
        <v>1946</v>
      </c>
      <c r="N137" s="68">
        <v>32578.26</v>
      </c>
    </row>
    <row r="138" spans="1:14" ht="33" customHeight="1" thickBot="1" x14ac:dyDescent="0.25">
      <c r="A138" s="65" t="s">
        <v>271</v>
      </c>
      <c r="B138" s="66">
        <v>257848.85000000003</v>
      </c>
      <c r="C138" s="66">
        <v>209061.94</v>
      </c>
      <c r="D138" s="66">
        <v>239661.01</v>
      </c>
      <c r="E138" s="66">
        <v>215050.16999999998</v>
      </c>
      <c r="F138" s="66">
        <v>220297.99</v>
      </c>
      <c r="G138" s="66">
        <v>266848.5</v>
      </c>
      <c r="H138" s="66">
        <v>291661.52</v>
      </c>
      <c r="I138" s="66">
        <v>316236.67000000004</v>
      </c>
      <c r="J138" s="66">
        <v>367704.29</v>
      </c>
      <c r="K138" s="66">
        <v>464225.38999999996</v>
      </c>
      <c r="L138" s="66">
        <v>354729.44999999995</v>
      </c>
      <c r="M138" s="66">
        <v>220401.17</v>
      </c>
      <c r="N138" s="66">
        <v>3423726.9499999997</v>
      </c>
    </row>
    <row r="139" spans="1:14" ht="33" customHeight="1" x14ac:dyDescent="0.2">
      <c r="A139" s="80" t="s">
        <v>272</v>
      </c>
      <c r="B139" s="62">
        <v>0</v>
      </c>
      <c r="C139" s="62">
        <v>0</v>
      </c>
      <c r="D139" s="62">
        <v>0</v>
      </c>
      <c r="E139" s="62">
        <v>0</v>
      </c>
      <c r="F139" s="62">
        <v>0</v>
      </c>
      <c r="G139" s="62">
        <v>0</v>
      </c>
      <c r="H139" s="62">
        <v>0</v>
      </c>
      <c r="I139" s="62">
        <v>0</v>
      </c>
      <c r="J139" s="62">
        <v>0</v>
      </c>
      <c r="K139" s="62">
        <v>0</v>
      </c>
      <c r="L139" s="62">
        <v>0</v>
      </c>
      <c r="M139" s="62">
        <v>0</v>
      </c>
      <c r="N139" s="68">
        <v>0</v>
      </c>
    </row>
    <row r="140" spans="1:14" ht="33" customHeight="1" x14ac:dyDescent="0.2">
      <c r="A140" s="80" t="s">
        <v>273</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274</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275</v>
      </c>
      <c r="B142" s="62">
        <v>120705.78</v>
      </c>
      <c r="C142" s="62">
        <v>113433.07</v>
      </c>
      <c r="D142" s="62">
        <v>112889.51</v>
      </c>
      <c r="E142" s="62">
        <v>64896.03</v>
      </c>
      <c r="F142" s="62">
        <v>0</v>
      </c>
      <c r="G142" s="62">
        <v>16628.830000000002</v>
      </c>
      <c r="H142" s="62">
        <v>12268.14</v>
      </c>
      <c r="I142" s="62">
        <v>58229.75</v>
      </c>
      <c r="J142" s="62">
        <v>9846.07</v>
      </c>
      <c r="K142" s="62">
        <v>70184.67</v>
      </c>
      <c r="L142" s="62">
        <v>70710.23</v>
      </c>
      <c r="M142" s="62">
        <v>30098.6</v>
      </c>
      <c r="N142" s="68">
        <v>679890.68</v>
      </c>
    </row>
    <row r="143" spans="1:14" ht="33" customHeight="1" x14ac:dyDescent="0.2">
      <c r="A143" s="80" t="s">
        <v>276</v>
      </c>
      <c r="B143" s="62">
        <v>13070</v>
      </c>
      <c r="C143" s="62">
        <v>7300</v>
      </c>
      <c r="D143" s="62">
        <v>6216</v>
      </c>
      <c r="E143" s="62">
        <v>8992.7000000000007</v>
      </c>
      <c r="F143" s="62">
        <v>10630</v>
      </c>
      <c r="G143" s="62">
        <v>8799</v>
      </c>
      <c r="H143" s="62">
        <v>11629</v>
      </c>
      <c r="I143" s="62">
        <v>5810</v>
      </c>
      <c r="J143" s="62">
        <v>10260</v>
      </c>
      <c r="K143" s="62">
        <v>11069</v>
      </c>
      <c r="L143" s="62">
        <v>8948</v>
      </c>
      <c r="M143" s="62">
        <v>12099</v>
      </c>
      <c r="N143" s="68">
        <v>114822.7</v>
      </c>
    </row>
    <row r="144" spans="1:14" ht="33" customHeight="1" x14ac:dyDescent="0.2">
      <c r="A144" s="80" t="s">
        <v>277</v>
      </c>
      <c r="B144" s="62">
        <v>0</v>
      </c>
      <c r="C144" s="62">
        <v>3168.17</v>
      </c>
      <c r="D144" s="62">
        <v>13606.47</v>
      </c>
      <c r="E144" s="62">
        <v>25960.62</v>
      </c>
      <c r="F144" s="62">
        <v>10020.280000000001</v>
      </c>
      <c r="G144" s="62">
        <v>3081.14</v>
      </c>
      <c r="H144" s="62">
        <v>10143.450000000001</v>
      </c>
      <c r="I144" s="62">
        <v>0</v>
      </c>
      <c r="J144" s="62">
        <v>0</v>
      </c>
      <c r="K144" s="62">
        <v>0</v>
      </c>
      <c r="L144" s="62">
        <v>0</v>
      </c>
      <c r="M144" s="62">
        <v>0</v>
      </c>
      <c r="N144" s="68">
        <v>65980.12999999999</v>
      </c>
    </row>
    <row r="145" spans="1:14" ht="33" customHeight="1" x14ac:dyDescent="0.2">
      <c r="A145" s="80" t="s">
        <v>278</v>
      </c>
      <c r="B145" s="62">
        <v>3028.98</v>
      </c>
      <c r="C145" s="62">
        <v>0</v>
      </c>
      <c r="D145" s="62">
        <v>6154.67</v>
      </c>
      <c r="E145" s="62">
        <v>0</v>
      </c>
      <c r="F145" s="62">
        <v>1607.16</v>
      </c>
      <c r="G145" s="62">
        <v>0</v>
      </c>
      <c r="H145" s="62">
        <v>0</v>
      </c>
      <c r="I145" s="62">
        <v>3064.28</v>
      </c>
      <c r="J145" s="62">
        <v>0</v>
      </c>
      <c r="K145" s="62">
        <v>0</v>
      </c>
      <c r="L145" s="62">
        <v>0</v>
      </c>
      <c r="M145" s="62">
        <v>0</v>
      </c>
      <c r="N145" s="68">
        <v>13855.09</v>
      </c>
    </row>
    <row r="146" spans="1:14" ht="33" customHeight="1" x14ac:dyDescent="0.2">
      <c r="A146" s="80" t="s">
        <v>279</v>
      </c>
      <c r="B146" s="62">
        <v>20616.98</v>
      </c>
      <c r="C146" s="62">
        <v>3570.12</v>
      </c>
      <c r="D146" s="62">
        <v>13932.56</v>
      </c>
      <c r="E146" s="62">
        <v>4861.62</v>
      </c>
      <c r="F146" s="62">
        <v>0</v>
      </c>
      <c r="G146" s="62">
        <v>0</v>
      </c>
      <c r="H146" s="62">
        <v>0</v>
      </c>
      <c r="I146" s="62">
        <v>0</v>
      </c>
      <c r="J146" s="62">
        <v>0</v>
      </c>
      <c r="K146" s="62">
        <v>0</v>
      </c>
      <c r="L146" s="62">
        <v>0</v>
      </c>
      <c r="M146" s="62">
        <v>0</v>
      </c>
      <c r="N146" s="68">
        <v>42981.279999999999</v>
      </c>
    </row>
    <row r="147" spans="1:14" ht="33" customHeight="1" x14ac:dyDescent="0.2">
      <c r="A147" s="80" t="s">
        <v>280</v>
      </c>
      <c r="B147" s="62">
        <v>98802.11</v>
      </c>
      <c r="C147" s="62">
        <v>79865.58</v>
      </c>
      <c r="D147" s="62">
        <v>84711.8</v>
      </c>
      <c r="E147" s="62">
        <v>108764.2</v>
      </c>
      <c r="F147" s="62">
        <v>195415.55</v>
      </c>
      <c r="G147" s="62">
        <v>234214.53</v>
      </c>
      <c r="H147" s="62">
        <v>254045.93</v>
      </c>
      <c r="I147" s="62">
        <v>241239.64</v>
      </c>
      <c r="J147" s="62">
        <v>338123.22</v>
      </c>
      <c r="K147" s="62">
        <v>371746.72</v>
      </c>
      <c r="L147" s="62">
        <v>264396.21999999997</v>
      </c>
      <c r="M147" s="62">
        <v>174378.57</v>
      </c>
      <c r="N147" s="68">
        <v>2445704.0699999998</v>
      </c>
    </row>
    <row r="148" spans="1:14" ht="33" customHeight="1" x14ac:dyDescent="0.2">
      <c r="A148" s="80" t="s">
        <v>281</v>
      </c>
      <c r="B148" s="62">
        <v>0</v>
      </c>
      <c r="C148" s="62">
        <v>0</v>
      </c>
      <c r="D148" s="62">
        <v>0</v>
      </c>
      <c r="E148" s="62">
        <v>0</v>
      </c>
      <c r="F148" s="62">
        <v>0</v>
      </c>
      <c r="G148" s="62">
        <v>0</v>
      </c>
      <c r="H148" s="62">
        <v>0</v>
      </c>
      <c r="I148" s="62">
        <v>0</v>
      </c>
      <c r="J148" s="62">
        <v>0</v>
      </c>
      <c r="K148" s="62">
        <v>0</v>
      </c>
      <c r="L148" s="62">
        <v>0</v>
      </c>
      <c r="M148" s="62">
        <v>0</v>
      </c>
      <c r="N148" s="68">
        <v>0</v>
      </c>
    </row>
    <row r="149" spans="1:14" ht="33" customHeight="1" thickBot="1" x14ac:dyDescent="0.25">
      <c r="A149" s="80" t="s">
        <v>282</v>
      </c>
      <c r="B149" s="62">
        <v>1625</v>
      </c>
      <c r="C149" s="62">
        <v>1725</v>
      </c>
      <c r="D149" s="62">
        <v>2150</v>
      </c>
      <c r="E149" s="62">
        <v>1575</v>
      </c>
      <c r="F149" s="62">
        <v>2625</v>
      </c>
      <c r="G149" s="62">
        <v>4125</v>
      </c>
      <c r="H149" s="62">
        <v>3575</v>
      </c>
      <c r="I149" s="62">
        <v>7893</v>
      </c>
      <c r="J149" s="62">
        <v>9475</v>
      </c>
      <c r="K149" s="62">
        <v>11225</v>
      </c>
      <c r="L149" s="62">
        <v>10675</v>
      </c>
      <c r="M149" s="62">
        <v>3825</v>
      </c>
      <c r="N149" s="68">
        <v>60493</v>
      </c>
    </row>
    <row r="150" spans="1:14" ht="33" customHeight="1" thickBot="1" x14ac:dyDescent="0.25">
      <c r="A150" s="65" t="s">
        <v>283</v>
      </c>
      <c r="B150" s="66">
        <v>0</v>
      </c>
      <c r="C150" s="66">
        <v>0</v>
      </c>
      <c r="D150" s="66">
        <v>0</v>
      </c>
      <c r="E150" s="66">
        <v>0</v>
      </c>
      <c r="F150" s="66">
        <v>0</v>
      </c>
      <c r="G150" s="66">
        <v>0</v>
      </c>
      <c r="H150" s="66">
        <v>0</v>
      </c>
      <c r="I150" s="66">
        <v>0</v>
      </c>
      <c r="J150" s="66">
        <v>0</v>
      </c>
      <c r="K150" s="66">
        <v>0</v>
      </c>
      <c r="L150" s="66">
        <v>0</v>
      </c>
      <c r="M150" s="66">
        <v>0</v>
      </c>
      <c r="N150" s="66">
        <v>0</v>
      </c>
    </row>
    <row r="151" spans="1:14" ht="33" customHeight="1" thickBot="1" x14ac:dyDescent="0.25">
      <c r="A151" s="81" t="s">
        <v>283</v>
      </c>
      <c r="B151" s="69">
        <v>0</v>
      </c>
      <c r="C151" s="69">
        <v>0</v>
      </c>
      <c r="D151" s="69">
        <v>0</v>
      </c>
      <c r="E151" s="69">
        <v>0</v>
      </c>
      <c r="F151" s="69">
        <v>0</v>
      </c>
      <c r="G151" s="69">
        <v>0</v>
      </c>
      <c r="H151" s="69">
        <v>0</v>
      </c>
      <c r="I151" s="69">
        <v>0</v>
      </c>
      <c r="J151" s="69">
        <v>0</v>
      </c>
      <c r="K151" s="69">
        <v>0</v>
      </c>
      <c r="L151" s="69">
        <v>0</v>
      </c>
      <c r="M151" s="69">
        <v>0</v>
      </c>
      <c r="N151" s="68">
        <v>0</v>
      </c>
    </row>
    <row r="152" spans="1:14" ht="33" customHeight="1" thickBot="1" x14ac:dyDescent="0.25">
      <c r="A152" s="65" t="s">
        <v>284</v>
      </c>
      <c r="B152" s="66">
        <v>16452.04</v>
      </c>
      <c r="C152" s="66">
        <v>17676.32</v>
      </c>
      <c r="D152" s="66">
        <v>17487.939999999999</v>
      </c>
      <c r="E152" s="66">
        <v>18759.730000000003</v>
      </c>
      <c r="F152" s="66">
        <v>22411.699999999997</v>
      </c>
      <c r="G152" s="66">
        <v>20770.55</v>
      </c>
      <c r="H152" s="66">
        <v>22656.37</v>
      </c>
      <c r="I152" s="66">
        <v>23775.54</v>
      </c>
      <c r="J152" s="66">
        <v>26768.1</v>
      </c>
      <c r="K152" s="66">
        <v>30250.85</v>
      </c>
      <c r="L152" s="66">
        <v>28822.170000000002</v>
      </c>
      <c r="M152" s="66">
        <v>22154.3</v>
      </c>
      <c r="N152" s="66">
        <v>267985.61</v>
      </c>
    </row>
    <row r="153" spans="1:14" ht="33" customHeight="1" x14ac:dyDescent="0.2">
      <c r="A153" s="80" t="s">
        <v>285</v>
      </c>
      <c r="B153" s="62">
        <v>0</v>
      </c>
      <c r="C153" s="62">
        <v>0</v>
      </c>
      <c r="D153" s="62">
        <v>0</v>
      </c>
      <c r="E153" s="62">
        <v>0</v>
      </c>
      <c r="F153" s="62">
        <v>0</v>
      </c>
      <c r="G153" s="62">
        <v>0</v>
      </c>
      <c r="H153" s="62">
        <v>0</v>
      </c>
      <c r="I153" s="62">
        <v>0</v>
      </c>
      <c r="J153" s="62">
        <v>0</v>
      </c>
      <c r="K153" s="62">
        <v>0</v>
      </c>
      <c r="L153" s="62">
        <v>0</v>
      </c>
      <c r="M153" s="62">
        <v>0</v>
      </c>
      <c r="N153" s="68">
        <v>0</v>
      </c>
    </row>
    <row r="154" spans="1:14" ht="33" customHeight="1" x14ac:dyDescent="0.2">
      <c r="A154" s="80" t="s">
        <v>286</v>
      </c>
      <c r="B154" s="62">
        <v>10864.93</v>
      </c>
      <c r="C154" s="62">
        <v>9377.32</v>
      </c>
      <c r="D154" s="62">
        <v>12395.06</v>
      </c>
      <c r="E154" s="62">
        <v>17478.330000000002</v>
      </c>
      <c r="F154" s="62">
        <v>19197.919999999998</v>
      </c>
      <c r="G154" s="62">
        <v>18944.78</v>
      </c>
      <c r="H154" s="62">
        <v>16137.84</v>
      </c>
      <c r="I154" s="62">
        <v>19174.86</v>
      </c>
      <c r="J154" s="62">
        <v>18893.75</v>
      </c>
      <c r="K154" s="62">
        <v>24466.89</v>
      </c>
      <c r="L154" s="62">
        <v>26423.9</v>
      </c>
      <c r="M154" s="62">
        <v>22154.3</v>
      </c>
      <c r="N154" s="68">
        <v>215509.87999999998</v>
      </c>
    </row>
    <row r="155" spans="1:14" ht="33" customHeight="1" x14ac:dyDescent="0.2">
      <c r="A155" s="80" t="s">
        <v>287</v>
      </c>
      <c r="B155" s="62">
        <v>2520</v>
      </c>
      <c r="C155" s="62">
        <v>2435</v>
      </c>
      <c r="D155" s="62">
        <v>2008</v>
      </c>
      <c r="E155" s="62">
        <v>1281.4000000000001</v>
      </c>
      <c r="F155" s="62">
        <v>0</v>
      </c>
      <c r="G155" s="62">
        <v>0</v>
      </c>
      <c r="H155" s="62">
        <v>0</v>
      </c>
      <c r="I155" s="62">
        <v>0</v>
      </c>
      <c r="J155" s="62">
        <v>0</v>
      </c>
      <c r="K155" s="62">
        <v>0</v>
      </c>
      <c r="L155" s="62">
        <v>0</v>
      </c>
      <c r="M155" s="62">
        <v>0</v>
      </c>
      <c r="N155" s="68">
        <v>8244.4</v>
      </c>
    </row>
    <row r="156" spans="1:14" ht="33" customHeight="1" x14ac:dyDescent="0.2">
      <c r="A156" s="80" t="s">
        <v>288</v>
      </c>
      <c r="B156" s="62">
        <v>3067.11</v>
      </c>
      <c r="C156" s="62">
        <v>5864</v>
      </c>
      <c r="D156" s="62">
        <v>3084.88</v>
      </c>
      <c r="E156" s="62">
        <v>0</v>
      </c>
      <c r="F156" s="62">
        <v>3213.78</v>
      </c>
      <c r="G156" s="62">
        <v>1825.77</v>
      </c>
      <c r="H156" s="62">
        <v>6518.53</v>
      </c>
      <c r="I156" s="62">
        <v>4600.68</v>
      </c>
      <c r="J156" s="62">
        <v>7874.35</v>
      </c>
      <c r="K156" s="62">
        <v>5783.96</v>
      </c>
      <c r="L156" s="62">
        <v>2398.27</v>
      </c>
      <c r="M156" s="62">
        <v>0</v>
      </c>
      <c r="N156" s="68">
        <v>44231.329999999994</v>
      </c>
    </row>
    <row r="157" spans="1:14" ht="33" customHeight="1" x14ac:dyDescent="0.2">
      <c r="A157" s="80" t="s">
        <v>289</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290</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291</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292</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293</v>
      </c>
      <c r="B161" s="62">
        <v>0</v>
      </c>
      <c r="C161" s="62">
        <v>0</v>
      </c>
      <c r="D161" s="62">
        <v>0</v>
      </c>
      <c r="E161" s="62">
        <v>0</v>
      </c>
      <c r="F161" s="62">
        <v>0</v>
      </c>
      <c r="G161" s="62">
        <v>0</v>
      </c>
      <c r="H161" s="62">
        <v>0</v>
      </c>
      <c r="I161" s="62">
        <v>0</v>
      </c>
      <c r="J161" s="62">
        <v>0</v>
      </c>
      <c r="K161" s="62">
        <v>0</v>
      </c>
      <c r="L161" s="62">
        <v>0</v>
      </c>
      <c r="M161" s="62">
        <v>0</v>
      </c>
      <c r="N161" s="68">
        <v>0</v>
      </c>
    </row>
    <row r="162" spans="1:14" ht="33" customHeight="1" thickBot="1" x14ac:dyDescent="0.25">
      <c r="A162" s="80" t="s">
        <v>294</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65" t="s">
        <v>295</v>
      </c>
      <c r="B163" s="66">
        <v>18045.66</v>
      </c>
      <c r="C163" s="66">
        <v>15258.56</v>
      </c>
      <c r="D163" s="66">
        <v>9859.57</v>
      </c>
      <c r="E163" s="66">
        <v>13845.15</v>
      </c>
      <c r="F163" s="66">
        <v>21832.37</v>
      </c>
      <c r="G163" s="66">
        <v>25363.3</v>
      </c>
      <c r="H163" s="66">
        <v>18340.050000000003</v>
      </c>
      <c r="I163" s="66">
        <v>6134.62</v>
      </c>
      <c r="J163" s="66">
        <v>16006.46</v>
      </c>
      <c r="K163" s="66">
        <v>21342.86</v>
      </c>
      <c r="L163" s="66">
        <v>11172.66</v>
      </c>
      <c r="M163" s="66">
        <v>10518.57</v>
      </c>
      <c r="N163" s="66">
        <v>187719.83000000002</v>
      </c>
    </row>
    <row r="164" spans="1:14" ht="33" customHeight="1" x14ac:dyDescent="0.2">
      <c r="A164" s="80" t="s">
        <v>296</v>
      </c>
      <c r="B164" s="62">
        <v>16045.66</v>
      </c>
      <c r="C164" s="62">
        <v>14258.56</v>
      </c>
      <c r="D164" s="62">
        <v>8859.57</v>
      </c>
      <c r="E164" s="62">
        <v>12845.15</v>
      </c>
      <c r="F164" s="62">
        <v>20832.37</v>
      </c>
      <c r="G164" s="62">
        <v>24363.3</v>
      </c>
      <c r="H164" s="62">
        <v>17748.650000000001</v>
      </c>
      <c r="I164" s="62">
        <v>4642.62</v>
      </c>
      <c r="J164" s="62">
        <v>14146.73</v>
      </c>
      <c r="K164" s="62">
        <v>19740.5</v>
      </c>
      <c r="L164" s="62">
        <v>10625.06</v>
      </c>
      <c r="M164" s="62">
        <v>9518.57</v>
      </c>
      <c r="N164" s="68">
        <v>173626.74000000002</v>
      </c>
    </row>
    <row r="165" spans="1:14" ht="33" customHeight="1" x14ac:dyDescent="0.2">
      <c r="A165" s="80" t="s">
        <v>297</v>
      </c>
      <c r="B165" s="62">
        <v>0</v>
      </c>
      <c r="C165" s="62">
        <v>0</v>
      </c>
      <c r="D165" s="62">
        <v>0</v>
      </c>
      <c r="E165" s="62">
        <v>0</v>
      </c>
      <c r="F165" s="62">
        <v>0</v>
      </c>
      <c r="G165" s="62">
        <v>0</v>
      </c>
      <c r="H165" s="62">
        <v>0</v>
      </c>
      <c r="I165" s="62">
        <v>0</v>
      </c>
      <c r="J165" s="62">
        <v>0</v>
      </c>
      <c r="K165" s="62">
        <v>0</v>
      </c>
      <c r="L165" s="62">
        <v>0</v>
      </c>
      <c r="M165" s="62">
        <v>0</v>
      </c>
      <c r="N165" s="68">
        <v>0</v>
      </c>
    </row>
    <row r="166" spans="1:14" ht="33" customHeight="1" x14ac:dyDescent="0.2">
      <c r="A166" s="80" t="s">
        <v>298</v>
      </c>
      <c r="B166" s="62">
        <v>2000</v>
      </c>
      <c r="C166" s="62">
        <v>1000</v>
      </c>
      <c r="D166" s="62">
        <v>1000</v>
      </c>
      <c r="E166" s="62">
        <v>1000</v>
      </c>
      <c r="F166" s="62">
        <v>1000</v>
      </c>
      <c r="G166" s="62">
        <v>1000</v>
      </c>
      <c r="H166" s="62">
        <v>591.4</v>
      </c>
      <c r="I166" s="62">
        <v>1492</v>
      </c>
      <c r="J166" s="62">
        <v>1859.73</v>
      </c>
      <c r="K166" s="62">
        <v>1602.36</v>
      </c>
      <c r="L166" s="62">
        <v>547.6</v>
      </c>
      <c r="M166" s="62">
        <v>1000</v>
      </c>
      <c r="N166" s="68">
        <v>14093.09</v>
      </c>
    </row>
    <row r="167" spans="1:14" ht="33" customHeight="1" x14ac:dyDescent="0.2">
      <c r="A167" s="80" t="s">
        <v>299</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300</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301</v>
      </c>
      <c r="B169" s="62">
        <v>0</v>
      </c>
      <c r="C169" s="62">
        <v>0</v>
      </c>
      <c r="D169" s="62">
        <v>0</v>
      </c>
      <c r="E169" s="62">
        <v>0</v>
      </c>
      <c r="F169" s="62">
        <v>0</v>
      </c>
      <c r="G169" s="62">
        <v>0</v>
      </c>
      <c r="H169" s="62">
        <v>0</v>
      </c>
      <c r="I169" s="62">
        <v>0</v>
      </c>
      <c r="J169" s="62">
        <v>0</v>
      </c>
      <c r="K169" s="62">
        <v>0</v>
      </c>
      <c r="L169" s="62">
        <v>0</v>
      </c>
      <c r="M169" s="62">
        <v>0</v>
      </c>
      <c r="N169" s="68">
        <v>0</v>
      </c>
    </row>
    <row r="170" spans="1:14" ht="33" customHeight="1" thickBot="1" x14ac:dyDescent="0.25">
      <c r="A170" s="80" t="s">
        <v>302</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65" t="s">
        <v>303</v>
      </c>
      <c r="B171" s="66">
        <v>41424.080000000002</v>
      </c>
      <c r="C171" s="66">
        <v>24826.95</v>
      </c>
      <c r="D171" s="66">
        <v>13576.75</v>
      </c>
      <c r="E171" s="66">
        <v>35199.83</v>
      </c>
      <c r="F171" s="66">
        <v>36042.22</v>
      </c>
      <c r="G171" s="66">
        <v>35746.03</v>
      </c>
      <c r="H171" s="66">
        <v>41484.5</v>
      </c>
      <c r="I171" s="66">
        <v>43669.2</v>
      </c>
      <c r="J171" s="66">
        <v>39127.82</v>
      </c>
      <c r="K171" s="66">
        <v>48077.020000000004</v>
      </c>
      <c r="L171" s="66">
        <v>52951.46</v>
      </c>
      <c r="M171" s="66">
        <v>58282.66</v>
      </c>
      <c r="N171" s="66">
        <v>470408.51999999996</v>
      </c>
    </row>
    <row r="172" spans="1:14" ht="33" customHeight="1" x14ac:dyDescent="0.2">
      <c r="A172" s="80" t="s">
        <v>304</v>
      </c>
      <c r="B172" s="62">
        <v>0</v>
      </c>
      <c r="C172" s="62">
        <v>0</v>
      </c>
      <c r="D172" s="62">
        <v>0</v>
      </c>
      <c r="E172" s="62">
        <v>0</v>
      </c>
      <c r="F172" s="62">
        <v>0</v>
      </c>
      <c r="G172" s="62">
        <v>0</v>
      </c>
      <c r="H172" s="62">
        <v>0</v>
      </c>
      <c r="I172" s="62">
        <v>0</v>
      </c>
      <c r="J172" s="62">
        <v>0</v>
      </c>
      <c r="K172" s="62">
        <v>0</v>
      </c>
      <c r="L172" s="62">
        <v>0</v>
      </c>
      <c r="M172" s="62">
        <v>0</v>
      </c>
      <c r="N172" s="68">
        <v>0</v>
      </c>
    </row>
    <row r="173" spans="1:14" ht="33" customHeight="1" x14ac:dyDescent="0.2">
      <c r="A173" s="80" t="s">
        <v>305</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306</v>
      </c>
      <c r="B174" s="62">
        <v>3316</v>
      </c>
      <c r="C174" s="62">
        <v>3008</v>
      </c>
      <c r="D174" s="62">
        <v>3848</v>
      </c>
      <c r="E174" s="62">
        <v>2516</v>
      </c>
      <c r="F174" s="62">
        <v>4152</v>
      </c>
      <c r="G174" s="62">
        <v>4108</v>
      </c>
      <c r="H174" s="62">
        <v>4020</v>
      </c>
      <c r="I174" s="62">
        <v>4416</v>
      </c>
      <c r="J174" s="62">
        <v>4224.3999999999996</v>
      </c>
      <c r="K174" s="62">
        <v>3644</v>
      </c>
      <c r="L174" s="62">
        <v>4348</v>
      </c>
      <c r="M174" s="62">
        <v>3620</v>
      </c>
      <c r="N174" s="68">
        <v>45220.4</v>
      </c>
    </row>
    <row r="175" spans="1:14" ht="33" customHeight="1" x14ac:dyDescent="0.2">
      <c r="A175" s="80" t="s">
        <v>307</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308</v>
      </c>
      <c r="B176" s="62">
        <v>7381.66</v>
      </c>
      <c r="C176" s="62">
        <v>1389.24</v>
      </c>
      <c r="D176" s="62">
        <v>1497.14</v>
      </c>
      <c r="E176" s="62">
        <v>7025.88</v>
      </c>
      <c r="F176" s="62">
        <v>0</v>
      </c>
      <c r="G176" s="62">
        <v>0</v>
      </c>
      <c r="H176" s="62">
        <v>0</v>
      </c>
      <c r="I176" s="62">
        <v>0</v>
      </c>
      <c r="J176" s="62">
        <v>0</v>
      </c>
      <c r="K176" s="62">
        <v>0</v>
      </c>
      <c r="L176" s="62">
        <v>0</v>
      </c>
      <c r="M176" s="62">
        <v>0</v>
      </c>
      <c r="N176" s="68">
        <v>17293.919999999998</v>
      </c>
    </row>
    <row r="177" spans="1:14" ht="33" customHeight="1" x14ac:dyDescent="0.2">
      <c r="A177" s="80" t="s">
        <v>309</v>
      </c>
      <c r="B177" s="62">
        <v>0</v>
      </c>
      <c r="C177" s="62">
        <v>0</v>
      </c>
      <c r="D177" s="62">
        <v>0</v>
      </c>
      <c r="E177" s="62">
        <v>0</v>
      </c>
      <c r="F177" s="62">
        <v>0</v>
      </c>
      <c r="G177" s="62">
        <v>0</v>
      </c>
      <c r="H177" s="62">
        <v>0</v>
      </c>
      <c r="I177" s="62">
        <v>0</v>
      </c>
      <c r="J177" s="62">
        <v>0</v>
      </c>
      <c r="K177" s="62">
        <v>0</v>
      </c>
      <c r="L177" s="62">
        <v>0</v>
      </c>
      <c r="M177" s="62">
        <v>0</v>
      </c>
      <c r="N177" s="68">
        <v>0</v>
      </c>
    </row>
    <row r="178" spans="1:14" ht="33" customHeight="1" x14ac:dyDescent="0.2">
      <c r="A178" s="80" t="s">
        <v>310</v>
      </c>
      <c r="B178" s="62">
        <v>1302.1400000000001</v>
      </c>
      <c r="C178" s="62">
        <v>0</v>
      </c>
      <c r="D178" s="62">
        <v>1651.02</v>
      </c>
      <c r="E178" s="62">
        <v>0</v>
      </c>
      <c r="F178" s="62">
        <v>0</v>
      </c>
      <c r="G178" s="62">
        <v>0</v>
      </c>
      <c r="H178" s="62">
        <v>0</v>
      </c>
      <c r="I178" s="62">
        <v>0</v>
      </c>
      <c r="J178" s="62">
        <v>0</v>
      </c>
      <c r="K178" s="62">
        <v>0</v>
      </c>
      <c r="L178" s="62">
        <v>0</v>
      </c>
      <c r="M178" s="62">
        <v>0</v>
      </c>
      <c r="N178" s="68">
        <v>2953.16</v>
      </c>
    </row>
    <row r="179" spans="1:14" ht="33" customHeight="1" x14ac:dyDescent="0.2">
      <c r="A179" s="80" t="s">
        <v>311</v>
      </c>
      <c r="B179" s="62">
        <v>0</v>
      </c>
      <c r="C179" s="62">
        <v>0</v>
      </c>
      <c r="D179" s="62">
        <v>0</v>
      </c>
      <c r="E179" s="62">
        <v>0</v>
      </c>
      <c r="F179" s="62">
        <v>0</v>
      </c>
      <c r="G179" s="62">
        <v>0</v>
      </c>
      <c r="H179" s="62">
        <v>0</v>
      </c>
      <c r="I179" s="62">
        <v>0</v>
      </c>
      <c r="J179" s="62">
        <v>0</v>
      </c>
      <c r="K179" s="62">
        <v>0</v>
      </c>
      <c r="L179" s="62">
        <v>0</v>
      </c>
      <c r="M179" s="62">
        <v>0</v>
      </c>
      <c r="N179" s="68">
        <v>0</v>
      </c>
    </row>
    <row r="180" spans="1:14" ht="33" customHeight="1" x14ac:dyDescent="0.2">
      <c r="A180" s="80" t="s">
        <v>312</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313</v>
      </c>
      <c r="B181" s="62">
        <v>8186.66</v>
      </c>
      <c r="C181" s="62">
        <v>4959.09</v>
      </c>
      <c r="D181" s="62">
        <v>6580.59</v>
      </c>
      <c r="E181" s="62">
        <v>10170.59</v>
      </c>
      <c r="F181" s="62">
        <v>19474.64</v>
      </c>
      <c r="G181" s="62">
        <v>16107.13</v>
      </c>
      <c r="H181" s="62">
        <v>15747.14</v>
      </c>
      <c r="I181" s="62">
        <v>14399.7</v>
      </c>
      <c r="J181" s="62">
        <v>10033.959999999999</v>
      </c>
      <c r="K181" s="62">
        <v>13266.62</v>
      </c>
      <c r="L181" s="62">
        <v>11311</v>
      </c>
      <c r="M181" s="62">
        <v>14325.26</v>
      </c>
      <c r="N181" s="68">
        <v>144562.38</v>
      </c>
    </row>
    <row r="182" spans="1:14" ht="33" customHeight="1" x14ac:dyDescent="0.2">
      <c r="A182" s="80" t="s">
        <v>314</v>
      </c>
      <c r="B182" s="62">
        <v>0</v>
      </c>
      <c r="C182" s="62">
        <v>0</v>
      </c>
      <c r="D182" s="62">
        <v>0</v>
      </c>
      <c r="E182" s="62">
        <v>0</v>
      </c>
      <c r="F182" s="62">
        <v>0</v>
      </c>
      <c r="G182" s="62">
        <v>0</v>
      </c>
      <c r="H182" s="62">
        <v>0</v>
      </c>
      <c r="I182" s="62">
        <v>0</v>
      </c>
      <c r="J182" s="62">
        <v>0</v>
      </c>
      <c r="K182" s="62">
        <v>0</v>
      </c>
      <c r="L182" s="62">
        <v>0</v>
      </c>
      <c r="M182" s="62">
        <v>0</v>
      </c>
      <c r="N182" s="68">
        <v>0</v>
      </c>
    </row>
    <row r="183" spans="1:14" ht="33" customHeight="1" x14ac:dyDescent="0.2">
      <c r="A183" s="80" t="s">
        <v>315</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316</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317</v>
      </c>
      <c r="B185" s="62">
        <v>0</v>
      </c>
      <c r="C185" s="62">
        <v>0</v>
      </c>
      <c r="D185" s="62">
        <v>0</v>
      </c>
      <c r="E185" s="62">
        <v>0</v>
      </c>
      <c r="F185" s="62">
        <v>0</v>
      </c>
      <c r="G185" s="62">
        <v>0</v>
      </c>
      <c r="H185" s="62">
        <v>0</v>
      </c>
      <c r="I185" s="62">
        <v>0</v>
      </c>
      <c r="J185" s="62">
        <v>0</v>
      </c>
      <c r="K185" s="62">
        <v>0</v>
      </c>
      <c r="L185" s="62">
        <v>0</v>
      </c>
      <c r="M185" s="62">
        <v>0</v>
      </c>
      <c r="N185" s="68">
        <v>0</v>
      </c>
    </row>
    <row r="186" spans="1:14" ht="33" customHeight="1" thickBot="1" x14ac:dyDescent="0.25">
      <c r="A186" s="80" t="s">
        <v>318</v>
      </c>
      <c r="B186" s="62">
        <v>21237.62</v>
      </c>
      <c r="C186" s="62">
        <v>15470.62</v>
      </c>
      <c r="D186" s="62">
        <v>0</v>
      </c>
      <c r="E186" s="62">
        <v>15487.36</v>
      </c>
      <c r="F186" s="62">
        <v>12415.58</v>
      </c>
      <c r="G186" s="62">
        <v>15530.9</v>
      </c>
      <c r="H186" s="62">
        <v>21717.360000000001</v>
      </c>
      <c r="I186" s="62">
        <v>24853.5</v>
      </c>
      <c r="J186" s="62">
        <v>24869.46</v>
      </c>
      <c r="K186" s="62">
        <v>31166.400000000001</v>
      </c>
      <c r="L186" s="62">
        <v>37292.46</v>
      </c>
      <c r="M186" s="62">
        <v>40337.4</v>
      </c>
      <c r="N186" s="68">
        <v>260378.65999999997</v>
      </c>
    </row>
    <row r="187" spans="1:14" ht="33" customHeight="1" thickBot="1" x14ac:dyDescent="0.25">
      <c r="A187" s="65" t="s">
        <v>319</v>
      </c>
      <c r="B187" s="66">
        <v>834.5</v>
      </c>
      <c r="C187" s="66">
        <v>9002.5400000000009</v>
      </c>
      <c r="D187" s="66">
        <v>4944.2199999999993</v>
      </c>
      <c r="E187" s="66">
        <v>9309.7199999999993</v>
      </c>
      <c r="F187" s="66">
        <v>3811.62</v>
      </c>
      <c r="G187" s="66">
        <v>8557.36</v>
      </c>
      <c r="H187" s="66">
        <v>3698.62</v>
      </c>
      <c r="I187" s="66">
        <v>3045</v>
      </c>
      <c r="J187" s="66">
        <v>5075</v>
      </c>
      <c r="K187" s="66">
        <v>6334.51</v>
      </c>
      <c r="L187" s="66">
        <v>5025.0200000000004</v>
      </c>
      <c r="M187" s="66">
        <v>2772.46</v>
      </c>
      <c r="N187" s="66">
        <v>62410.570000000007</v>
      </c>
    </row>
    <row r="188" spans="1:14" ht="33" customHeight="1" x14ac:dyDescent="0.2">
      <c r="A188" s="80" t="s">
        <v>320</v>
      </c>
      <c r="B188" s="62">
        <v>254.5</v>
      </c>
      <c r="C188" s="62">
        <v>1542.54</v>
      </c>
      <c r="D188" s="62">
        <v>2479.2199999999998</v>
      </c>
      <c r="E188" s="62">
        <v>3016.72</v>
      </c>
      <c r="F188" s="62">
        <v>911.62</v>
      </c>
      <c r="G188" s="62">
        <v>2931.36</v>
      </c>
      <c r="H188" s="62">
        <v>508.62</v>
      </c>
      <c r="I188" s="62">
        <v>0</v>
      </c>
      <c r="J188" s="62">
        <v>0</v>
      </c>
      <c r="K188" s="62">
        <v>766.51</v>
      </c>
      <c r="L188" s="62">
        <v>1574.02</v>
      </c>
      <c r="M188" s="62">
        <v>829.46</v>
      </c>
      <c r="N188" s="68">
        <v>14814.570000000003</v>
      </c>
    </row>
    <row r="189" spans="1:14" ht="33" customHeight="1" x14ac:dyDescent="0.2">
      <c r="A189" s="80" t="s">
        <v>321</v>
      </c>
      <c r="B189" s="62">
        <v>0</v>
      </c>
      <c r="C189" s="62">
        <v>0</v>
      </c>
      <c r="D189" s="62">
        <v>0</v>
      </c>
      <c r="E189" s="62">
        <v>0</v>
      </c>
      <c r="F189" s="62">
        <v>0</v>
      </c>
      <c r="G189" s="62">
        <v>0</v>
      </c>
      <c r="H189" s="62">
        <v>0</v>
      </c>
      <c r="I189" s="62">
        <v>0</v>
      </c>
      <c r="J189" s="62">
        <v>0</v>
      </c>
      <c r="K189" s="62">
        <v>0</v>
      </c>
      <c r="L189" s="62">
        <v>0</v>
      </c>
      <c r="M189" s="62">
        <v>0</v>
      </c>
      <c r="N189" s="68">
        <v>0</v>
      </c>
    </row>
    <row r="190" spans="1:14" ht="33" customHeight="1" x14ac:dyDescent="0.2">
      <c r="A190" s="80" t="s">
        <v>322</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323</v>
      </c>
      <c r="B191" s="62">
        <v>580</v>
      </c>
      <c r="C191" s="62">
        <v>7460</v>
      </c>
      <c r="D191" s="62">
        <v>2465</v>
      </c>
      <c r="E191" s="62">
        <v>6293</v>
      </c>
      <c r="F191" s="62">
        <v>2900</v>
      </c>
      <c r="G191" s="62">
        <v>5626</v>
      </c>
      <c r="H191" s="62">
        <v>3190</v>
      </c>
      <c r="I191" s="62">
        <v>3045</v>
      </c>
      <c r="J191" s="62">
        <v>5075</v>
      </c>
      <c r="K191" s="62">
        <v>5568</v>
      </c>
      <c r="L191" s="62">
        <v>3451</v>
      </c>
      <c r="M191" s="62">
        <v>1943</v>
      </c>
      <c r="N191" s="68">
        <v>47596</v>
      </c>
    </row>
    <row r="192" spans="1:14" ht="33" customHeight="1" x14ac:dyDescent="0.2">
      <c r="A192" s="80" t="s">
        <v>324</v>
      </c>
      <c r="B192" s="62">
        <v>0</v>
      </c>
      <c r="C192" s="62">
        <v>0</v>
      </c>
      <c r="D192" s="62">
        <v>0</v>
      </c>
      <c r="E192" s="62">
        <v>0</v>
      </c>
      <c r="F192" s="62">
        <v>0</v>
      </c>
      <c r="G192" s="62">
        <v>0</v>
      </c>
      <c r="H192" s="62">
        <v>0</v>
      </c>
      <c r="I192" s="62">
        <v>0</v>
      </c>
      <c r="J192" s="62">
        <v>0</v>
      </c>
      <c r="K192" s="62">
        <v>0</v>
      </c>
      <c r="L192" s="62">
        <v>0</v>
      </c>
      <c r="M192" s="62">
        <v>0</v>
      </c>
      <c r="N192" s="68">
        <v>0</v>
      </c>
    </row>
    <row r="193" spans="1:14" ht="33" customHeight="1" thickBot="1" x14ac:dyDescent="0.25">
      <c r="A193" s="80" t="s">
        <v>255</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65" t="s">
        <v>325</v>
      </c>
      <c r="B194" s="66">
        <v>177</v>
      </c>
      <c r="C194" s="66">
        <v>413</v>
      </c>
      <c r="D194" s="66">
        <v>1400.5</v>
      </c>
      <c r="E194" s="66">
        <v>3897.5</v>
      </c>
      <c r="F194" s="66">
        <v>4058.8</v>
      </c>
      <c r="G194" s="66">
        <v>5958</v>
      </c>
      <c r="H194" s="66">
        <v>6815</v>
      </c>
      <c r="I194" s="66">
        <v>6066</v>
      </c>
      <c r="J194" s="66">
        <v>1357</v>
      </c>
      <c r="K194" s="66">
        <v>649</v>
      </c>
      <c r="L194" s="66">
        <v>1268.5</v>
      </c>
      <c r="M194" s="66">
        <v>354</v>
      </c>
      <c r="N194" s="66">
        <v>32414.3</v>
      </c>
    </row>
    <row r="195" spans="1:14" ht="33" customHeight="1" x14ac:dyDescent="0.2">
      <c r="A195" s="80" t="s">
        <v>326</v>
      </c>
      <c r="B195" s="62">
        <v>0</v>
      </c>
      <c r="C195" s="62">
        <v>0</v>
      </c>
      <c r="D195" s="62">
        <v>0</v>
      </c>
      <c r="E195" s="62">
        <v>0</v>
      </c>
      <c r="F195" s="62">
        <v>0</v>
      </c>
      <c r="G195" s="62">
        <v>0</v>
      </c>
      <c r="H195" s="62">
        <v>0</v>
      </c>
      <c r="I195" s="62">
        <v>0</v>
      </c>
      <c r="J195" s="62">
        <v>0</v>
      </c>
      <c r="K195" s="62">
        <v>0</v>
      </c>
      <c r="L195" s="62">
        <v>0</v>
      </c>
      <c r="M195" s="62">
        <v>0</v>
      </c>
      <c r="N195" s="62">
        <v>0</v>
      </c>
    </row>
    <row r="196" spans="1:14" ht="33" customHeight="1" x14ac:dyDescent="0.2">
      <c r="A196" s="80" t="s">
        <v>327</v>
      </c>
      <c r="B196" s="62">
        <v>0</v>
      </c>
      <c r="C196" s="62">
        <v>0</v>
      </c>
      <c r="D196" s="62">
        <v>0</v>
      </c>
      <c r="E196" s="62">
        <v>357.5</v>
      </c>
      <c r="F196" s="62">
        <v>1138.8</v>
      </c>
      <c r="G196" s="62">
        <v>3161.5</v>
      </c>
      <c r="H196" s="62">
        <v>1254</v>
      </c>
      <c r="I196" s="62">
        <v>0</v>
      </c>
      <c r="J196" s="62">
        <v>0</v>
      </c>
      <c r="K196" s="62">
        <v>0</v>
      </c>
      <c r="L196" s="62">
        <v>0</v>
      </c>
      <c r="M196" s="62">
        <v>0</v>
      </c>
      <c r="N196" s="62">
        <v>5911.8</v>
      </c>
    </row>
    <row r="197" spans="1:14" ht="33" customHeight="1" x14ac:dyDescent="0.2">
      <c r="A197" s="80" t="s">
        <v>328</v>
      </c>
      <c r="B197" s="62">
        <v>177</v>
      </c>
      <c r="C197" s="62">
        <v>413</v>
      </c>
      <c r="D197" s="62">
        <v>1400.5</v>
      </c>
      <c r="E197" s="62">
        <v>3540</v>
      </c>
      <c r="F197" s="62">
        <v>2920</v>
      </c>
      <c r="G197" s="62">
        <v>2796.5</v>
      </c>
      <c r="H197" s="62">
        <v>5561</v>
      </c>
      <c r="I197" s="62">
        <v>6066</v>
      </c>
      <c r="J197" s="62">
        <v>1357</v>
      </c>
      <c r="K197" s="62">
        <v>649</v>
      </c>
      <c r="L197" s="62">
        <v>1268.5</v>
      </c>
      <c r="M197" s="62">
        <v>354</v>
      </c>
      <c r="N197" s="62">
        <v>26502.5</v>
      </c>
    </row>
    <row r="198" spans="1:14" ht="33" customHeight="1" thickBot="1" x14ac:dyDescent="0.25">
      <c r="A198" s="80" t="s">
        <v>255</v>
      </c>
      <c r="B198" s="62">
        <v>0</v>
      </c>
      <c r="C198" s="62">
        <v>0</v>
      </c>
      <c r="D198" s="62">
        <v>0</v>
      </c>
      <c r="E198" s="62">
        <v>0</v>
      </c>
      <c r="F198" s="62">
        <v>0</v>
      </c>
      <c r="G198" s="62">
        <v>0</v>
      </c>
      <c r="H198" s="62">
        <v>0</v>
      </c>
      <c r="I198" s="62">
        <v>0</v>
      </c>
      <c r="J198" s="62">
        <v>0</v>
      </c>
      <c r="K198" s="62">
        <v>0</v>
      </c>
      <c r="L198" s="62">
        <v>0</v>
      </c>
      <c r="M198" s="62">
        <v>0</v>
      </c>
      <c r="N198" s="62">
        <v>0</v>
      </c>
    </row>
    <row r="199" spans="1:14" ht="33" customHeight="1" thickBot="1" x14ac:dyDescent="0.25">
      <c r="A199" s="65" t="s">
        <v>329</v>
      </c>
      <c r="B199" s="66">
        <v>112640.51000000001</v>
      </c>
      <c r="C199" s="66">
        <v>170262.85</v>
      </c>
      <c r="D199" s="66">
        <v>110497.96</v>
      </c>
      <c r="E199" s="66">
        <v>272197.82</v>
      </c>
      <c r="F199" s="66">
        <v>239880.33</v>
      </c>
      <c r="G199" s="66">
        <v>261986.56</v>
      </c>
      <c r="H199" s="66">
        <v>288873.55</v>
      </c>
      <c r="I199" s="66">
        <v>237570.81</v>
      </c>
      <c r="J199" s="66">
        <v>260186.95</v>
      </c>
      <c r="K199" s="66">
        <v>166337.18</v>
      </c>
      <c r="L199" s="66">
        <v>95202.98000000001</v>
      </c>
      <c r="M199" s="66">
        <v>216925.38</v>
      </c>
      <c r="N199" s="66">
        <v>2432562.88</v>
      </c>
    </row>
    <row r="200" spans="1:14" ht="33" customHeight="1" x14ac:dyDescent="0.2">
      <c r="A200" s="80" t="s">
        <v>330</v>
      </c>
      <c r="B200" s="62">
        <v>0</v>
      </c>
      <c r="C200" s="62">
        <v>0</v>
      </c>
      <c r="D200" s="62">
        <v>1410.22</v>
      </c>
      <c r="E200" s="62">
        <v>1432.72</v>
      </c>
      <c r="F200" s="62">
        <v>0</v>
      </c>
      <c r="G200" s="62">
        <v>7328.92</v>
      </c>
      <c r="H200" s="62">
        <v>2969.56</v>
      </c>
      <c r="I200" s="62">
        <v>2905.76</v>
      </c>
      <c r="J200" s="62">
        <v>0</v>
      </c>
      <c r="K200" s="62">
        <v>0</v>
      </c>
      <c r="L200" s="62">
        <v>0</v>
      </c>
      <c r="M200" s="62">
        <v>14771.47</v>
      </c>
      <c r="N200" s="68">
        <v>30818.65</v>
      </c>
    </row>
    <row r="201" spans="1:14" ht="33" customHeight="1" x14ac:dyDescent="0.2">
      <c r="A201" s="80" t="s">
        <v>331</v>
      </c>
      <c r="B201" s="62">
        <v>17294.61</v>
      </c>
      <c r="C201" s="62">
        <v>2814.35</v>
      </c>
      <c r="D201" s="62">
        <v>17523.53</v>
      </c>
      <c r="E201" s="62">
        <v>13148.28</v>
      </c>
      <c r="F201" s="62">
        <v>4486.6099999999997</v>
      </c>
      <c r="G201" s="62">
        <v>9069.0400000000009</v>
      </c>
      <c r="H201" s="62">
        <v>11801.86</v>
      </c>
      <c r="I201" s="62">
        <v>9316.36</v>
      </c>
      <c r="J201" s="62">
        <v>8586.2900000000009</v>
      </c>
      <c r="K201" s="62">
        <v>0</v>
      </c>
      <c r="L201" s="62">
        <v>0</v>
      </c>
      <c r="M201" s="62">
        <v>9586.65</v>
      </c>
      <c r="N201" s="68">
        <v>103627.57999999999</v>
      </c>
    </row>
    <row r="202" spans="1:14" ht="33" customHeight="1" x14ac:dyDescent="0.2">
      <c r="A202" s="80" t="s">
        <v>332</v>
      </c>
      <c r="B202" s="62">
        <v>8298.07</v>
      </c>
      <c r="C202" s="62">
        <v>14714.22</v>
      </c>
      <c r="D202" s="62">
        <v>4678.1899999999996</v>
      </c>
      <c r="E202" s="62">
        <v>15490.69</v>
      </c>
      <c r="F202" s="62">
        <v>17831.98</v>
      </c>
      <c r="G202" s="62">
        <v>19466.080000000002</v>
      </c>
      <c r="H202" s="62">
        <v>21281.32</v>
      </c>
      <c r="I202" s="62">
        <v>12993.06</v>
      </c>
      <c r="J202" s="62">
        <v>22065.47</v>
      </c>
      <c r="K202" s="62">
        <v>13419.09</v>
      </c>
      <c r="L202" s="62">
        <v>13705.02</v>
      </c>
      <c r="M202" s="62">
        <v>0</v>
      </c>
      <c r="N202" s="68">
        <v>163943.18999999997</v>
      </c>
    </row>
    <row r="203" spans="1:14" ht="33" customHeight="1" x14ac:dyDescent="0.2">
      <c r="A203" s="80" t="s">
        <v>333</v>
      </c>
      <c r="B203" s="62">
        <v>0</v>
      </c>
      <c r="C203" s="62">
        <v>0</v>
      </c>
      <c r="D203" s="62">
        <v>0</v>
      </c>
      <c r="E203" s="62">
        <v>1448.63</v>
      </c>
      <c r="F203" s="62">
        <v>0</v>
      </c>
      <c r="G203" s="62">
        <v>0</v>
      </c>
      <c r="H203" s="62">
        <v>0</v>
      </c>
      <c r="I203" s="62">
        <v>0</v>
      </c>
      <c r="J203" s="62">
        <v>0</v>
      </c>
      <c r="K203" s="62">
        <v>0</v>
      </c>
      <c r="L203" s="62">
        <v>0</v>
      </c>
      <c r="M203" s="62">
        <v>0</v>
      </c>
      <c r="N203" s="68">
        <v>1448.63</v>
      </c>
    </row>
    <row r="204" spans="1:14" ht="33" customHeight="1" x14ac:dyDescent="0.2">
      <c r="A204" s="80" t="s">
        <v>334</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335</v>
      </c>
      <c r="B205" s="62">
        <v>87047.83</v>
      </c>
      <c r="C205" s="62">
        <v>152734.28</v>
      </c>
      <c r="D205" s="62">
        <v>86886.02</v>
      </c>
      <c r="E205" s="62">
        <v>240677.5</v>
      </c>
      <c r="F205" s="62">
        <v>217561.74</v>
      </c>
      <c r="G205" s="62">
        <v>226122.52</v>
      </c>
      <c r="H205" s="62">
        <v>252820.81</v>
      </c>
      <c r="I205" s="62">
        <v>212355.63</v>
      </c>
      <c r="J205" s="62">
        <v>229535.19</v>
      </c>
      <c r="K205" s="62">
        <v>152918.09</v>
      </c>
      <c r="L205" s="62">
        <v>81497.960000000006</v>
      </c>
      <c r="M205" s="62">
        <v>192567.26</v>
      </c>
      <c r="N205" s="68">
        <v>2132724.83</v>
      </c>
    </row>
    <row r="206" spans="1:14" ht="33" customHeight="1" x14ac:dyDescent="0.2">
      <c r="A206" s="80" t="s">
        <v>334</v>
      </c>
      <c r="B206" s="62">
        <v>0</v>
      </c>
      <c r="C206" s="62">
        <v>0</v>
      </c>
      <c r="D206" s="62">
        <v>0</v>
      </c>
      <c r="E206" s="62">
        <v>0</v>
      </c>
      <c r="F206" s="62">
        <v>0</v>
      </c>
      <c r="G206" s="62">
        <v>0</v>
      </c>
      <c r="H206" s="62">
        <v>0</v>
      </c>
      <c r="I206" s="62">
        <v>0</v>
      </c>
      <c r="J206" s="62">
        <v>0</v>
      </c>
      <c r="K206" s="62">
        <v>0</v>
      </c>
      <c r="L206" s="62">
        <v>0</v>
      </c>
      <c r="M206" s="62">
        <v>0</v>
      </c>
      <c r="N206" s="68">
        <v>0</v>
      </c>
    </row>
    <row r="207" spans="1:14" ht="33" customHeight="1" thickBot="1" x14ac:dyDescent="0.25">
      <c r="A207" s="80" t="s">
        <v>255</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65" t="s">
        <v>336</v>
      </c>
      <c r="B208" s="66">
        <v>0</v>
      </c>
      <c r="C208" s="66">
        <v>0</v>
      </c>
      <c r="D208" s="66">
        <v>0</v>
      </c>
      <c r="E208" s="66">
        <v>0</v>
      </c>
      <c r="F208" s="66">
        <v>0</v>
      </c>
      <c r="G208" s="66">
        <v>0</v>
      </c>
      <c r="H208" s="66">
        <v>0</v>
      </c>
      <c r="I208" s="66">
        <v>0</v>
      </c>
      <c r="J208" s="66">
        <v>0</v>
      </c>
      <c r="K208" s="66">
        <v>0</v>
      </c>
      <c r="L208" s="66">
        <v>0</v>
      </c>
      <c r="M208" s="66">
        <v>0</v>
      </c>
      <c r="N208" s="66">
        <v>0</v>
      </c>
    </row>
    <row r="209" spans="1:14" ht="33" customHeight="1" x14ac:dyDescent="0.2">
      <c r="A209" s="80" t="s">
        <v>337</v>
      </c>
      <c r="B209" s="62">
        <v>0</v>
      </c>
      <c r="C209" s="62">
        <v>0</v>
      </c>
      <c r="D209" s="62">
        <v>0</v>
      </c>
      <c r="E209" s="62">
        <v>0</v>
      </c>
      <c r="F209" s="62">
        <v>0</v>
      </c>
      <c r="G209" s="62">
        <v>0</v>
      </c>
      <c r="H209" s="62">
        <v>0</v>
      </c>
      <c r="I209" s="62">
        <v>0</v>
      </c>
      <c r="J209" s="62">
        <v>0</v>
      </c>
      <c r="K209" s="62">
        <v>0</v>
      </c>
      <c r="L209" s="62">
        <v>0</v>
      </c>
      <c r="M209" s="62">
        <v>0</v>
      </c>
      <c r="N209" s="68">
        <v>0</v>
      </c>
    </row>
    <row r="210" spans="1:14" ht="33" customHeight="1" x14ac:dyDescent="0.2">
      <c r="A210" s="80" t="s">
        <v>338</v>
      </c>
      <c r="B210" s="62">
        <v>0</v>
      </c>
      <c r="C210" s="62">
        <v>0</v>
      </c>
      <c r="D210" s="62">
        <v>0</v>
      </c>
      <c r="E210" s="62">
        <v>0</v>
      </c>
      <c r="F210" s="62">
        <v>0</v>
      </c>
      <c r="G210" s="62">
        <v>0</v>
      </c>
      <c r="H210" s="62">
        <v>0</v>
      </c>
      <c r="I210" s="62">
        <v>0</v>
      </c>
      <c r="J210" s="62">
        <v>0</v>
      </c>
      <c r="K210" s="62">
        <v>0</v>
      </c>
      <c r="L210" s="62">
        <v>0</v>
      </c>
      <c r="M210" s="62">
        <v>0</v>
      </c>
      <c r="N210" s="68">
        <v>0</v>
      </c>
    </row>
    <row r="211" spans="1:14" ht="33" customHeight="1" thickBot="1" x14ac:dyDescent="0.25">
      <c r="A211" s="80" t="s">
        <v>255</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65" t="s">
        <v>339</v>
      </c>
      <c r="B212" s="66">
        <v>0</v>
      </c>
      <c r="C212" s="66">
        <v>0</v>
      </c>
      <c r="D212" s="66">
        <v>0</v>
      </c>
      <c r="E212" s="66">
        <v>0</v>
      </c>
      <c r="F212" s="66">
        <v>0</v>
      </c>
      <c r="G212" s="66">
        <v>0</v>
      </c>
      <c r="H212" s="66">
        <v>1173.74</v>
      </c>
      <c r="I212" s="66">
        <v>465.08</v>
      </c>
      <c r="J212" s="66">
        <v>0</v>
      </c>
      <c r="K212" s="66">
        <v>0</v>
      </c>
      <c r="L212" s="66">
        <v>0</v>
      </c>
      <c r="M212" s="66">
        <v>0</v>
      </c>
      <c r="N212" s="66">
        <v>1638.82</v>
      </c>
    </row>
    <row r="213" spans="1:14" ht="33" customHeight="1" thickBot="1" x14ac:dyDescent="0.25">
      <c r="A213" s="81" t="s">
        <v>339</v>
      </c>
      <c r="B213" s="70">
        <v>0</v>
      </c>
      <c r="C213" s="70">
        <v>0</v>
      </c>
      <c r="D213" s="70">
        <v>0</v>
      </c>
      <c r="E213" s="70">
        <v>0</v>
      </c>
      <c r="F213" s="70">
        <v>0</v>
      </c>
      <c r="G213" s="70">
        <v>0</v>
      </c>
      <c r="H213" s="70">
        <v>1173.74</v>
      </c>
      <c r="I213" s="70">
        <v>465.08</v>
      </c>
      <c r="J213" s="70">
        <v>0</v>
      </c>
      <c r="K213" s="70">
        <v>0</v>
      </c>
      <c r="L213" s="70">
        <v>0</v>
      </c>
      <c r="M213" s="70">
        <v>0</v>
      </c>
      <c r="N213" s="71">
        <v>1638.82</v>
      </c>
    </row>
    <row r="214" spans="1:14" ht="33" customHeight="1" thickBot="1" x14ac:dyDescent="0.25">
      <c r="A214" s="90" t="s">
        <v>250</v>
      </c>
      <c r="B214" s="89">
        <v>480254.33</v>
      </c>
      <c r="C214" s="89">
        <v>480554.1</v>
      </c>
      <c r="D214" s="89">
        <v>410269.69</v>
      </c>
      <c r="E214" s="89">
        <v>622432.6</v>
      </c>
      <c r="F214" s="89">
        <v>599033.28</v>
      </c>
      <c r="G214" s="89">
        <v>676463.37999999989</v>
      </c>
      <c r="H214" s="89">
        <v>735874.32</v>
      </c>
      <c r="I214" s="89">
        <v>683901.99</v>
      </c>
      <c r="J214" s="89">
        <v>775302.78</v>
      </c>
      <c r="K214" s="89">
        <v>768657.54</v>
      </c>
      <c r="L214" s="89">
        <v>575191.73</v>
      </c>
      <c r="M214" s="89">
        <v>568961.84000000008</v>
      </c>
      <c r="N214" s="89">
        <v>7376897.5800000001</v>
      </c>
    </row>
    <row r="215" spans="1:14" ht="33" customHeight="1" x14ac:dyDescent="0.2"/>
    <row r="216" spans="1:14" ht="33" customHeight="1" x14ac:dyDescent="0.2">
      <c r="A216" s="85"/>
    </row>
    <row r="217" spans="1:14" ht="33" customHeight="1" x14ac:dyDescent="0.2">
      <c r="A217" s="216" t="s">
        <v>236</v>
      </c>
      <c r="B217" s="216"/>
      <c r="C217" s="216"/>
      <c r="D217" s="216"/>
      <c r="E217" s="216"/>
      <c r="F217" s="216"/>
      <c r="G217" s="216"/>
      <c r="H217" s="216"/>
      <c r="I217" s="216"/>
      <c r="J217" s="216"/>
      <c r="K217" s="216"/>
      <c r="L217" s="216"/>
      <c r="M217" s="216"/>
      <c r="N217" s="216"/>
    </row>
    <row r="218" spans="1:14" ht="33" customHeight="1" thickBot="1" x14ac:dyDescent="0.25">
      <c r="A218" s="217"/>
      <c r="B218" s="217"/>
      <c r="C218" s="217"/>
      <c r="D218" s="217"/>
      <c r="E218" s="217"/>
      <c r="F218" s="217"/>
      <c r="G218" s="217"/>
      <c r="H218" s="217"/>
      <c r="I218" s="217"/>
      <c r="J218" s="217"/>
      <c r="K218" s="217"/>
      <c r="L218" s="217"/>
      <c r="M218" s="217"/>
      <c r="N218" s="217"/>
    </row>
    <row r="219" spans="1:14" ht="33" customHeight="1" thickBot="1" x14ac:dyDescent="0.25">
      <c r="A219" s="92" t="s">
        <v>237</v>
      </c>
      <c r="B219" s="93" t="s">
        <v>238</v>
      </c>
      <c r="C219" s="93" t="s">
        <v>239</v>
      </c>
      <c r="D219" s="93" t="s">
        <v>240</v>
      </c>
      <c r="E219" s="93" t="s">
        <v>241</v>
      </c>
      <c r="F219" s="93" t="s">
        <v>242</v>
      </c>
      <c r="G219" s="93" t="s">
        <v>243</v>
      </c>
      <c r="H219" s="93" t="s">
        <v>244</v>
      </c>
      <c r="I219" s="93" t="s">
        <v>245</v>
      </c>
      <c r="J219" s="93" t="s">
        <v>246</v>
      </c>
      <c r="K219" s="93" t="s">
        <v>247</v>
      </c>
      <c r="L219" s="93" t="s">
        <v>248</v>
      </c>
      <c r="M219" s="93" t="s">
        <v>249</v>
      </c>
      <c r="N219" s="94" t="s">
        <v>250</v>
      </c>
    </row>
    <row r="220" spans="1:14" ht="33" customHeight="1" thickBot="1" x14ac:dyDescent="0.25">
      <c r="A220" s="76" t="s">
        <v>251</v>
      </c>
      <c r="B220" s="91">
        <v>150</v>
      </c>
      <c r="C220" s="61">
        <v>100</v>
      </c>
      <c r="D220" s="61">
        <v>50</v>
      </c>
      <c r="E220" s="61">
        <v>50</v>
      </c>
      <c r="F220" s="61">
        <v>0</v>
      </c>
      <c r="G220" s="61">
        <v>0</v>
      </c>
      <c r="H220" s="61">
        <v>0</v>
      </c>
      <c r="I220" s="61">
        <v>100</v>
      </c>
      <c r="J220" s="61">
        <v>100</v>
      </c>
      <c r="K220" s="61">
        <v>100</v>
      </c>
      <c r="L220" s="61">
        <v>100</v>
      </c>
      <c r="M220" s="61">
        <v>150</v>
      </c>
      <c r="N220" s="61">
        <v>900</v>
      </c>
    </row>
    <row r="221" spans="1:14" ht="33" customHeight="1" x14ac:dyDescent="0.2">
      <c r="A221" s="77" t="s">
        <v>252</v>
      </c>
      <c r="B221" s="64">
        <v>150</v>
      </c>
      <c r="C221" s="62">
        <v>100</v>
      </c>
      <c r="D221" s="62">
        <v>50</v>
      </c>
      <c r="E221" s="62">
        <v>50</v>
      </c>
      <c r="F221" s="62">
        <v>0</v>
      </c>
      <c r="G221" s="62">
        <v>0</v>
      </c>
      <c r="H221" s="62">
        <v>0</v>
      </c>
      <c r="I221" s="62">
        <v>100</v>
      </c>
      <c r="J221" s="62">
        <v>100</v>
      </c>
      <c r="K221" s="62">
        <v>100</v>
      </c>
      <c r="L221" s="62">
        <v>100</v>
      </c>
      <c r="M221" s="62">
        <v>150</v>
      </c>
      <c r="N221" s="63">
        <v>900</v>
      </c>
    </row>
    <row r="222" spans="1:14" ht="33" customHeight="1" x14ac:dyDescent="0.2">
      <c r="A222" s="77" t="s">
        <v>234</v>
      </c>
      <c r="B222" s="64">
        <v>0</v>
      </c>
      <c r="C222" s="62">
        <v>0</v>
      </c>
      <c r="D222" s="62">
        <v>0</v>
      </c>
      <c r="E222" s="62">
        <v>0</v>
      </c>
      <c r="F222" s="62">
        <v>0</v>
      </c>
      <c r="G222" s="62">
        <v>0</v>
      </c>
      <c r="H222" s="62">
        <v>0</v>
      </c>
      <c r="I222" s="62">
        <v>0</v>
      </c>
      <c r="J222" s="62">
        <v>0</v>
      </c>
      <c r="K222" s="62">
        <v>0</v>
      </c>
      <c r="L222" s="62">
        <v>0</v>
      </c>
      <c r="M222" s="62">
        <v>0</v>
      </c>
      <c r="N222" s="63">
        <v>0</v>
      </c>
    </row>
    <row r="223" spans="1:14" ht="33" customHeight="1" x14ac:dyDescent="0.2">
      <c r="A223" s="77" t="s">
        <v>253</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8" t="s">
        <v>254</v>
      </c>
      <c r="B224" s="64">
        <v>0</v>
      </c>
      <c r="C224" s="62">
        <v>0</v>
      </c>
      <c r="D224" s="62">
        <v>0</v>
      </c>
      <c r="E224" s="62">
        <v>0</v>
      </c>
      <c r="F224" s="62">
        <v>0</v>
      </c>
      <c r="G224" s="62">
        <v>0</v>
      </c>
      <c r="H224" s="62">
        <v>0</v>
      </c>
      <c r="I224" s="62">
        <v>0</v>
      </c>
      <c r="J224" s="62">
        <v>0</v>
      </c>
      <c r="K224" s="62">
        <v>0</v>
      </c>
      <c r="L224" s="62">
        <v>0</v>
      </c>
      <c r="M224" s="62">
        <v>0</v>
      </c>
      <c r="N224" s="63">
        <v>0</v>
      </c>
    </row>
    <row r="225" spans="1:14" ht="33" customHeight="1" thickBot="1" x14ac:dyDescent="0.25">
      <c r="A225" s="79" t="s">
        <v>255</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65" t="s">
        <v>256</v>
      </c>
      <c r="B226" s="96">
        <v>0</v>
      </c>
      <c r="C226" s="66">
        <v>0</v>
      </c>
      <c r="D226" s="66">
        <v>0</v>
      </c>
      <c r="E226" s="66">
        <v>0</v>
      </c>
      <c r="F226" s="66">
        <v>0</v>
      </c>
      <c r="G226" s="66">
        <v>0</v>
      </c>
      <c r="H226" s="66">
        <v>0</v>
      </c>
      <c r="I226" s="66">
        <v>0</v>
      </c>
      <c r="J226" s="66">
        <v>0</v>
      </c>
      <c r="K226" s="66">
        <v>0</v>
      </c>
      <c r="L226" s="66">
        <v>0</v>
      </c>
      <c r="M226" s="66">
        <v>0</v>
      </c>
      <c r="N226" s="66">
        <v>0</v>
      </c>
    </row>
    <row r="227" spans="1:14" ht="33" customHeight="1" x14ac:dyDescent="0.2">
      <c r="A227" s="80" t="s">
        <v>257</v>
      </c>
      <c r="B227" s="64">
        <v>0</v>
      </c>
      <c r="C227" s="62">
        <v>0</v>
      </c>
      <c r="D227" s="62">
        <v>0</v>
      </c>
      <c r="E227" s="62">
        <v>0</v>
      </c>
      <c r="F227" s="62">
        <v>0</v>
      </c>
      <c r="G227" s="62">
        <v>0</v>
      </c>
      <c r="H227" s="62">
        <v>0</v>
      </c>
      <c r="I227" s="62">
        <v>0</v>
      </c>
      <c r="J227" s="62">
        <v>0</v>
      </c>
      <c r="K227" s="62">
        <v>0</v>
      </c>
      <c r="L227" s="62">
        <v>0</v>
      </c>
      <c r="M227" s="62">
        <v>0</v>
      </c>
      <c r="N227" s="63">
        <v>0</v>
      </c>
    </row>
    <row r="228" spans="1:14" ht="33" customHeight="1" x14ac:dyDescent="0.2">
      <c r="A228" s="80" t="s">
        <v>258</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259</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260</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261</v>
      </c>
      <c r="B231" s="64">
        <v>0</v>
      </c>
      <c r="C231" s="62">
        <v>0</v>
      </c>
      <c r="D231" s="62">
        <v>0</v>
      </c>
      <c r="E231" s="62">
        <v>0</v>
      </c>
      <c r="F231" s="62">
        <v>0</v>
      </c>
      <c r="G231" s="62">
        <v>0</v>
      </c>
      <c r="H231" s="62">
        <v>0</v>
      </c>
      <c r="I231" s="62">
        <v>0</v>
      </c>
      <c r="J231" s="62">
        <v>0</v>
      </c>
      <c r="K231" s="62">
        <v>0</v>
      </c>
      <c r="L231" s="62">
        <v>0</v>
      </c>
      <c r="M231" s="62">
        <v>0</v>
      </c>
      <c r="N231" s="63">
        <v>0</v>
      </c>
    </row>
    <row r="232" spans="1:14" ht="33" customHeight="1" thickBot="1" x14ac:dyDescent="0.25">
      <c r="A232" s="80" t="s">
        <v>262</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65" t="s">
        <v>263</v>
      </c>
      <c r="B233" s="96">
        <v>3813.56</v>
      </c>
      <c r="C233" s="66">
        <v>2178.8199999999997</v>
      </c>
      <c r="D233" s="66">
        <v>3438.09</v>
      </c>
      <c r="E233" s="66">
        <v>3069.55</v>
      </c>
      <c r="F233" s="66">
        <v>2406.33</v>
      </c>
      <c r="G233" s="66">
        <v>2996.18</v>
      </c>
      <c r="H233" s="66">
        <v>2622.79</v>
      </c>
      <c r="I233" s="66">
        <v>1258.1500000000001</v>
      </c>
      <c r="J233" s="66">
        <v>2317.17</v>
      </c>
      <c r="K233" s="66">
        <v>1980.06</v>
      </c>
      <c r="L233" s="66">
        <v>4389.2299999999996</v>
      </c>
      <c r="M233" s="66">
        <v>3357.93</v>
      </c>
      <c r="N233" s="66">
        <v>33827.86</v>
      </c>
    </row>
    <row r="234" spans="1:14" ht="33" customHeight="1" x14ac:dyDescent="0.2">
      <c r="A234" s="80" t="s">
        <v>264</v>
      </c>
      <c r="B234" s="64">
        <v>0</v>
      </c>
      <c r="C234" s="62">
        <v>0</v>
      </c>
      <c r="D234" s="62">
        <v>0</v>
      </c>
      <c r="E234" s="62">
        <v>0</v>
      </c>
      <c r="F234" s="62">
        <v>0</v>
      </c>
      <c r="G234" s="62">
        <v>0</v>
      </c>
      <c r="H234" s="62">
        <v>0</v>
      </c>
      <c r="I234" s="62">
        <v>0</v>
      </c>
      <c r="J234" s="62">
        <v>0</v>
      </c>
      <c r="K234" s="62">
        <v>0</v>
      </c>
      <c r="L234" s="62">
        <v>0</v>
      </c>
      <c r="M234" s="62">
        <v>0</v>
      </c>
      <c r="N234" s="63">
        <v>0</v>
      </c>
    </row>
    <row r="235" spans="1:14" ht="33" customHeight="1" x14ac:dyDescent="0.2">
      <c r="A235" s="80" t="s">
        <v>265</v>
      </c>
      <c r="B235" s="64">
        <v>3813.56</v>
      </c>
      <c r="C235" s="62">
        <v>2178.8199999999997</v>
      </c>
      <c r="D235" s="62">
        <v>3302.76</v>
      </c>
      <c r="E235" s="62">
        <v>3069.55</v>
      </c>
      <c r="F235" s="62">
        <v>2406.33</v>
      </c>
      <c r="G235" s="62">
        <v>2996.18</v>
      </c>
      <c r="H235" s="62">
        <v>2622.79</v>
      </c>
      <c r="I235" s="62">
        <v>1258.1500000000001</v>
      </c>
      <c r="J235" s="62">
        <v>2317.17</v>
      </c>
      <c r="K235" s="62">
        <v>1820.06</v>
      </c>
      <c r="L235" s="62">
        <v>4389.2299999999996</v>
      </c>
      <c r="M235" s="62">
        <v>3357.93</v>
      </c>
      <c r="N235" s="63">
        <v>33532.53</v>
      </c>
    </row>
    <row r="236" spans="1:14" ht="33" customHeight="1" x14ac:dyDescent="0.2">
      <c r="A236" s="80" t="s">
        <v>266</v>
      </c>
      <c r="B236" s="64">
        <v>0</v>
      </c>
      <c r="C236" s="62">
        <v>0</v>
      </c>
      <c r="D236" s="62">
        <v>0</v>
      </c>
      <c r="E236" s="62">
        <v>0</v>
      </c>
      <c r="F236" s="62">
        <v>0</v>
      </c>
      <c r="G236" s="62">
        <v>0</v>
      </c>
      <c r="H236" s="62">
        <v>0</v>
      </c>
      <c r="I236" s="62">
        <v>0</v>
      </c>
      <c r="J236" s="62">
        <v>0</v>
      </c>
      <c r="K236" s="62">
        <v>0</v>
      </c>
      <c r="L236" s="62">
        <v>0</v>
      </c>
      <c r="M236" s="62">
        <v>0</v>
      </c>
      <c r="N236" s="63">
        <v>0</v>
      </c>
    </row>
    <row r="237" spans="1:14" ht="33" customHeight="1" thickBot="1" x14ac:dyDescent="0.25">
      <c r="A237" s="80" t="s">
        <v>267</v>
      </c>
      <c r="B237" s="64">
        <v>0</v>
      </c>
      <c r="C237" s="62">
        <v>0</v>
      </c>
      <c r="D237" s="62">
        <v>135.33000000000001</v>
      </c>
      <c r="E237" s="62">
        <v>0</v>
      </c>
      <c r="F237" s="62">
        <v>0</v>
      </c>
      <c r="G237" s="62">
        <v>0</v>
      </c>
      <c r="H237" s="62">
        <v>0</v>
      </c>
      <c r="I237" s="62">
        <v>0</v>
      </c>
      <c r="J237" s="62">
        <v>0</v>
      </c>
      <c r="K237" s="62">
        <v>160</v>
      </c>
      <c r="L237" s="62">
        <v>0</v>
      </c>
      <c r="M237" s="62">
        <v>0</v>
      </c>
      <c r="N237" s="63">
        <v>295.33000000000004</v>
      </c>
    </row>
    <row r="238" spans="1:14" ht="33" customHeight="1" thickBot="1" x14ac:dyDescent="0.25">
      <c r="A238" s="65" t="s">
        <v>268</v>
      </c>
      <c r="B238" s="97">
        <v>0</v>
      </c>
      <c r="C238" s="67">
        <v>150</v>
      </c>
      <c r="D238" s="67">
        <v>145</v>
      </c>
      <c r="E238" s="67">
        <v>165</v>
      </c>
      <c r="F238" s="67">
        <v>410</v>
      </c>
      <c r="G238" s="67">
        <v>35</v>
      </c>
      <c r="H238" s="67">
        <v>20</v>
      </c>
      <c r="I238" s="67">
        <v>285</v>
      </c>
      <c r="J238" s="67">
        <v>0</v>
      </c>
      <c r="K238" s="67">
        <v>50</v>
      </c>
      <c r="L238" s="67">
        <v>0</v>
      </c>
      <c r="M238" s="67">
        <v>0</v>
      </c>
      <c r="N238" s="67">
        <v>1260</v>
      </c>
    </row>
    <row r="239" spans="1:14" ht="33" customHeight="1" x14ac:dyDescent="0.2">
      <c r="A239" s="80" t="s">
        <v>269</v>
      </c>
      <c r="B239" s="64">
        <v>0</v>
      </c>
      <c r="C239" s="62">
        <v>0</v>
      </c>
      <c r="D239" s="62">
        <v>0</v>
      </c>
      <c r="E239" s="62">
        <v>0</v>
      </c>
      <c r="F239" s="62">
        <v>0</v>
      </c>
      <c r="G239" s="62">
        <v>0</v>
      </c>
      <c r="H239" s="62">
        <v>0</v>
      </c>
      <c r="I239" s="62">
        <v>0</v>
      </c>
      <c r="J239" s="62">
        <v>0</v>
      </c>
      <c r="K239" s="62">
        <v>0</v>
      </c>
      <c r="L239" s="62">
        <v>0</v>
      </c>
      <c r="M239" s="62">
        <v>0</v>
      </c>
      <c r="N239" s="68">
        <v>0</v>
      </c>
    </row>
    <row r="240" spans="1:14" ht="33" customHeight="1" thickBot="1" x14ac:dyDescent="0.25">
      <c r="A240" s="80" t="s">
        <v>270</v>
      </c>
      <c r="B240" s="64">
        <v>0</v>
      </c>
      <c r="C240" s="62">
        <v>150</v>
      </c>
      <c r="D240" s="62">
        <v>145</v>
      </c>
      <c r="E240" s="62">
        <v>165</v>
      </c>
      <c r="F240" s="62">
        <v>410</v>
      </c>
      <c r="G240" s="62">
        <v>35</v>
      </c>
      <c r="H240" s="62">
        <v>20</v>
      </c>
      <c r="I240" s="62">
        <v>285</v>
      </c>
      <c r="J240" s="62">
        <v>0</v>
      </c>
      <c r="K240" s="62">
        <v>50</v>
      </c>
      <c r="L240" s="62">
        <v>0</v>
      </c>
      <c r="M240" s="62">
        <v>0</v>
      </c>
      <c r="N240" s="68">
        <v>1260</v>
      </c>
    </row>
    <row r="241" spans="1:14" ht="33" customHeight="1" thickBot="1" x14ac:dyDescent="0.25">
      <c r="A241" s="65" t="s">
        <v>271</v>
      </c>
      <c r="B241" s="96">
        <v>20242.620000000003</v>
      </c>
      <c r="C241" s="66">
        <v>12809.66</v>
      </c>
      <c r="D241" s="66">
        <v>10826.82</v>
      </c>
      <c r="E241" s="66">
        <v>15773.86</v>
      </c>
      <c r="F241" s="66">
        <v>20511.98</v>
      </c>
      <c r="G241" s="66">
        <v>19734.560000000001</v>
      </c>
      <c r="H241" s="66">
        <v>21298.84</v>
      </c>
      <c r="I241" s="66">
        <v>14763.48</v>
      </c>
      <c r="J241" s="66">
        <v>11585.880000000001</v>
      </c>
      <c r="K241" s="66">
        <v>14706.029999999999</v>
      </c>
      <c r="L241" s="66">
        <v>12529.28</v>
      </c>
      <c r="M241" s="66">
        <v>5805</v>
      </c>
      <c r="N241" s="66">
        <v>180588.01</v>
      </c>
    </row>
    <row r="242" spans="1:14" ht="33" customHeight="1" x14ac:dyDescent="0.2">
      <c r="A242" s="80" t="s">
        <v>272</v>
      </c>
      <c r="B242" s="64">
        <v>0</v>
      </c>
      <c r="C242" s="62">
        <v>0</v>
      </c>
      <c r="D242" s="62">
        <v>0</v>
      </c>
      <c r="E242" s="62">
        <v>0</v>
      </c>
      <c r="F242" s="62">
        <v>0</v>
      </c>
      <c r="G242" s="62">
        <v>0</v>
      </c>
      <c r="H242" s="62">
        <v>0</v>
      </c>
      <c r="I242" s="62">
        <v>0</v>
      </c>
      <c r="J242" s="62">
        <v>0</v>
      </c>
      <c r="K242" s="62">
        <v>0</v>
      </c>
      <c r="L242" s="62">
        <v>0</v>
      </c>
      <c r="M242" s="62">
        <v>0</v>
      </c>
      <c r="N242" s="68">
        <v>0</v>
      </c>
    </row>
    <row r="243" spans="1:14" ht="33" customHeight="1" x14ac:dyDescent="0.2">
      <c r="A243" s="80" t="s">
        <v>273</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274</v>
      </c>
      <c r="B244" s="64">
        <v>2520.44</v>
      </c>
      <c r="C244" s="62">
        <v>0</v>
      </c>
      <c r="D244" s="62">
        <v>0</v>
      </c>
      <c r="E244" s="62">
        <v>0</v>
      </c>
      <c r="F244" s="62">
        <v>0</v>
      </c>
      <c r="G244" s="62">
        <v>0</v>
      </c>
      <c r="H244" s="62">
        <v>0</v>
      </c>
      <c r="I244" s="62">
        <v>0</v>
      </c>
      <c r="J244" s="62">
        <v>0</v>
      </c>
      <c r="K244" s="62">
        <v>0</v>
      </c>
      <c r="L244" s="62">
        <v>0</v>
      </c>
      <c r="M244" s="62">
        <v>0</v>
      </c>
      <c r="N244" s="68">
        <v>2520.44</v>
      </c>
    </row>
    <row r="245" spans="1:14" ht="33" customHeight="1" x14ac:dyDescent="0.2">
      <c r="A245" s="80" t="s">
        <v>275</v>
      </c>
      <c r="B245" s="64">
        <v>0</v>
      </c>
      <c r="C245" s="62">
        <v>0</v>
      </c>
      <c r="D245" s="62">
        <v>0</v>
      </c>
      <c r="E245" s="62">
        <v>0</v>
      </c>
      <c r="F245" s="62">
        <v>0</v>
      </c>
      <c r="G245" s="62">
        <v>0</v>
      </c>
      <c r="H245" s="62">
        <v>6268.12</v>
      </c>
      <c r="I245" s="62">
        <v>1213.0999999999999</v>
      </c>
      <c r="J245" s="62">
        <v>0</v>
      </c>
      <c r="K245" s="62">
        <v>0</v>
      </c>
      <c r="L245" s="62">
        <v>0</v>
      </c>
      <c r="M245" s="62">
        <v>0</v>
      </c>
      <c r="N245" s="68">
        <v>7481.2199999999993</v>
      </c>
    </row>
    <row r="246" spans="1:14" ht="33" customHeight="1" x14ac:dyDescent="0.2">
      <c r="A246" s="80" t="s">
        <v>276</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277</v>
      </c>
      <c r="B247" s="64">
        <v>6787.18</v>
      </c>
      <c r="C247" s="62">
        <v>2903.62</v>
      </c>
      <c r="D247" s="62">
        <v>0</v>
      </c>
      <c r="E247" s="62">
        <v>0</v>
      </c>
      <c r="F247" s="62">
        <v>0</v>
      </c>
      <c r="G247" s="62">
        <v>0</v>
      </c>
      <c r="H247" s="62">
        <v>772.52</v>
      </c>
      <c r="I247" s="62">
        <v>821.07999999999993</v>
      </c>
      <c r="J247" s="62">
        <v>0</v>
      </c>
      <c r="K247" s="62">
        <v>4442.34</v>
      </c>
      <c r="L247" s="62">
        <v>1459.28</v>
      </c>
      <c r="M247" s="62">
        <v>0</v>
      </c>
      <c r="N247" s="68">
        <v>17186.02</v>
      </c>
    </row>
    <row r="248" spans="1:14" ht="33" customHeight="1" x14ac:dyDescent="0.2">
      <c r="A248" s="80" t="s">
        <v>278</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279</v>
      </c>
      <c r="B249" s="64">
        <v>0</v>
      </c>
      <c r="C249" s="62">
        <v>0</v>
      </c>
      <c r="D249" s="62">
        <v>0</v>
      </c>
      <c r="E249" s="62">
        <v>0</v>
      </c>
      <c r="F249" s="62">
        <v>0</v>
      </c>
      <c r="G249" s="62">
        <v>0</v>
      </c>
      <c r="H249" s="62">
        <v>0</v>
      </c>
      <c r="I249" s="62">
        <v>0</v>
      </c>
      <c r="J249" s="62">
        <v>648.17999999999995</v>
      </c>
      <c r="K249" s="62">
        <v>408.69</v>
      </c>
      <c r="L249" s="62">
        <v>0</v>
      </c>
      <c r="M249" s="62">
        <v>0</v>
      </c>
      <c r="N249" s="68">
        <v>1056.8699999999999</v>
      </c>
    </row>
    <row r="250" spans="1:14" ht="33" customHeight="1" x14ac:dyDescent="0.2">
      <c r="A250" s="80" t="s">
        <v>280</v>
      </c>
      <c r="B250" s="64">
        <v>0</v>
      </c>
      <c r="C250" s="62">
        <v>2706.04</v>
      </c>
      <c r="D250" s="62">
        <v>881.82</v>
      </c>
      <c r="E250" s="62">
        <v>5063.8599999999997</v>
      </c>
      <c r="F250" s="62">
        <v>9961.98</v>
      </c>
      <c r="G250" s="62">
        <v>10869.560000000001</v>
      </c>
      <c r="H250" s="62">
        <v>3593.2</v>
      </c>
      <c r="I250" s="62">
        <v>2649.3</v>
      </c>
      <c r="J250" s="62">
        <v>1737.7</v>
      </c>
      <c r="K250" s="62">
        <v>0</v>
      </c>
      <c r="L250" s="62">
        <v>0</v>
      </c>
      <c r="M250" s="62">
        <v>0</v>
      </c>
      <c r="N250" s="68">
        <v>37463.46</v>
      </c>
    </row>
    <row r="251" spans="1:14" ht="33" customHeight="1" x14ac:dyDescent="0.2">
      <c r="A251" s="80" t="s">
        <v>281</v>
      </c>
      <c r="B251" s="64">
        <v>10935</v>
      </c>
      <c r="C251" s="62">
        <v>7200</v>
      </c>
      <c r="D251" s="62">
        <v>9945</v>
      </c>
      <c r="E251" s="62">
        <v>10710</v>
      </c>
      <c r="F251" s="62">
        <v>10550</v>
      </c>
      <c r="G251" s="62">
        <v>8865</v>
      </c>
      <c r="H251" s="62">
        <v>10665</v>
      </c>
      <c r="I251" s="62">
        <v>10080</v>
      </c>
      <c r="J251" s="62">
        <v>9200</v>
      </c>
      <c r="K251" s="62">
        <v>9855</v>
      </c>
      <c r="L251" s="62">
        <v>11070</v>
      </c>
      <c r="M251" s="62">
        <v>5805</v>
      </c>
      <c r="N251" s="68">
        <v>114880</v>
      </c>
    </row>
    <row r="252" spans="1:14" ht="33" customHeight="1" thickBot="1" x14ac:dyDescent="0.25">
      <c r="A252" s="80" t="s">
        <v>282</v>
      </c>
      <c r="B252" s="64">
        <v>0</v>
      </c>
      <c r="C252" s="62">
        <v>0</v>
      </c>
      <c r="D252" s="62">
        <v>0</v>
      </c>
      <c r="E252" s="62">
        <v>0</v>
      </c>
      <c r="F252" s="62">
        <v>0</v>
      </c>
      <c r="G252" s="62">
        <v>0</v>
      </c>
      <c r="H252" s="62">
        <v>0</v>
      </c>
      <c r="I252" s="62">
        <v>0</v>
      </c>
      <c r="J252" s="62">
        <v>0</v>
      </c>
      <c r="K252" s="62">
        <v>0</v>
      </c>
      <c r="L252" s="62">
        <v>0</v>
      </c>
      <c r="M252" s="62">
        <v>0</v>
      </c>
      <c r="N252" s="68">
        <v>0</v>
      </c>
    </row>
    <row r="253" spans="1:14" ht="33" customHeight="1" thickBot="1" x14ac:dyDescent="0.25">
      <c r="A253" s="65" t="s">
        <v>283</v>
      </c>
      <c r="B253" s="96">
        <v>300</v>
      </c>
      <c r="C253" s="66">
        <v>325</v>
      </c>
      <c r="D253" s="66">
        <v>825</v>
      </c>
      <c r="E253" s="66">
        <v>750</v>
      </c>
      <c r="F253" s="66">
        <v>750</v>
      </c>
      <c r="G253" s="66">
        <v>800</v>
      </c>
      <c r="H253" s="66">
        <v>850</v>
      </c>
      <c r="I253" s="66">
        <v>625</v>
      </c>
      <c r="J253" s="66">
        <v>800</v>
      </c>
      <c r="K253" s="66">
        <v>1025</v>
      </c>
      <c r="L253" s="66">
        <v>950</v>
      </c>
      <c r="M253" s="66">
        <v>575</v>
      </c>
      <c r="N253" s="66">
        <v>8575</v>
      </c>
    </row>
    <row r="254" spans="1:14" ht="33" customHeight="1" thickBot="1" x14ac:dyDescent="0.25">
      <c r="A254" s="81" t="s">
        <v>283</v>
      </c>
      <c r="B254" s="98">
        <v>300</v>
      </c>
      <c r="C254" s="69">
        <v>325</v>
      </c>
      <c r="D254" s="69">
        <v>825</v>
      </c>
      <c r="E254" s="69">
        <v>750</v>
      </c>
      <c r="F254" s="69">
        <v>750</v>
      </c>
      <c r="G254" s="69">
        <v>800</v>
      </c>
      <c r="H254" s="69">
        <v>850</v>
      </c>
      <c r="I254" s="69">
        <v>625</v>
      </c>
      <c r="J254" s="69">
        <v>800</v>
      </c>
      <c r="K254" s="69">
        <v>1025</v>
      </c>
      <c r="L254" s="69">
        <v>950</v>
      </c>
      <c r="M254" s="69">
        <v>575</v>
      </c>
      <c r="N254" s="68">
        <v>8575</v>
      </c>
    </row>
    <row r="255" spans="1:14" ht="33" customHeight="1" thickBot="1" x14ac:dyDescent="0.25">
      <c r="A255" s="65" t="s">
        <v>284</v>
      </c>
      <c r="B255" s="96">
        <v>125</v>
      </c>
      <c r="C255" s="66">
        <v>375</v>
      </c>
      <c r="D255" s="66">
        <v>1179.4490000000001</v>
      </c>
      <c r="E255" s="66">
        <v>725</v>
      </c>
      <c r="F255" s="66">
        <v>750</v>
      </c>
      <c r="G255" s="66">
        <v>575</v>
      </c>
      <c r="H255" s="66">
        <v>875</v>
      </c>
      <c r="I255" s="66">
        <v>775</v>
      </c>
      <c r="J255" s="66">
        <v>825</v>
      </c>
      <c r="K255" s="66">
        <v>825</v>
      </c>
      <c r="L255" s="66">
        <v>850</v>
      </c>
      <c r="M255" s="66">
        <v>475</v>
      </c>
      <c r="N255" s="66">
        <v>8354.4490000000005</v>
      </c>
    </row>
    <row r="256" spans="1:14" ht="33" customHeight="1" x14ac:dyDescent="0.2">
      <c r="A256" s="80" t="s">
        <v>285</v>
      </c>
      <c r="B256" s="64">
        <v>0</v>
      </c>
      <c r="C256" s="62">
        <v>0</v>
      </c>
      <c r="D256" s="62">
        <v>479.44900000000001</v>
      </c>
      <c r="E256" s="62">
        <v>0</v>
      </c>
      <c r="F256" s="62">
        <v>0</v>
      </c>
      <c r="G256" s="62">
        <v>0</v>
      </c>
      <c r="H256" s="62">
        <v>0</v>
      </c>
      <c r="I256" s="62">
        <v>0</v>
      </c>
      <c r="J256" s="62">
        <v>0</v>
      </c>
      <c r="K256" s="62">
        <v>0</v>
      </c>
      <c r="L256" s="62">
        <v>0</v>
      </c>
      <c r="M256" s="62">
        <v>0</v>
      </c>
      <c r="N256" s="68">
        <v>479.44900000000001</v>
      </c>
    </row>
    <row r="257" spans="1:14" ht="33" customHeight="1" x14ac:dyDescent="0.2">
      <c r="A257" s="80" t="s">
        <v>286</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287</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288</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289</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290</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291</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292</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293</v>
      </c>
      <c r="B264" s="64">
        <v>125</v>
      </c>
      <c r="C264" s="62">
        <v>375</v>
      </c>
      <c r="D264" s="62">
        <v>700</v>
      </c>
      <c r="E264" s="62">
        <v>725</v>
      </c>
      <c r="F264" s="62">
        <v>750</v>
      </c>
      <c r="G264" s="62">
        <v>575</v>
      </c>
      <c r="H264" s="62">
        <v>875</v>
      </c>
      <c r="I264" s="62">
        <v>775</v>
      </c>
      <c r="J264" s="62">
        <v>825</v>
      </c>
      <c r="K264" s="62">
        <v>825</v>
      </c>
      <c r="L264" s="62">
        <v>850</v>
      </c>
      <c r="M264" s="62">
        <v>475</v>
      </c>
      <c r="N264" s="68">
        <v>7875</v>
      </c>
    </row>
    <row r="265" spans="1:14" ht="33" customHeight="1" thickBot="1" x14ac:dyDescent="0.25">
      <c r="A265" s="80" t="s">
        <v>294</v>
      </c>
      <c r="B265" s="64">
        <v>0</v>
      </c>
      <c r="C265" s="62">
        <v>0</v>
      </c>
      <c r="D265" s="62">
        <v>0</v>
      </c>
      <c r="E265" s="62">
        <v>0</v>
      </c>
      <c r="F265" s="62">
        <v>0</v>
      </c>
      <c r="G265" s="62">
        <v>0</v>
      </c>
      <c r="H265" s="62">
        <v>0</v>
      </c>
      <c r="I265" s="62">
        <v>0</v>
      </c>
      <c r="J265" s="62">
        <v>0</v>
      </c>
      <c r="K265" s="62">
        <v>0</v>
      </c>
      <c r="L265" s="62">
        <v>0</v>
      </c>
      <c r="M265" s="62">
        <v>0</v>
      </c>
      <c r="N265" s="68">
        <v>0</v>
      </c>
    </row>
    <row r="266" spans="1:14" ht="33" customHeight="1" thickBot="1" x14ac:dyDescent="0.25">
      <c r="A266" s="65" t="s">
        <v>295</v>
      </c>
      <c r="B266" s="96">
        <v>0</v>
      </c>
      <c r="C266" s="66">
        <v>0</v>
      </c>
      <c r="D266" s="66">
        <v>0</v>
      </c>
      <c r="E266" s="66">
        <v>0</v>
      </c>
      <c r="F266" s="66">
        <v>0</v>
      </c>
      <c r="G266" s="66">
        <v>0</v>
      </c>
      <c r="H266" s="66">
        <v>0</v>
      </c>
      <c r="I266" s="66">
        <v>0</v>
      </c>
      <c r="J266" s="66">
        <v>0</v>
      </c>
      <c r="K266" s="66">
        <v>0</v>
      </c>
      <c r="L266" s="66">
        <v>0</v>
      </c>
      <c r="M266" s="66">
        <v>0</v>
      </c>
      <c r="N266" s="66">
        <v>0</v>
      </c>
    </row>
    <row r="267" spans="1:14" ht="33" customHeight="1" x14ac:dyDescent="0.2">
      <c r="A267" s="80" t="s">
        <v>296</v>
      </c>
      <c r="B267" s="64">
        <v>0</v>
      </c>
      <c r="C267" s="62">
        <v>0</v>
      </c>
      <c r="D267" s="62">
        <v>0</v>
      </c>
      <c r="E267" s="62">
        <v>0</v>
      </c>
      <c r="F267" s="62">
        <v>0</v>
      </c>
      <c r="G267" s="62">
        <v>0</v>
      </c>
      <c r="H267" s="62">
        <v>0</v>
      </c>
      <c r="I267" s="62">
        <v>0</v>
      </c>
      <c r="J267" s="62">
        <v>0</v>
      </c>
      <c r="K267" s="62">
        <v>0</v>
      </c>
      <c r="L267" s="62">
        <v>0</v>
      </c>
      <c r="M267" s="62">
        <v>0</v>
      </c>
      <c r="N267" s="68">
        <v>0</v>
      </c>
    </row>
    <row r="268" spans="1:14" ht="33" customHeight="1" x14ac:dyDescent="0.2">
      <c r="A268" s="80" t="s">
        <v>297</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298</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299</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300</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301</v>
      </c>
      <c r="B272" s="64">
        <v>0</v>
      </c>
      <c r="C272" s="62">
        <v>0</v>
      </c>
      <c r="D272" s="62">
        <v>0</v>
      </c>
      <c r="E272" s="62">
        <v>0</v>
      </c>
      <c r="F272" s="62">
        <v>0</v>
      </c>
      <c r="G272" s="62">
        <v>0</v>
      </c>
      <c r="H272" s="62">
        <v>0</v>
      </c>
      <c r="I272" s="62">
        <v>0</v>
      </c>
      <c r="J272" s="62">
        <v>0</v>
      </c>
      <c r="K272" s="62">
        <v>0</v>
      </c>
      <c r="L272" s="62">
        <v>0</v>
      </c>
      <c r="M272" s="62">
        <v>0</v>
      </c>
      <c r="N272" s="68">
        <v>0</v>
      </c>
    </row>
    <row r="273" spans="1:14" ht="33" customHeight="1" thickBot="1" x14ac:dyDescent="0.25">
      <c r="A273" s="80" t="s">
        <v>302</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65" t="s">
        <v>303</v>
      </c>
      <c r="B274" s="96">
        <v>340734.03500000009</v>
      </c>
      <c r="C274" s="66">
        <v>314542.39799999999</v>
      </c>
      <c r="D274" s="66">
        <v>354768.60099999997</v>
      </c>
      <c r="E274" s="66">
        <v>374491.48000000004</v>
      </c>
      <c r="F274" s="66">
        <v>397549.77399999998</v>
      </c>
      <c r="G274" s="66">
        <v>373335.17500000005</v>
      </c>
      <c r="H274" s="66">
        <v>401269.446</v>
      </c>
      <c r="I274" s="66">
        <v>372006.56799999997</v>
      </c>
      <c r="J274" s="66">
        <v>385655.76999999996</v>
      </c>
      <c r="K274" s="66">
        <v>394966.53600000008</v>
      </c>
      <c r="L274" s="66">
        <v>338467.13300000003</v>
      </c>
      <c r="M274" s="66">
        <v>310688.10799999995</v>
      </c>
      <c r="N274" s="66">
        <v>4358475.0240000002</v>
      </c>
    </row>
    <row r="275" spans="1:14" ht="33" customHeight="1" x14ac:dyDescent="0.2">
      <c r="A275" s="80" t="s">
        <v>304</v>
      </c>
      <c r="B275" s="64">
        <v>31586.58</v>
      </c>
      <c r="C275" s="62">
        <v>25705.89</v>
      </c>
      <c r="D275" s="62">
        <v>34630.060000000005</v>
      </c>
      <c r="E275" s="62">
        <v>45377.96</v>
      </c>
      <c r="F275" s="62">
        <v>41041.330000000009</v>
      </c>
      <c r="G275" s="62">
        <v>38958.49</v>
      </c>
      <c r="H275" s="62">
        <v>54387.740000000005</v>
      </c>
      <c r="I275" s="62">
        <v>45355.459999999992</v>
      </c>
      <c r="J275" s="62">
        <v>43933.67</v>
      </c>
      <c r="K275" s="62">
        <v>48039.911</v>
      </c>
      <c r="L275" s="62">
        <v>38248.550000000003</v>
      </c>
      <c r="M275" s="62">
        <v>44066.51</v>
      </c>
      <c r="N275" s="68">
        <v>491332.15100000001</v>
      </c>
    </row>
    <row r="276" spans="1:14" ht="33" customHeight="1" x14ac:dyDescent="0.2">
      <c r="A276" s="80" t="s">
        <v>305</v>
      </c>
      <c r="B276" s="64">
        <v>5429.6</v>
      </c>
      <c r="C276" s="62">
        <v>2853.4</v>
      </c>
      <c r="D276" s="62">
        <v>4356.3999999999996</v>
      </c>
      <c r="E276" s="62">
        <v>4287.8</v>
      </c>
      <c r="F276" s="62">
        <v>6791.4</v>
      </c>
      <c r="G276" s="62">
        <v>5028.32</v>
      </c>
      <c r="H276" s="62">
        <v>2976.6</v>
      </c>
      <c r="I276" s="62">
        <v>2636.6</v>
      </c>
      <c r="J276" s="62">
        <v>2772</v>
      </c>
      <c r="K276" s="62">
        <v>3779.6</v>
      </c>
      <c r="L276" s="62">
        <v>3832.4</v>
      </c>
      <c r="M276" s="62">
        <v>2794</v>
      </c>
      <c r="N276" s="68">
        <v>47538.119999999995</v>
      </c>
    </row>
    <row r="277" spans="1:14" ht="33" customHeight="1" x14ac:dyDescent="0.2">
      <c r="A277" s="80" t="s">
        <v>306</v>
      </c>
      <c r="B277" s="64">
        <v>4536</v>
      </c>
      <c r="C277" s="62">
        <v>3232</v>
      </c>
      <c r="D277" s="62">
        <v>5688</v>
      </c>
      <c r="E277" s="62">
        <v>4816</v>
      </c>
      <c r="F277" s="62">
        <v>8152</v>
      </c>
      <c r="G277" s="62">
        <v>4988</v>
      </c>
      <c r="H277" s="62">
        <v>4664</v>
      </c>
      <c r="I277" s="62">
        <v>3320</v>
      </c>
      <c r="J277" s="62">
        <v>2832</v>
      </c>
      <c r="K277" s="62">
        <v>4360</v>
      </c>
      <c r="L277" s="62">
        <v>3240</v>
      </c>
      <c r="M277" s="62">
        <v>3056</v>
      </c>
      <c r="N277" s="68">
        <v>52884</v>
      </c>
    </row>
    <row r="278" spans="1:14" ht="33" customHeight="1" x14ac:dyDescent="0.2">
      <c r="A278" s="80" t="s">
        <v>307</v>
      </c>
      <c r="B278" s="64">
        <v>138631.25700000001</v>
      </c>
      <c r="C278" s="62">
        <v>126909.973</v>
      </c>
      <c r="D278" s="62">
        <v>133944.73000000001</v>
      </c>
      <c r="E278" s="62">
        <v>144327.285</v>
      </c>
      <c r="F278" s="62">
        <v>165915.55600000001</v>
      </c>
      <c r="G278" s="62">
        <v>151323.31700000001</v>
      </c>
      <c r="H278" s="62">
        <v>149623.682</v>
      </c>
      <c r="I278" s="62">
        <v>140192.274</v>
      </c>
      <c r="J278" s="62">
        <v>154000.52599999998</v>
      </c>
      <c r="K278" s="62">
        <v>160817.37599999999</v>
      </c>
      <c r="L278" s="62">
        <v>139577.65399999998</v>
      </c>
      <c r="M278" s="62">
        <v>143402.27799999999</v>
      </c>
      <c r="N278" s="68">
        <v>1748665.9079999998</v>
      </c>
    </row>
    <row r="279" spans="1:14" ht="33" customHeight="1" x14ac:dyDescent="0.2">
      <c r="A279" s="80" t="s">
        <v>308</v>
      </c>
      <c r="B279" s="64">
        <v>502.26</v>
      </c>
      <c r="C279" s="62">
        <v>0</v>
      </c>
      <c r="D279" s="62">
        <v>0</v>
      </c>
      <c r="E279" s="62">
        <v>641.64</v>
      </c>
      <c r="F279" s="62">
        <v>920.04</v>
      </c>
      <c r="G279" s="62">
        <v>746.06200000000001</v>
      </c>
      <c r="H279" s="62">
        <v>0</v>
      </c>
      <c r="I279" s="62">
        <v>0</v>
      </c>
      <c r="J279" s="62">
        <v>0</v>
      </c>
      <c r="K279" s="62">
        <v>0</v>
      </c>
      <c r="L279" s="62">
        <v>0</v>
      </c>
      <c r="M279" s="62">
        <v>0</v>
      </c>
      <c r="N279" s="68">
        <v>2810.002</v>
      </c>
    </row>
    <row r="280" spans="1:14" ht="33" customHeight="1" x14ac:dyDescent="0.2">
      <c r="A280" s="80" t="s">
        <v>309</v>
      </c>
      <c r="B280" s="64">
        <v>7152.57</v>
      </c>
      <c r="C280" s="62">
        <v>7927.24</v>
      </c>
      <c r="D280" s="62">
        <v>8054.13</v>
      </c>
      <c r="E280" s="62">
        <v>8811.59</v>
      </c>
      <c r="F280" s="62">
        <v>10969.73</v>
      </c>
      <c r="G280" s="62">
        <v>3696.24</v>
      </c>
      <c r="H280" s="62">
        <v>8094.33</v>
      </c>
      <c r="I280" s="62">
        <v>8308.1</v>
      </c>
      <c r="J280" s="62">
        <v>9012.99</v>
      </c>
      <c r="K280" s="62">
        <v>8181.38</v>
      </c>
      <c r="L280" s="62">
        <v>8994.3799999999992</v>
      </c>
      <c r="M280" s="62">
        <v>4990.42</v>
      </c>
      <c r="N280" s="68">
        <v>94193.1</v>
      </c>
    </row>
    <row r="281" spans="1:14" ht="33" customHeight="1" x14ac:dyDescent="0.2">
      <c r="A281" s="80" t="s">
        <v>310</v>
      </c>
      <c r="B281" s="64">
        <v>145073.46000000002</v>
      </c>
      <c r="C281" s="62">
        <v>131791.58000000002</v>
      </c>
      <c r="D281" s="62">
        <v>153915.08900000001</v>
      </c>
      <c r="E281" s="62">
        <v>151200.40000000005</v>
      </c>
      <c r="F281" s="62">
        <v>149504.51999999999</v>
      </c>
      <c r="G281" s="62">
        <v>156390.79</v>
      </c>
      <c r="H281" s="62">
        <v>167527.28999999998</v>
      </c>
      <c r="I281" s="62">
        <v>154242.49000000002</v>
      </c>
      <c r="J281" s="62">
        <v>166021.58999999997</v>
      </c>
      <c r="K281" s="62">
        <v>152654.89100000003</v>
      </c>
      <c r="L281" s="62">
        <v>129153.11200000001</v>
      </c>
      <c r="M281" s="62">
        <v>102293.48999999999</v>
      </c>
      <c r="N281" s="68">
        <v>1759768.7020000003</v>
      </c>
    </row>
    <row r="282" spans="1:14" ht="33" customHeight="1" x14ac:dyDescent="0.2">
      <c r="A282" s="80" t="s">
        <v>311</v>
      </c>
      <c r="B282" s="64">
        <v>0</v>
      </c>
      <c r="C282" s="62">
        <v>0</v>
      </c>
      <c r="D282" s="62">
        <v>0</v>
      </c>
      <c r="E282" s="62">
        <v>0</v>
      </c>
      <c r="F282" s="62">
        <v>0</v>
      </c>
      <c r="G282" s="62">
        <v>0</v>
      </c>
      <c r="H282" s="62">
        <v>0</v>
      </c>
      <c r="I282" s="62">
        <v>0</v>
      </c>
      <c r="J282" s="62">
        <v>0</v>
      </c>
      <c r="K282" s="62">
        <v>0</v>
      </c>
      <c r="L282" s="62">
        <v>0</v>
      </c>
      <c r="M282" s="62">
        <v>0</v>
      </c>
      <c r="N282" s="68">
        <v>0</v>
      </c>
    </row>
    <row r="283" spans="1:14" ht="33" customHeight="1" x14ac:dyDescent="0.2">
      <c r="A283" s="80" t="s">
        <v>312</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313</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314</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315</v>
      </c>
      <c r="B286" s="64">
        <v>4507.308</v>
      </c>
      <c r="C286" s="62">
        <v>12700.314999999999</v>
      </c>
      <c r="D286" s="62">
        <v>9576.1920000000009</v>
      </c>
      <c r="E286" s="62">
        <v>11982.805</v>
      </c>
      <c r="F286" s="62">
        <v>9804.1980000000003</v>
      </c>
      <c r="G286" s="62">
        <v>9160.9560000000001</v>
      </c>
      <c r="H286" s="62">
        <v>9079.8040000000001</v>
      </c>
      <c r="I286" s="62">
        <v>13651.644</v>
      </c>
      <c r="J286" s="62">
        <v>3398.9939999999997</v>
      </c>
      <c r="K286" s="62">
        <v>11789.378000000001</v>
      </c>
      <c r="L286" s="62">
        <v>12827.037</v>
      </c>
      <c r="M286" s="62">
        <v>6985.41</v>
      </c>
      <c r="N286" s="68">
        <v>115464.041</v>
      </c>
    </row>
    <row r="287" spans="1:14" ht="33" customHeight="1" x14ac:dyDescent="0.2">
      <c r="A287" s="80" t="s">
        <v>316</v>
      </c>
      <c r="B287" s="64">
        <v>0</v>
      </c>
      <c r="C287" s="62">
        <v>0</v>
      </c>
      <c r="D287" s="62">
        <v>0</v>
      </c>
      <c r="E287" s="62">
        <v>0</v>
      </c>
      <c r="F287" s="62">
        <v>0</v>
      </c>
      <c r="G287" s="62">
        <v>0</v>
      </c>
      <c r="H287" s="62">
        <v>0</v>
      </c>
      <c r="I287" s="62">
        <v>0</v>
      </c>
      <c r="J287" s="62">
        <v>0</v>
      </c>
      <c r="K287" s="62">
        <v>0</v>
      </c>
      <c r="L287" s="62">
        <v>0</v>
      </c>
      <c r="M287" s="62">
        <v>0</v>
      </c>
      <c r="N287" s="68">
        <v>0</v>
      </c>
    </row>
    <row r="288" spans="1:14" ht="33" customHeight="1" x14ac:dyDescent="0.2">
      <c r="A288" s="80" t="s">
        <v>317</v>
      </c>
      <c r="B288" s="64">
        <v>0</v>
      </c>
      <c r="C288" s="62">
        <v>0</v>
      </c>
      <c r="D288" s="62">
        <v>0</v>
      </c>
      <c r="E288" s="62">
        <v>0</v>
      </c>
      <c r="F288" s="62">
        <v>0</v>
      </c>
      <c r="G288" s="62">
        <v>0</v>
      </c>
      <c r="H288" s="62">
        <v>0</v>
      </c>
      <c r="I288" s="62">
        <v>0</v>
      </c>
      <c r="J288" s="62">
        <v>0</v>
      </c>
      <c r="K288" s="62">
        <v>0</v>
      </c>
      <c r="L288" s="62">
        <v>0</v>
      </c>
      <c r="M288" s="62">
        <v>0</v>
      </c>
      <c r="N288" s="68">
        <v>0</v>
      </c>
    </row>
    <row r="289" spans="1:14" ht="33" customHeight="1" thickBot="1" x14ac:dyDescent="0.25">
      <c r="A289" s="80" t="s">
        <v>318</v>
      </c>
      <c r="B289" s="64">
        <v>3315</v>
      </c>
      <c r="C289" s="62">
        <v>3422</v>
      </c>
      <c r="D289" s="62">
        <v>4604</v>
      </c>
      <c r="E289" s="62">
        <v>3046</v>
      </c>
      <c r="F289" s="62">
        <v>4451</v>
      </c>
      <c r="G289" s="62">
        <v>3043</v>
      </c>
      <c r="H289" s="62">
        <v>4916</v>
      </c>
      <c r="I289" s="62">
        <v>4300</v>
      </c>
      <c r="J289" s="62">
        <v>3684</v>
      </c>
      <c r="K289" s="62">
        <v>5344</v>
      </c>
      <c r="L289" s="62">
        <v>2594</v>
      </c>
      <c r="M289" s="62">
        <v>3100</v>
      </c>
      <c r="N289" s="68">
        <v>45819</v>
      </c>
    </row>
    <row r="290" spans="1:14" ht="33" customHeight="1" thickBot="1" x14ac:dyDescent="0.25">
      <c r="A290" s="65" t="s">
        <v>319</v>
      </c>
      <c r="B290" s="96">
        <v>3450</v>
      </c>
      <c r="C290" s="66">
        <v>3030</v>
      </c>
      <c r="D290" s="66">
        <v>2670</v>
      </c>
      <c r="E290" s="66">
        <v>1920</v>
      </c>
      <c r="F290" s="66">
        <v>2310</v>
      </c>
      <c r="G290" s="66">
        <v>1770</v>
      </c>
      <c r="H290" s="66">
        <v>1950</v>
      </c>
      <c r="I290" s="66">
        <v>1950</v>
      </c>
      <c r="J290" s="66">
        <v>1830</v>
      </c>
      <c r="K290" s="66">
        <v>2010</v>
      </c>
      <c r="L290" s="66">
        <v>3240</v>
      </c>
      <c r="M290" s="66">
        <v>2910</v>
      </c>
      <c r="N290" s="66">
        <v>29040</v>
      </c>
    </row>
    <row r="291" spans="1:14" ht="33" customHeight="1" x14ac:dyDescent="0.2">
      <c r="A291" s="80" t="s">
        <v>320</v>
      </c>
      <c r="B291" s="64">
        <v>0</v>
      </c>
      <c r="C291" s="62">
        <v>0</v>
      </c>
      <c r="D291" s="62">
        <v>0</v>
      </c>
      <c r="E291" s="62">
        <v>0</v>
      </c>
      <c r="F291" s="62">
        <v>0</v>
      </c>
      <c r="G291" s="62">
        <v>0</v>
      </c>
      <c r="H291" s="62">
        <v>0</v>
      </c>
      <c r="I291" s="62">
        <v>0</v>
      </c>
      <c r="J291" s="62">
        <v>0</v>
      </c>
      <c r="K291" s="62">
        <v>0</v>
      </c>
      <c r="L291" s="62">
        <v>0</v>
      </c>
      <c r="M291" s="62">
        <v>0</v>
      </c>
      <c r="N291" s="68">
        <v>0</v>
      </c>
    </row>
    <row r="292" spans="1:14" ht="33" customHeight="1" x14ac:dyDescent="0.2">
      <c r="A292" s="80" t="s">
        <v>321</v>
      </c>
      <c r="B292" s="64">
        <v>3450</v>
      </c>
      <c r="C292" s="62">
        <v>3030</v>
      </c>
      <c r="D292" s="62">
        <v>2670</v>
      </c>
      <c r="E292" s="62">
        <v>1920</v>
      </c>
      <c r="F292" s="62">
        <v>2310</v>
      </c>
      <c r="G292" s="62">
        <v>1770</v>
      </c>
      <c r="H292" s="62">
        <v>1950</v>
      </c>
      <c r="I292" s="62">
        <v>1950</v>
      </c>
      <c r="J292" s="62">
        <v>1830</v>
      </c>
      <c r="K292" s="62">
        <v>2010</v>
      </c>
      <c r="L292" s="62">
        <v>3240</v>
      </c>
      <c r="M292" s="62">
        <v>2910</v>
      </c>
      <c r="N292" s="68">
        <v>29040</v>
      </c>
    </row>
    <row r="293" spans="1:14" ht="33" customHeight="1" x14ac:dyDescent="0.2">
      <c r="A293" s="80" t="s">
        <v>322</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323</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324</v>
      </c>
      <c r="B295" s="64">
        <v>0</v>
      </c>
      <c r="C295" s="62">
        <v>0</v>
      </c>
      <c r="D295" s="62">
        <v>0</v>
      </c>
      <c r="E295" s="62">
        <v>0</v>
      </c>
      <c r="F295" s="62">
        <v>0</v>
      </c>
      <c r="G295" s="62">
        <v>0</v>
      </c>
      <c r="H295" s="62">
        <v>0</v>
      </c>
      <c r="I295" s="62">
        <v>0</v>
      </c>
      <c r="J295" s="62">
        <v>0</v>
      </c>
      <c r="K295" s="62">
        <v>0</v>
      </c>
      <c r="L295" s="62">
        <v>0</v>
      </c>
      <c r="M295" s="62">
        <v>0</v>
      </c>
      <c r="N295" s="68">
        <v>0</v>
      </c>
    </row>
    <row r="296" spans="1:14" ht="33" customHeight="1" thickBot="1" x14ac:dyDescent="0.25">
      <c r="A296" s="80" t="s">
        <v>255</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65" t="s">
        <v>325</v>
      </c>
      <c r="B297" s="96">
        <v>0</v>
      </c>
      <c r="C297" s="66">
        <v>0</v>
      </c>
      <c r="D297" s="66">
        <v>775</v>
      </c>
      <c r="E297" s="66">
        <v>325</v>
      </c>
      <c r="F297" s="66">
        <v>300</v>
      </c>
      <c r="G297" s="66">
        <v>50</v>
      </c>
      <c r="H297" s="66">
        <v>0</v>
      </c>
      <c r="I297" s="66">
        <v>0</v>
      </c>
      <c r="J297" s="66">
        <v>0</v>
      </c>
      <c r="K297" s="66">
        <v>0</v>
      </c>
      <c r="L297" s="66">
        <v>0</v>
      </c>
      <c r="M297" s="66">
        <v>0</v>
      </c>
      <c r="N297" s="66">
        <v>1450</v>
      </c>
    </row>
    <row r="298" spans="1:14" ht="33" customHeight="1" x14ac:dyDescent="0.2">
      <c r="A298" s="80" t="s">
        <v>326</v>
      </c>
      <c r="B298" s="64">
        <v>0</v>
      </c>
      <c r="C298" s="62">
        <v>0</v>
      </c>
      <c r="D298" s="62">
        <v>0</v>
      </c>
      <c r="E298" s="62">
        <v>0</v>
      </c>
      <c r="F298" s="62">
        <v>0</v>
      </c>
      <c r="G298" s="62">
        <v>0</v>
      </c>
      <c r="H298" s="62">
        <v>0</v>
      </c>
      <c r="I298" s="62">
        <v>0</v>
      </c>
      <c r="J298" s="62">
        <v>0</v>
      </c>
      <c r="K298" s="62">
        <v>0</v>
      </c>
      <c r="L298" s="62">
        <v>0</v>
      </c>
      <c r="M298" s="62">
        <v>0</v>
      </c>
      <c r="N298" s="62">
        <v>0</v>
      </c>
    </row>
    <row r="299" spans="1:14" ht="33" customHeight="1" x14ac:dyDescent="0.2">
      <c r="A299" s="80" t="s">
        <v>327</v>
      </c>
      <c r="B299" s="64">
        <v>0</v>
      </c>
      <c r="C299" s="62">
        <v>0</v>
      </c>
      <c r="D299" s="62">
        <v>775</v>
      </c>
      <c r="E299" s="62">
        <v>325</v>
      </c>
      <c r="F299" s="62">
        <v>300</v>
      </c>
      <c r="G299" s="62">
        <v>50</v>
      </c>
      <c r="H299" s="62">
        <v>0</v>
      </c>
      <c r="I299" s="62">
        <v>0</v>
      </c>
      <c r="J299" s="62">
        <v>0</v>
      </c>
      <c r="K299" s="62">
        <v>0</v>
      </c>
      <c r="L299" s="62">
        <v>0</v>
      </c>
      <c r="M299" s="62">
        <v>0</v>
      </c>
      <c r="N299" s="62">
        <v>1450</v>
      </c>
    </row>
    <row r="300" spans="1:14" ht="33" customHeight="1" x14ac:dyDescent="0.2">
      <c r="A300" s="80" t="s">
        <v>328</v>
      </c>
      <c r="B300" s="64">
        <v>0</v>
      </c>
      <c r="C300" s="62">
        <v>0</v>
      </c>
      <c r="D300" s="62">
        <v>0</v>
      </c>
      <c r="E300" s="62">
        <v>0</v>
      </c>
      <c r="F300" s="62">
        <v>0</v>
      </c>
      <c r="G300" s="62">
        <v>0</v>
      </c>
      <c r="H300" s="62">
        <v>0</v>
      </c>
      <c r="I300" s="62">
        <v>0</v>
      </c>
      <c r="J300" s="62">
        <v>0</v>
      </c>
      <c r="K300" s="62">
        <v>0</v>
      </c>
      <c r="L300" s="62">
        <v>0</v>
      </c>
      <c r="M300" s="62">
        <v>0</v>
      </c>
      <c r="N300" s="62">
        <v>0</v>
      </c>
    </row>
    <row r="301" spans="1:14" ht="33" customHeight="1" thickBot="1" x14ac:dyDescent="0.25">
      <c r="A301" s="80" t="s">
        <v>255</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65" t="s">
        <v>329</v>
      </c>
      <c r="B302" s="96">
        <v>0</v>
      </c>
      <c r="C302" s="66">
        <v>0</v>
      </c>
      <c r="D302" s="66">
        <v>0</v>
      </c>
      <c r="E302" s="66">
        <v>0</v>
      </c>
      <c r="F302" s="66">
        <v>0</v>
      </c>
      <c r="G302" s="66">
        <v>0</v>
      </c>
      <c r="H302" s="66">
        <v>0</v>
      </c>
      <c r="I302" s="66">
        <v>0</v>
      </c>
      <c r="J302" s="66">
        <v>0</v>
      </c>
      <c r="K302" s="66">
        <v>0</v>
      </c>
      <c r="L302" s="66">
        <v>0</v>
      </c>
      <c r="M302" s="66">
        <v>0</v>
      </c>
      <c r="N302" s="66">
        <v>0</v>
      </c>
    </row>
    <row r="303" spans="1:14" ht="33" customHeight="1" x14ac:dyDescent="0.2">
      <c r="A303" s="80" t="s">
        <v>330</v>
      </c>
      <c r="B303" s="64">
        <v>0</v>
      </c>
      <c r="C303" s="62">
        <v>0</v>
      </c>
      <c r="D303" s="62">
        <v>0</v>
      </c>
      <c r="E303" s="62">
        <v>0</v>
      </c>
      <c r="F303" s="62">
        <v>0</v>
      </c>
      <c r="G303" s="62">
        <v>0</v>
      </c>
      <c r="H303" s="62">
        <v>0</v>
      </c>
      <c r="I303" s="62">
        <v>0</v>
      </c>
      <c r="J303" s="62">
        <v>0</v>
      </c>
      <c r="K303" s="62">
        <v>0</v>
      </c>
      <c r="L303" s="62">
        <v>0</v>
      </c>
      <c r="M303" s="62">
        <v>0</v>
      </c>
      <c r="N303" s="68">
        <v>0</v>
      </c>
    </row>
    <row r="304" spans="1:14" ht="33" customHeight="1" x14ac:dyDescent="0.2">
      <c r="A304" s="80" t="s">
        <v>331</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332</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333</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334</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335</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334</v>
      </c>
      <c r="B309" s="64">
        <v>0</v>
      </c>
      <c r="C309" s="62">
        <v>0</v>
      </c>
      <c r="D309" s="62">
        <v>0</v>
      </c>
      <c r="E309" s="62">
        <v>0</v>
      </c>
      <c r="F309" s="62">
        <v>0</v>
      </c>
      <c r="G309" s="62">
        <v>0</v>
      </c>
      <c r="H309" s="62">
        <v>0</v>
      </c>
      <c r="I309" s="62">
        <v>0</v>
      </c>
      <c r="J309" s="62">
        <v>0</v>
      </c>
      <c r="K309" s="62">
        <v>0</v>
      </c>
      <c r="L309" s="62">
        <v>0</v>
      </c>
      <c r="M309" s="62">
        <v>0</v>
      </c>
      <c r="N309" s="68">
        <v>0</v>
      </c>
    </row>
    <row r="310" spans="1:14" ht="33" customHeight="1" thickBot="1" x14ac:dyDescent="0.25">
      <c r="A310" s="80" t="s">
        <v>255</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65" t="s">
        <v>336</v>
      </c>
      <c r="B311" s="96">
        <v>36208.06</v>
      </c>
      <c r="C311" s="66">
        <v>31831.989999999998</v>
      </c>
      <c r="D311" s="66">
        <v>36429.660000000003</v>
      </c>
      <c r="E311" s="66">
        <v>37072.28</v>
      </c>
      <c r="F311" s="66">
        <v>37641.040000000001</v>
      </c>
      <c r="G311" s="66">
        <v>37631.839999999997</v>
      </c>
      <c r="H311" s="66">
        <v>31919.05</v>
      </c>
      <c r="I311" s="66">
        <v>33368.58</v>
      </c>
      <c r="J311" s="66">
        <v>32134.370000000003</v>
      </c>
      <c r="K311" s="66">
        <v>42261.759999999995</v>
      </c>
      <c r="L311" s="66">
        <v>36858.135000000002</v>
      </c>
      <c r="M311" s="66">
        <v>30428.460999999999</v>
      </c>
      <c r="N311" s="66">
        <v>423785.22600000002</v>
      </c>
    </row>
    <row r="312" spans="1:14" ht="33" customHeight="1" x14ac:dyDescent="0.2">
      <c r="A312" s="80" t="s">
        <v>337</v>
      </c>
      <c r="B312" s="64">
        <v>23895</v>
      </c>
      <c r="C312" s="62">
        <v>20570</v>
      </c>
      <c r="D312" s="62">
        <v>23430</v>
      </c>
      <c r="E312" s="62">
        <v>23845</v>
      </c>
      <c r="F312" s="62">
        <v>23225</v>
      </c>
      <c r="G312" s="62">
        <v>25031.96</v>
      </c>
      <c r="H312" s="62">
        <v>17969.78</v>
      </c>
      <c r="I312" s="62">
        <v>20564.84</v>
      </c>
      <c r="J312" s="62">
        <v>25551.77</v>
      </c>
      <c r="K312" s="62">
        <v>27954.42</v>
      </c>
      <c r="L312" s="62">
        <v>23833.7</v>
      </c>
      <c r="M312" s="62">
        <v>18194</v>
      </c>
      <c r="N312" s="68">
        <v>274065.46999999997</v>
      </c>
    </row>
    <row r="313" spans="1:14" ht="33" customHeight="1" x14ac:dyDescent="0.2">
      <c r="A313" s="80" t="s">
        <v>338</v>
      </c>
      <c r="B313" s="64">
        <v>12313.06</v>
      </c>
      <c r="C313" s="62">
        <v>11261.99</v>
      </c>
      <c r="D313" s="62">
        <v>12999.66</v>
      </c>
      <c r="E313" s="62">
        <v>13227.28</v>
      </c>
      <c r="F313" s="62">
        <v>14416.04</v>
      </c>
      <c r="G313" s="62">
        <v>12599.88</v>
      </c>
      <c r="H313" s="62">
        <v>13949.27</v>
      </c>
      <c r="I313" s="62">
        <v>12803.74</v>
      </c>
      <c r="J313" s="62">
        <v>6582.6</v>
      </c>
      <c r="K313" s="62">
        <v>14307.34</v>
      </c>
      <c r="L313" s="62">
        <v>13024.434999999999</v>
      </c>
      <c r="M313" s="62">
        <v>12234.460999999999</v>
      </c>
      <c r="N313" s="68">
        <v>149719.75600000002</v>
      </c>
    </row>
    <row r="314" spans="1:14" ht="33" customHeight="1" thickBot="1" x14ac:dyDescent="0.25">
      <c r="A314" s="80" t="s">
        <v>255</v>
      </c>
      <c r="B314" s="64">
        <v>0</v>
      </c>
      <c r="C314" s="62">
        <v>0</v>
      </c>
      <c r="D314" s="62">
        <v>0</v>
      </c>
      <c r="E314" s="62">
        <v>0</v>
      </c>
      <c r="F314" s="62">
        <v>0</v>
      </c>
      <c r="G314" s="62">
        <v>0</v>
      </c>
      <c r="H314" s="62">
        <v>0</v>
      </c>
      <c r="I314" s="62">
        <v>0</v>
      </c>
      <c r="J314" s="62">
        <v>0</v>
      </c>
      <c r="K314" s="62">
        <v>0</v>
      </c>
      <c r="L314" s="62">
        <v>0</v>
      </c>
      <c r="M314" s="62">
        <v>0</v>
      </c>
      <c r="N314" s="68">
        <v>0</v>
      </c>
    </row>
    <row r="315" spans="1:14" ht="33" customHeight="1" thickBot="1" x14ac:dyDescent="0.25">
      <c r="A315" s="65" t="s">
        <v>339</v>
      </c>
      <c r="B315" s="96">
        <v>2850</v>
      </c>
      <c r="C315" s="66">
        <v>2101</v>
      </c>
      <c r="D315" s="66">
        <v>2125</v>
      </c>
      <c r="E315" s="66">
        <v>2375</v>
      </c>
      <c r="F315" s="66">
        <v>2275</v>
      </c>
      <c r="G315" s="66">
        <v>2200</v>
      </c>
      <c r="H315" s="66">
        <v>1825</v>
      </c>
      <c r="I315" s="66">
        <v>2275</v>
      </c>
      <c r="J315" s="66">
        <v>2700</v>
      </c>
      <c r="K315" s="66">
        <v>2300</v>
      </c>
      <c r="L315" s="66">
        <v>2225</v>
      </c>
      <c r="M315" s="66">
        <v>1625</v>
      </c>
      <c r="N315" s="66">
        <v>26876</v>
      </c>
    </row>
    <row r="316" spans="1:14" ht="33" customHeight="1" thickBot="1" x14ac:dyDescent="0.25">
      <c r="A316" s="81" t="s">
        <v>339</v>
      </c>
      <c r="B316" s="99">
        <v>2850</v>
      </c>
      <c r="C316" s="70">
        <v>2101</v>
      </c>
      <c r="D316" s="70">
        <v>2125</v>
      </c>
      <c r="E316" s="70">
        <v>2375</v>
      </c>
      <c r="F316" s="70">
        <v>2275</v>
      </c>
      <c r="G316" s="70">
        <v>2200</v>
      </c>
      <c r="H316" s="70">
        <v>1825</v>
      </c>
      <c r="I316" s="70">
        <v>2275</v>
      </c>
      <c r="J316" s="70">
        <v>2700</v>
      </c>
      <c r="K316" s="70">
        <v>2300</v>
      </c>
      <c r="L316" s="70">
        <v>2225</v>
      </c>
      <c r="M316" s="70">
        <v>1625</v>
      </c>
      <c r="N316" s="71">
        <v>26876</v>
      </c>
    </row>
    <row r="317" spans="1:14" ht="33" customHeight="1" thickBot="1" x14ac:dyDescent="0.25">
      <c r="A317" s="101" t="s">
        <v>250</v>
      </c>
      <c r="B317" s="100">
        <v>407873.27500000008</v>
      </c>
      <c r="C317" s="95">
        <v>367443.86799999996</v>
      </c>
      <c r="D317" s="95">
        <v>413232.62</v>
      </c>
      <c r="E317" s="95">
        <v>436717.17000000004</v>
      </c>
      <c r="F317" s="95">
        <v>464904.12399999995</v>
      </c>
      <c r="G317" s="95">
        <v>439127.755</v>
      </c>
      <c r="H317" s="95">
        <v>462630.12599999999</v>
      </c>
      <c r="I317" s="95">
        <v>427406.77799999999</v>
      </c>
      <c r="J317" s="95">
        <v>437948.18999999994</v>
      </c>
      <c r="K317" s="95">
        <v>460224.38600000012</v>
      </c>
      <c r="L317" s="95">
        <v>399608.77800000005</v>
      </c>
      <c r="M317" s="95">
        <v>356014.49899999995</v>
      </c>
      <c r="N317" s="95">
        <v>5073131.5690000001</v>
      </c>
    </row>
    <row r="318" spans="1:14" ht="33" customHeight="1" x14ac:dyDescent="0.2"/>
    <row r="319" spans="1:14" ht="33" customHeight="1" x14ac:dyDescent="0.2">
      <c r="A319" s="85"/>
    </row>
    <row r="320" spans="1:14" ht="33" customHeight="1" x14ac:dyDescent="0.2">
      <c r="A320" s="216" t="s">
        <v>342</v>
      </c>
      <c r="B320" s="216"/>
      <c r="C320" s="216"/>
      <c r="D320" s="216"/>
      <c r="E320" s="216"/>
      <c r="F320" s="216"/>
      <c r="G320" s="216"/>
      <c r="H320" s="216"/>
      <c r="I320" s="216"/>
      <c r="J320" s="216"/>
      <c r="K320" s="216"/>
      <c r="L320" s="216"/>
      <c r="M320" s="216"/>
      <c r="N320" s="216"/>
    </row>
    <row r="321" spans="1:14" ht="33" customHeight="1" thickBot="1" x14ac:dyDescent="0.25">
      <c r="A321" s="217"/>
      <c r="B321" s="217"/>
      <c r="C321" s="217"/>
      <c r="D321" s="217"/>
      <c r="E321" s="217"/>
      <c r="F321" s="217"/>
      <c r="G321" s="217"/>
      <c r="H321" s="217"/>
      <c r="I321" s="217"/>
      <c r="J321" s="217"/>
      <c r="K321" s="217"/>
      <c r="L321" s="217"/>
      <c r="M321" s="217"/>
      <c r="N321" s="217"/>
    </row>
    <row r="322" spans="1:14" ht="33" customHeight="1" thickBot="1" x14ac:dyDescent="0.25">
      <c r="A322" s="102" t="s">
        <v>237</v>
      </c>
      <c r="B322" s="103" t="s">
        <v>238</v>
      </c>
      <c r="C322" s="103" t="s">
        <v>239</v>
      </c>
      <c r="D322" s="103" t="s">
        <v>240</v>
      </c>
      <c r="E322" s="103" t="s">
        <v>241</v>
      </c>
      <c r="F322" s="103" t="s">
        <v>242</v>
      </c>
      <c r="G322" s="103" t="s">
        <v>243</v>
      </c>
      <c r="H322" s="103" t="s">
        <v>244</v>
      </c>
      <c r="I322" s="103" t="s">
        <v>245</v>
      </c>
      <c r="J322" s="103" t="s">
        <v>246</v>
      </c>
      <c r="K322" s="103" t="s">
        <v>247</v>
      </c>
      <c r="L322" s="103" t="s">
        <v>248</v>
      </c>
      <c r="M322" s="103" t="s">
        <v>249</v>
      </c>
      <c r="N322" s="104" t="s">
        <v>250</v>
      </c>
    </row>
    <row r="323" spans="1:14" ht="33" customHeight="1" thickBot="1" x14ac:dyDescent="0.25">
      <c r="A323" s="76" t="s">
        <v>251</v>
      </c>
      <c r="B323" s="91">
        <v>0</v>
      </c>
      <c r="C323" s="61">
        <v>0</v>
      </c>
      <c r="D323" s="61">
        <v>0</v>
      </c>
      <c r="E323" s="61">
        <v>0</v>
      </c>
      <c r="F323" s="61">
        <v>0</v>
      </c>
      <c r="G323" s="61">
        <v>0</v>
      </c>
      <c r="H323" s="61">
        <v>0</v>
      </c>
      <c r="I323" s="61">
        <v>0</v>
      </c>
      <c r="J323" s="61">
        <v>0</v>
      </c>
      <c r="K323" s="61">
        <v>0</v>
      </c>
      <c r="L323" s="61">
        <v>0</v>
      </c>
      <c r="M323" s="61">
        <v>0</v>
      </c>
      <c r="N323" s="61">
        <v>0</v>
      </c>
    </row>
    <row r="324" spans="1:14" ht="33" customHeight="1" x14ac:dyDescent="0.2">
      <c r="A324" s="77" t="s">
        <v>252</v>
      </c>
      <c r="B324" s="64">
        <v>0</v>
      </c>
      <c r="C324" s="64">
        <v>0</v>
      </c>
      <c r="D324" s="64">
        <v>0</v>
      </c>
      <c r="E324" s="64">
        <v>0</v>
      </c>
      <c r="F324" s="64">
        <v>0</v>
      </c>
      <c r="G324" s="64">
        <v>0</v>
      </c>
      <c r="H324" s="64">
        <v>0</v>
      </c>
      <c r="I324" s="64">
        <v>0</v>
      </c>
      <c r="J324" s="64">
        <v>0</v>
      </c>
      <c r="K324" s="64">
        <v>0</v>
      </c>
      <c r="L324" s="64">
        <v>0</v>
      </c>
      <c r="M324" s="64">
        <v>0</v>
      </c>
      <c r="N324" s="64">
        <v>0</v>
      </c>
    </row>
    <row r="325" spans="1:14" ht="33" customHeight="1" x14ac:dyDescent="0.2">
      <c r="A325" s="77" t="s">
        <v>234</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253</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8" t="s">
        <v>254</v>
      </c>
      <c r="B327" s="64">
        <v>0</v>
      </c>
      <c r="C327" s="64">
        <v>0</v>
      </c>
      <c r="D327" s="64">
        <v>0</v>
      </c>
      <c r="E327" s="64">
        <v>0</v>
      </c>
      <c r="F327" s="64">
        <v>0</v>
      </c>
      <c r="G327" s="64">
        <v>0</v>
      </c>
      <c r="H327" s="64">
        <v>0</v>
      </c>
      <c r="I327" s="64">
        <v>0</v>
      </c>
      <c r="J327" s="64">
        <v>0</v>
      </c>
      <c r="K327" s="64">
        <v>0</v>
      </c>
      <c r="L327" s="64">
        <v>0</v>
      </c>
      <c r="M327" s="64">
        <v>0</v>
      </c>
      <c r="N327" s="64">
        <v>0</v>
      </c>
    </row>
    <row r="328" spans="1:14" ht="33" customHeight="1" thickBot="1" x14ac:dyDescent="0.25">
      <c r="A328" s="79" t="s">
        <v>255</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65" t="s">
        <v>256</v>
      </c>
      <c r="B329" s="91">
        <v>2115</v>
      </c>
      <c r="C329" s="61">
        <v>0</v>
      </c>
      <c r="D329" s="61">
        <v>812</v>
      </c>
      <c r="E329" s="61">
        <v>684</v>
      </c>
      <c r="F329" s="61">
        <v>3645</v>
      </c>
      <c r="G329" s="61">
        <v>385</v>
      </c>
      <c r="H329" s="61">
        <v>1569</v>
      </c>
      <c r="I329" s="61">
        <v>1392</v>
      </c>
      <c r="J329" s="61">
        <v>0</v>
      </c>
      <c r="K329" s="61">
        <v>0</v>
      </c>
      <c r="L329" s="61">
        <v>517</v>
      </c>
      <c r="M329" s="61">
        <v>0</v>
      </c>
      <c r="N329" s="61">
        <v>11119</v>
      </c>
    </row>
    <row r="330" spans="1:14" ht="33" customHeight="1" x14ac:dyDescent="0.2">
      <c r="A330" s="80" t="s">
        <v>257</v>
      </c>
      <c r="B330" s="64">
        <v>0</v>
      </c>
      <c r="C330" s="64">
        <v>0</v>
      </c>
      <c r="D330" s="64">
        <v>0</v>
      </c>
      <c r="E330" s="64">
        <v>0</v>
      </c>
      <c r="F330" s="64">
        <v>0</v>
      </c>
      <c r="G330" s="64">
        <v>0</v>
      </c>
      <c r="H330" s="64">
        <v>0</v>
      </c>
      <c r="I330" s="64">
        <v>0</v>
      </c>
      <c r="J330" s="64">
        <v>0</v>
      </c>
      <c r="K330" s="64">
        <v>0</v>
      </c>
      <c r="L330" s="64">
        <v>0</v>
      </c>
      <c r="M330" s="64">
        <v>0</v>
      </c>
      <c r="N330" s="64">
        <v>0</v>
      </c>
    </row>
    <row r="331" spans="1:14" ht="33" customHeight="1" x14ac:dyDescent="0.2">
      <c r="A331" s="80" t="s">
        <v>258</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259</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260</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261</v>
      </c>
      <c r="B334" s="64">
        <v>0</v>
      </c>
      <c r="C334" s="64">
        <v>0</v>
      </c>
      <c r="D334" s="64">
        <v>0</v>
      </c>
      <c r="E334" s="64">
        <v>0</v>
      </c>
      <c r="F334" s="64">
        <v>0</v>
      </c>
      <c r="G334" s="64">
        <v>0</v>
      </c>
      <c r="H334" s="64">
        <v>0</v>
      </c>
      <c r="I334" s="64">
        <v>0</v>
      </c>
      <c r="J334" s="64">
        <v>0</v>
      </c>
      <c r="K334" s="64">
        <v>0</v>
      </c>
      <c r="L334" s="64">
        <v>0</v>
      </c>
      <c r="M334" s="64">
        <v>0</v>
      </c>
      <c r="N334" s="64">
        <v>0</v>
      </c>
    </row>
    <row r="335" spans="1:14" ht="33" customHeight="1" thickBot="1" x14ac:dyDescent="0.25">
      <c r="A335" s="80" t="s">
        <v>262</v>
      </c>
      <c r="B335" s="64">
        <v>2115</v>
      </c>
      <c r="C335" s="64">
        <v>0</v>
      </c>
      <c r="D335" s="64">
        <v>812</v>
      </c>
      <c r="E335" s="64">
        <v>684</v>
      </c>
      <c r="F335" s="64">
        <v>3645</v>
      </c>
      <c r="G335" s="64">
        <v>385</v>
      </c>
      <c r="H335" s="64">
        <v>1569</v>
      </c>
      <c r="I335" s="64">
        <v>1392</v>
      </c>
      <c r="J335" s="64">
        <v>0</v>
      </c>
      <c r="K335" s="64">
        <v>0</v>
      </c>
      <c r="L335" s="64">
        <v>517</v>
      </c>
      <c r="M335" s="64">
        <v>0</v>
      </c>
      <c r="N335" s="64">
        <v>11119</v>
      </c>
    </row>
    <row r="336" spans="1:14" ht="33" customHeight="1" thickBot="1" x14ac:dyDescent="0.25">
      <c r="A336" s="65" t="s">
        <v>263</v>
      </c>
      <c r="B336" s="91">
        <v>15221</v>
      </c>
      <c r="C336" s="61">
        <v>9903</v>
      </c>
      <c r="D336" s="61">
        <v>12079</v>
      </c>
      <c r="E336" s="61">
        <v>11581</v>
      </c>
      <c r="F336" s="61">
        <v>15998</v>
      </c>
      <c r="G336" s="61">
        <v>16736</v>
      </c>
      <c r="H336" s="61">
        <v>15262</v>
      </c>
      <c r="I336" s="61">
        <v>12990</v>
      </c>
      <c r="J336" s="61">
        <v>14153</v>
      </c>
      <c r="K336" s="61">
        <v>11162</v>
      </c>
      <c r="L336" s="61">
        <v>8167</v>
      </c>
      <c r="M336" s="61">
        <v>10147</v>
      </c>
      <c r="N336" s="61">
        <v>153399</v>
      </c>
    </row>
    <row r="337" spans="1:14" ht="33" customHeight="1" x14ac:dyDescent="0.2">
      <c r="A337" s="80" t="s">
        <v>264</v>
      </c>
      <c r="B337" s="64">
        <v>15221</v>
      </c>
      <c r="C337" s="64">
        <v>9903</v>
      </c>
      <c r="D337" s="64">
        <v>12079</v>
      </c>
      <c r="E337" s="64">
        <v>11581</v>
      </c>
      <c r="F337" s="64">
        <v>15998</v>
      </c>
      <c r="G337" s="64">
        <v>16736</v>
      </c>
      <c r="H337" s="64">
        <v>15262</v>
      </c>
      <c r="I337" s="64">
        <v>12990</v>
      </c>
      <c r="J337" s="64">
        <v>14153</v>
      </c>
      <c r="K337" s="64">
        <v>11162</v>
      </c>
      <c r="L337" s="64">
        <v>8167</v>
      </c>
      <c r="M337" s="64">
        <v>10147</v>
      </c>
      <c r="N337" s="64">
        <v>153399</v>
      </c>
    </row>
    <row r="338" spans="1:14" ht="33" customHeight="1" x14ac:dyDescent="0.2">
      <c r="A338" s="80" t="s">
        <v>265</v>
      </c>
      <c r="B338" s="64">
        <v>0</v>
      </c>
      <c r="C338" s="64">
        <v>0</v>
      </c>
      <c r="D338" s="64">
        <v>0</v>
      </c>
      <c r="E338" s="64">
        <v>0</v>
      </c>
      <c r="F338" s="64">
        <v>0</v>
      </c>
      <c r="G338" s="64">
        <v>0</v>
      </c>
      <c r="H338" s="64">
        <v>0</v>
      </c>
      <c r="I338" s="64">
        <v>0</v>
      </c>
      <c r="J338" s="64">
        <v>0</v>
      </c>
      <c r="K338" s="64">
        <v>0</v>
      </c>
      <c r="L338" s="64">
        <v>0</v>
      </c>
      <c r="M338" s="64">
        <v>0</v>
      </c>
      <c r="N338" s="64">
        <v>0</v>
      </c>
    </row>
    <row r="339" spans="1:14" ht="33" customHeight="1" x14ac:dyDescent="0.2">
      <c r="A339" s="80" t="s">
        <v>266</v>
      </c>
      <c r="B339" s="64">
        <v>0</v>
      </c>
      <c r="C339" s="64">
        <v>0</v>
      </c>
      <c r="D339" s="64">
        <v>0</v>
      </c>
      <c r="E339" s="64">
        <v>0</v>
      </c>
      <c r="F339" s="64">
        <v>0</v>
      </c>
      <c r="G339" s="64">
        <v>0</v>
      </c>
      <c r="H339" s="64">
        <v>0</v>
      </c>
      <c r="I339" s="64">
        <v>0</v>
      </c>
      <c r="J339" s="64">
        <v>0</v>
      </c>
      <c r="K339" s="64">
        <v>0</v>
      </c>
      <c r="L339" s="64">
        <v>0</v>
      </c>
      <c r="M339" s="64">
        <v>0</v>
      </c>
      <c r="N339" s="64">
        <v>0</v>
      </c>
    </row>
    <row r="340" spans="1:14" ht="33" customHeight="1" thickBot="1" x14ac:dyDescent="0.25">
      <c r="A340" s="80" t="s">
        <v>267</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65" t="s">
        <v>268</v>
      </c>
      <c r="B341" s="91">
        <v>1340</v>
      </c>
      <c r="C341" s="61">
        <v>4114</v>
      </c>
      <c r="D341" s="61">
        <v>1186</v>
      </c>
      <c r="E341" s="61">
        <v>5052</v>
      </c>
      <c r="F341" s="61">
        <v>1696</v>
      </c>
      <c r="G341" s="61">
        <v>2686</v>
      </c>
      <c r="H341" s="61">
        <v>3175</v>
      </c>
      <c r="I341" s="61">
        <v>1286</v>
      </c>
      <c r="J341" s="61">
        <v>2263</v>
      </c>
      <c r="K341" s="61">
        <v>1921</v>
      </c>
      <c r="L341" s="61">
        <v>799</v>
      </c>
      <c r="M341" s="61">
        <v>980</v>
      </c>
      <c r="N341" s="61">
        <v>26498</v>
      </c>
    </row>
    <row r="342" spans="1:14" ht="33" customHeight="1" x14ac:dyDescent="0.2">
      <c r="A342" s="80" t="s">
        <v>269</v>
      </c>
      <c r="B342" s="64">
        <v>0</v>
      </c>
      <c r="C342" s="64">
        <v>0</v>
      </c>
      <c r="D342" s="64">
        <v>0</v>
      </c>
      <c r="E342" s="64">
        <v>0</v>
      </c>
      <c r="F342" s="64">
        <v>0</v>
      </c>
      <c r="G342" s="64">
        <v>0</v>
      </c>
      <c r="H342" s="64">
        <v>0</v>
      </c>
      <c r="I342" s="64">
        <v>0</v>
      </c>
      <c r="J342" s="64">
        <v>0</v>
      </c>
      <c r="K342" s="64">
        <v>1921</v>
      </c>
      <c r="L342" s="64">
        <v>0</v>
      </c>
      <c r="M342" s="64">
        <v>0</v>
      </c>
      <c r="N342" s="64">
        <v>1921</v>
      </c>
    </row>
    <row r="343" spans="1:14" ht="33" customHeight="1" thickBot="1" x14ac:dyDescent="0.25">
      <c r="A343" s="80" t="s">
        <v>270</v>
      </c>
      <c r="B343" s="64">
        <v>1340</v>
      </c>
      <c r="C343" s="64">
        <v>4114</v>
      </c>
      <c r="D343" s="64">
        <v>1186</v>
      </c>
      <c r="E343" s="64">
        <v>5052</v>
      </c>
      <c r="F343" s="64">
        <v>1696</v>
      </c>
      <c r="G343" s="64">
        <v>2686</v>
      </c>
      <c r="H343" s="64">
        <v>3175</v>
      </c>
      <c r="I343" s="64">
        <v>1286</v>
      </c>
      <c r="J343" s="64">
        <v>2263</v>
      </c>
      <c r="K343" s="64">
        <v>0</v>
      </c>
      <c r="L343" s="64">
        <v>799</v>
      </c>
      <c r="M343" s="64">
        <v>980</v>
      </c>
      <c r="N343" s="64">
        <v>24577</v>
      </c>
    </row>
    <row r="344" spans="1:14" ht="33" customHeight="1" thickBot="1" x14ac:dyDescent="0.25">
      <c r="A344" s="65" t="s">
        <v>271</v>
      </c>
      <c r="B344" s="91">
        <v>67499</v>
      </c>
      <c r="C344" s="61">
        <v>27175</v>
      </c>
      <c r="D344" s="61">
        <v>45665</v>
      </c>
      <c r="E344" s="61">
        <v>30959</v>
      </c>
      <c r="F344" s="61">
        <v>40667</v>
      </c>
      <c r="G344" s="61">
        <v>46736</v>
      </c>
      <c r="H344" s="61">
        <v>53474</v>
      </c>
      <c r="I344" s="61">
        <v>41950</v>
      </c>
      <c r="J344" s="61">
        <v>47962</v>
      </c>
      <c r="K344" s="61">
        <v>44500</v>
      </c>
      <c r="L344" s="61">
        <v>48680</v>
      </c>
      <c r="M344" s="61">
        <v>57679</v>
      </c>
      <c r="N344" s="61">
        <v>552946</v>
      </c>
    </row>
    <row r="345" spans="1:14" ht="33" customHeight="1" x14ac:dyDescent="0.2">
      <c r="A345" s="80" t="s">
        <v>272</v>
      </c>
      <c r="B345" s="64">
        <v>0</v>
      </c>
      <c r="C345" s="64">
        <v>0</v>
      </c>
      <c r="D345" s="64">
        <v>0</v>
      </c>
      <c r="E345" s="64">
        <v>0</v>
      </c>
      <c r="F345" s="64">
        <v>0</v>
      </c>
      <c r="G345" s="64">
        <v>0</v>
      </c>
      <c r="H345" s="64">
        <v>0</v>
      </c>
      <c r="I345" s="64">
        <v>0</v>
      </c>
      <c r="J345" s="64">
        <v>0</v>
      </c>
      <c r="K345" s="64">
        <v>0</v>
      </c>
      <c r="L345" s="64">
        <v>0</v>
      </c>
      <c r="M345" s="64">
        <v>0</v>
      </c>
      <c r="N345" s="64">
        <v>0</v>
      </c>
    </row>
    <row r="346" spans="1:14" ht="33" customHeight="1" x14ac:dyDescent="0.2">
      <c r="A346" s="80" t="s">
        <v>273</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274</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275</v>
      </c>
      <c r="B348" s="64">
        <v>17681</v>
      </c>
      <c r="C348" s="64">
        <v>9777</v>
      </c>
      <c r="D348" s="64">
        <v>42736</v>
      </c>
      <c r="E348" s="64">
        <v>17055</v>
      </c>
      <c r="F348" s="64">
        <v>11842</v>
      </c>
      <c r="G348" s="64">
        <v>10707</v>
      </c>
      <c r="H348" s="64">
        <v>26192</v>
      </c>
      <c r="I348" s="64">
        <v>18354</v>
      </c>
      <c r="J348" s="64">
        <v>12366</v>
      </c>
      <c r="K348" s="64">
        <v>7097</v>
      </c>
      <c r="L348" s="64">
        <v>6284</v>
      </c>
      <c r="M348" s="64">
        <v>5064</v>
      </c>
      <c r="N348" s="64">
        <v>185155</v>
      </c>
    </row>
    <row r="349" spans="1:14" ht="33" customHeight="1" x14ac:dyDescent="0.2">
      <c r="A349" s="80" t="s">
        <v>276</v>
      </c>
      <c r="B349" s="64">
        <v>0</v>
      </c>
      <c r="C349" s="64">
        <v>0</v>
      </c>
      <c r="D349" s="64">
        <v>0</v>
      </c>
      <c r="E349" s="64">
        <v>0</v>
      </c>
      <c r="F349" s="64">
        <v>0</v>
      </c>
      <c r="G349" s="64">
        <v>0</v>
      </c>
      <c r="H349" s="64">
        <v>0</v>
      </c>
      <c r="I349" s="64">
        <v>0</v>
      </c>
      <c r="J349" s="64">
        <v>0</v>
      </c>
      <c r="K349" s="64">
        <v>0</v>
      </c>
      <c r="L349" s="64">
        <v>0</v>
      </c>
      <c r="M349" s="64">
        <v>0</v>
      </c>
      <c r="N349" s="64">
        <v>0</v>
      </c>
    </row>
    <row r="350" spans="1:14" ht="33" customHeight="1" x14ac:dyDescent="0.2">
      <c r="A350" s="80" t="s">
        <v>277</v>
      </c>
      <c r="B350" s="64">
        <v>0</v>
      </c>
      <c r="C350" s="64">
        <v>0</v>
      </c>
      <c r="D350" s="64">
        <v>0</v>
      </c>
      <c r="E350" s="64">
        <v>0</v>
      </c>
      <c r="F350" s="64">
        <v>0</v>
      </c>
      <c r="G350" s="64">
        <v>0</v>
      </c>
      <c r="H350" s="64">
        <v>0</v>
      </c>
      <c r="I350" s="64">
        <v>0</v>
      </c>
      <c r="J350" s="64">
        <v>0</v>
      </c>
      <c r="K350" s="64">
        <v>0</v>
      </c>
      <c r="L350" s="64">
        <v>0</v>
      </c>
      <c r="M350" s="64">
        <v>2528</v>
      </c>
      <c r="N350" s="64">
        <v>2528</v>
      </c>
    </row>
    <row r="351" spans="1:14" ht="33" customHeight="1" x14ac:dyDescent="0.2">
      <c r="A351" s="80" t="s">
        <v>278</v>
      </c>
      <c r="B351" s="64">
        <v>0</v>
      </c>
      <c r="C351" s="64">
        <v>0</v>
      </c>
      <c r="D351" s="64">
        <v>0</v>
      </c>
      <c r="E351" s="64">
        <v>0</v>
      </c>
      <c r="F351" s="64">
        <v>0</v>
      </c>
      <c r="G351" s="64">
        <v>0</v>
      </c>
      <c r="H351" s="64">
        <v>0</v>
      </c>
      <c r="I351" s="64">
        <v>0</v>
      </c>
      <c r="J351" s="64">
        <v>0</v>
      </c>
      <c r="K351" s="64">
        <v>0</v>
      </c>
      <c r="L351" s="64">
        <v>0</v>
      </c>
      <c r="M351" s="64">
        <v>0</v>
      </c>
      <c r="N351" s="64">
        <v>0</v>
      </c>
    </row>
    <row r="352" spans="1:14" ht="33" customHeight="1" x14ac:dyDescent="0.2">
      <c r="A352" s="80" t="s">
        <v>279</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280</v>
      </c>
      <c r="B353" s="64">
        <v>49818</v>
      </c>
      <c r="C353" s="64">
        <v>17398</v>
      </c>
      <c r="D353" s="64">
        <v>2929</v>
      </c>
      <c r="E353" s="64">
        <v>13904</v>
      </c>
      <c r="F353" s="64">
        <v>28825</v>
      </c>
      <c r="G353" s="64">
        <v>36029</v>
      </c>
      <c r="H353" s="64">
        <v>27282</v>
      </c>
      <c r="I353" s="64">
        <v>23596</v>
      </c>
      <c r="J353" s="64">
        <v>35596</v>
      </c>
      <c r="K353" s="64">
        <v>37403</v>
      </c>
      <c r="L353" s="64">
        <v>42396</v>
      </c>
      <c r="M353" s="64">
        <v>50087</v>
      </c>
      <c r="N353" s="64">
        <v>365263</v>
      </c>
    </row>
    <row r="354" spans="1:14" ht="33" customHeight="1" x14ac:dyDescent="0.2">
      <c r="A354" s="80" t="s">
        <v>281</v>
      </c>
      <c r="B354" s="64">
        <v>0</v>
      </c>
      <c r="C354" s="64">
        <v>0</v>
      </c>
      <c r="D354" s="64">
        <v>0</v>
      </c>
      <c r="E354" s="64">
        <v>0</v>
      </c>
      <c r="F354" s="64">
        <v>0</v>
      </c>
      <c r="G354" s="64">
        <v>0</v>
      </c>
      <c r="H354" s="64">
        <v>0</v>
      </c>
      <c r="I354" s="64">
        <v>0</v>
      </c>
      <c r="J354" s="64">
        <v>0</v>
      </c>
      <c r="K354" s="64">
        <v>0</v>
      </c>
      <c r="L354" s="64">
        <v>0</v>
      </c>
      <c r="M354" s="64">
        <v>0</v>
      </c>
      <c r="N354" s="64">
        <v>0</v>
      </c>
    </row>
    <row r="355" spans="1:14" ht="33" customHeight="1" thickBot="1" x14ac:dyDescent="0.25">
      <c r="A355" s="80" t="s">
        <v>282</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65" t="s">
        <v>283</v>
      </c>
      <c r="B356" s="91">
        <v>0</v>
      </c>
      <c r="C356" s="61">
        <v>0</v>
      </c>
      <c r="D356" s="61">
        <v>0</v>
      </c>
      <c r="E356" s="61">
        <v>0</v>
      </c>
      <c r="F356" s="61">
        <v>0</v>
      </c>
      <c r="G356" s="61">
        <v>0</v>
      </c>
      <c r="H356" s="61">
        <v>0</v>
      </c>
      <c r="I356" s="61">
        <v>0</v>
      </c>
      <c r="J356" s="61">
        <v>0</v>
      </c>
      <c r="K356" s="61">
        <v>0</v>
      </c>
      <c r="L356" s="61">
        <v>0</v>
      </c>
      <c r="M356" s="61">
        <v>0</v>
      </c>
      <c r="N356" s="61">
        <v>0</v>
      </c>
    </row>
    <row r="357" spans="1:14" ht="33" customHeight="1" thickBot="1" x14ac:dyDescent="0.25">
      <c r="A357" s="81" t="s">
        <v>283</v>
      </c>
      <c r="B357" s="64">
        <v>0</v>
      </c>
      <c r="C357" s="64">
        <v>0</v>
      </c>
      <c r="D357" s="64">
        <v>0</v>
      </c>
      <c r="E357" s="64">
        <v>0</v>
      </c>
      <c r="F357" s="64">
        <v>0</v>
      </c>
      <c r="G357" s="64">
        <v>0</v>
      </c>
      <c r="H357" s="64">
        <v>0</v>
      </c>
      <c r="I357" s="64">
        <v>0</v>
      </c>
      <c r="J357" s="64">
        <v>0</v>
      </c>
      <c r="K357" s="64">
        <v>0</v>
      </c>
      <c r="L357" s="64">
        <v>0</v>
      </c>
      <c r="M357" s="64">
        <v>0</v>
      </c>
      <c r="N357" s="64">
        <v>0</v>
      </c>
    </row>
    <row r="358" spans="1:14" ht="33" customHeight="1" thickBot="1" x14ac:dyDescent="0.25">
      <c r="A358" s="65" t="s">
        <v>284</v>
      </c>
      <c r="B358" s="91">
        <v>34350</v>
      </c>
      <c r="C358" s="61">
        <v>32200</v>
      </c>
      <c r="D358" s="61">
        <v>32100</v>
      </c>
      <c r="E358" s="61">
        <v>31941</v>
      </c>
      <c r="F358" s="61">
        <v>35110</v>
      </c>
      <c r="G358" s="61">
        <v>31843</v>
      </c>
      <c r="H358" s="61">
        <v>32971</v>
      </c>
      <c r="I358" s="61">
        <v>22866</v>
      </c>
      <c r="J358" s="61">
        <v>22015</v>
      </c>
      <c r="K358" s="61">
        <v>16665</v>
      </c>
      <c r="L358" s="61">
        <v>15600</v>
      </c>
      <c r="M358" s="61">
        <v>27160</v>
      </c>
      <c r="N358" s="61">
        <v>334821</v>
      </c>
    </row>
    <row r="359" spans="1:14" ht="33" customHeight="1" x14ac:dyDescent="0.2">
      <c r="A359" s="80" t="s">
        <v>285</v>
      </c>
      <c r="B359" s="64">
        <v>0</v>
      </c>
      <c r="C359" s="64">
        <v>0</v>
      </c>
      <c r="D359" s="64">
        <v>0</v>
      </c>
      <c r="E359" s="64">
        <v>0</v>
      </c>
      <c r="F359" s="64">
        <v>0</v>
      </c>
      <c r="G359" s="64">
        <v>0</v>
      </c>
      <c r="H359" s="64">
        <v>0</v>
      </c>
      <c r="I359" s="64">
        <v>0</v>
      </c>
      <c r="J359" s="64">
        <v>0</v>
      </c>
      <c r="K359" s="64">
        <v>0</v>
      </c>
      <c r="L359" s="64">
        <v>0</v>
      </c>
      <c r="M359" s="64">
        <v>0</v>
      </c>
      <c r="N359" s="64">
        <v>0</v>
      </c>
    </row>
    <row r="360" spans="1:14" ht="33" customHeight="1" x14ac:dyDescent="0.2">
      <c r="A360" s="80" t="s">
        <v>286</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287</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288</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289</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290</v>
      </c>
      <c r="B364" s="64">
        <v>34350</v>
      </c>
      <c r="C364" s="64">
        <v>32200</v>
      </c>
      <c r="D364" s="64">
        <v>32100</v>
      </c>
      <c r="E364" s="64">
        <v>31941</v>
      </c>
      <c r="F364" s="64">
        <v>35110</v>
      </c>
      <c r="G364" s="64">
        <v>31843</v>
      </c>
      <c r="H364" s="64">
        <v>32971</v>
      </c>
      <c r="I364" s="64">
        <v>22866</v>
      </c>
      <c r="J364" s="64">
        <v>21700</v>
      </c>
      <c r="K364" s="64">
        <v>16500</v>
      </c>
      <c r="L364" s="64">
        <v>14850</v>
      </c>
      <c r="M364" s="64">
        <v>27100</v>
      </c>
      <c r="N364" s="64">
        <v>333531</v>
      </c>
    </row>
    <row r="365" spans="1:14" ht="33" customHeight="1" x14ac:dyDescent="0.2">
      <c r="A365" s="80" t="s">
        <v>291</v>
      </c>
      <c r="B365" s="64">
        <v>0</v>
      </c>
      <c r="C365" s="64">
        <v>0</v>
      </c>
      <c r="D365" s="64">
        <v>0</v>
      </c>
      <c r="E365" s="64">
        <v>0</v>
      </c>
      <c r="F365" s="64">
        <v>0</v>
      </c>
      <c r="G365" s="64">
        <v>0</v>
      </c>
      <c r="H365" s="64">
        <v>0</v>
      </c>
      <c r="I365" s="64">
        <v>0</v>
      </c>
      <c r="J365" s="64">
        <v>315</v>
      </c>
      <c r="K365" s="64">
        <v>0</v>
      </c>
      <c r="L365" s="64">
        <v>585</v>
      </c>
      <c r="M365" s="64">
        <v>0</v>
      </c>
      <c r="N365" s="64">
        <v>900</v>
      </c>
    </row>
    <row r="366" spans="1:14" ht="33" customHeight="1" x14ac:dyDescent="0.2">
      <c r="A366" s="80" t="s">
        <v>292</v>
      </c>
      <c r="B366" s="64">
        <v>0</v>
      </c>
      <c r="C366" s="64">
        <v>0</v>
      </c>
      <c r="D366" s="64">
        <v>0</v>
      </c>
      <c r="E366" s="64">
        <v>0</v>
      </c>
      <c r="F366" s="64">
        <v>0</v>
      </c>
      <c r="G366" s="64">
        <v>0</v>
      </c>
      <c r="H366" s="64">
        <v>0</v>
      </c>
      <c r="I366" s="64">
        <v>0</v>
      </c>
      <c r="J366" s="64">
        <v>0</v>
      </c>
      <c r="K366" s="64">
        <v>165</v>
      </c>
      <c r="L366" s="64">
        <v>165</v>
      </c>
      <c r="M366" s="64">
        <v>60</v>
      </c>
      <c r="N366" s="64">
        <v>390</v>
      </c>
    </row>
    <row r="367" spans="1:14" ht="33" customHeight="1" x14ac:dyDescent="0.2">
      <c r="A367" s="80" t="s">
        <v>293</v>
      </c>
      <c r="B367" s="64">
        <v>0</v>
      </c>
      <c r="C367" s="64">
        <v>0</v>
      </c>
      <c r="D367" s="64">
        <v>0</v>
      </c>
      <c r="E367" s="64">
        <v>0</v>
      </c>
      <c r="F367" s="64">
        <v>0</v>
      </c>
      <c r="G367" s="64">
        <v>0</v>
      </c>
      <c r="H367" s="64">
        <v>0</v>
      </c>
      <c r="I367" s="64">
        <v>0</v>
      </c>
      <c r="J367" s="64">
        <v>0</v>
      </c>
      <c r="K367" s="64">
        <v>0</v>
      </c>
      <c r="L367" s="64">
        <v>0</v>
      </c>
      <c r="M367" s="64">
        <v>0</v>
      </c>
      <c r="N367" s="64">
        <v>0</v>
      </c>
    </row>
    <row r="368" spans="1:14" ht="33" customHeight="1" thickBot="1" x14ac:dyDescent="0.25">
      <c r="A368" s="80" t="s">
        <v>294</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65" t="s">
        <v>295</v>
      </c>
      <c r="B369" s="91">
        <v>0</v>
      </c>
      <c r="C369" s="61">
        <v>0</v>
      </c>
      <c r="D369" s="61">
        <v>0</v>
      </c>
      <c r="E369" s="61">
        <v>0</v>
      </c>
      <c r="F369" s="61">
        <v>0</v>
      </c>
      <c r="G369" s="61">
        <v>0</v>
      </c>
      <c r="H369" s="61">
        <v>0</v>
      </c>
      <c r="I369" s="61">
        <v>0</v>
      </c>
      <c r="J369" s="61">
        <v>0</v>
      </c>
      <c r="K369" s="61">
        <v>0</v>
      </c>
      <c r="L369" s="61">
        <v>0</v>
      </c>
      <c r="M369" s="61">
        <v>0</v>
      </c>
      <c r="N369" s="61">
        <v>0</v>
      </c>
    </row>
    <row r="370" spans="1:14" ht="33" customHeight="1" x14ac:dyDescent="0.2">
      <c r="A370" s="80" t="s">
        <v>296</v>
      </c>
      <c r="B370" s="64">
        <v>0</v>
      </c>
      <c r="C370" s="64">
        <v>0</v>
      </c>
      <c r="D370" s="64">
        <v>0</v>
      </c>
      <c r="E370" s="64">
        <v>0</v>
      </c>
      <c r="F370" s="64">
        <v>0</v>
      </c>
      <c r="G370" s="64">
        <v>0</v>
      </c>
      <c r="H370" s="64">
        <v>0</v>
      </c>
      <c r="I370" s="64">
        <v>0</v>
      </c>
      <c r="J370" s="64">
        <v>0</v>
      </c>
      <c r="K370" s="64">
        <v>0</v>
      </c>
      <c r="L370" s="64">
        <v>0</v>
      </c>
      <c r="M370" s="64">
        <v>0</v>
      </c>
      <c r="N370" s="64">
        <v>0</v>
      </c>
    </row>
    <row r="371" spans="1:14" ht="33" customHeight="1" x14ac:dyDescent="0.2">
      <c r="A371" s="80" t="s">
        <v>297</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298</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299</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300</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301</v>
      </c>
      <c r="B375" s="64">
        <v>0</v>
      </c>
      <c r="C375" s="64">
        <v>0</v>
      </c>
      <c r="D375" s="64">
        <v>0</v>
      </c>
      <c r="E375" s="64">
        <v>0</v>
      </c>
      <c r="F375" s="64">
        <v>0</v>
      </c>
      <c r="G375" s="64">
        <v>0</v>
      </c>
      <c r="H375" s="64">
        <v>0</v>
      </c>
      <c r="I375" s="64">
        <v>0</v>
      </c>
      <c r="J375" s="64">
        <v>0</v>
      </c>
      <c r="K375" s="64">
        <v>0</v>
      </c>
      <c r="L375" s="64">
        <v>0</v>
      </c>
      <c r="M375" s="64">
        <v>0</v>
      </c>
      <c r="N375" s="64">
        <v>0</v>
      </c>
    </row>
    <row r="376" spans="1:14" ht="33" customHeight="1" thickBot="1" x14ac:dyDescent="0.25">
      <c r="A376" s="80" t="s">
        <v>302</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65" t="s">
        <v>303</v>
      </c>
      <c r="B377" s="91">
        <v>16727</v>
      </c>
      <c r="C377" s="61">
        <v>14733</v>
      </c>
      <c r="D377" s="61">
        <v>19729</v>
      </c>
      <c r="E377" s="61">
        <v>11497</v>
      </c>
      <c r="F377" s="61">
        <v>12185</v>
      </c>
      <c r="G377" s="61">
        <v>15118</v>
      </c>
      <c r="H377" s="61">
        <v>16602</v>
      </c>
      <c r="I377" s="61">
        <v>20575</v>
      </c>
      <c r="J377" s="61">
        <v>27028</v>
      </c>
      <c r="K377" s="61">
        <v>15545</v>
      </c>
      <c r="L377" s="61">
        <v>17479</v>
      </c>
      <c r="M377" s="61">
        <v>23771</v>
      </c>
      <c r="N377" s="61">
        <v>210989</v>
      </c>
    </row>
    <row r="378" spans="1:14" ht="33" customHeight="1" x14ac:dyDescent="0.2">
      <c r="A378" s="80" t="s">
        <v>304</v>
      </c>
      <c r="B378" s="64">
        <v>1000</v>
      </c>
      <c r="C378" s="64">
        <v>1650</v>
      </c>
      <c r="D378" s="64">
        <v>1450</v>
      </c>
      <c r="E378" s="64">
        <v>1550</v>
      </c>
      <c r="F378" s="64">
        <v>1750</v>
      </c>
      <c r="G378" s="64">
        <v>1750</v>
      </c>
      <c r="H378" s="64">
        <v>350</v>
      </c>
      <c r="I378" s="64">
        <v>1850</v>
      </c>
      <c r="J378" s="64">
        <v>3050</v>
      </c>
      <c r="K378" s="64">
        <v>650</v>
      </c>
      <c r="L378" s="64">
        <v>900</v>
      </c>
      <c r="M378" s="64">
        <v>2400</v>
      </c>
      <c r="N378" s="64">
        <v>18350</v>
      </c>
    </row>
    <row r="379" spans="1:14" ht="33" customHeight="1" x14ac:dyDescent="0.2">
      <c r="A379" s="80" t="s">
        <v>305</v>
      </c>
      <c r="B379" s="64">
        <v>393</v>
      </c>
      <c r="C379" s="64">
        <v>147</v>
      </c>
      <c r="D379" s="64">
        <v>589</v>
      </c>
      <c r="E379" s="64">
        <v>737</v>
      </c>
      <c r="F379" s="64">
        <v>147</v>
      </c>
      <c r="G379" s="64">
        <v>0</v>
      </c>
      <c r="H379" s="64">
        <v>884</v>
      </c>
      <c r="I379" s="64">
        <v>589</v>
      </c>
      <c r="J379" s="64">
        <v>884</v>
      </c>
      <c r="K379" s="64">
        <v>295</v>
      </c>
      <c r="L379" s="64">
        <v>737</v>
      </c>
      <c r="M379" s="64">
        <v>589</v>
      </c>
      <c r="N379" s="64">
        <v>5991</v>
      </c>
    </row>
    <row r="380" spans="1:14" ht="33" customHeight="1" x14ac:dyDescent="0.2">
      <c r="A380" s="80" t="s">
        <v>306</v>
      </c>
      <c r="B380" s="64">
        <v>5234</v>
      </c>
      <c r="C380" s="64">
        <v>3336</v>
      </c>
      <c r="D380" s="64">
        <v>7540</v>
      </c>
      <c r="E380" s="64">
        <v>3410</v>
      </c>
      <c r="F380" s="64">
        <v>2688</v>
      </c>
      <c r="G380" s="64">
        <v>3668</v>
      </c>
      <c r="H380" s="64">
        <v>1968</v>
      </c>
      <c r="I380" s="64">
        <v>4436</v>
      </c>
      <c r="J380" s="64">
        <v>4482</v>
      </c>
      <c r="K380" s="64">
        <v>1200</v>
      </c>
      <c r="L380" s="64">
        <v>1392</v>
      </c>
      <c r="M380" s="64">
        <v>672</v>
      </c>
      <c r="N380" s="64">
        <v>40026</v>
      </c>
    </row>
    <row r="381" spans="1:14" ht="33" customHeight="1" x14ac:dyDescent="0.2">
      <c r="A381" s="80" t="s">
        <v>307</v>
      </c>
      <c r="B381" s="64">
        <v>0</v>
      </c>
      <c r="C381" s="64">
        <v>0</v>
      </c>
      <c r="D381" s="64">
        <v>0</v>
      </c>
      <c r="E381" s="64">
        <v>0</v>
      </c>
      <c r="F381" s="64">
        <v>0</v>
      </c>
      <c r="G381" s="64">
        <v>0</v>
      </c>
      <c r="H381" s="64">
        <v>0</v>
      </c>
      <c r="I381" s="64">
        <v>0</v>
      </c>
      <c r="J381" s="64">
        <v>0</v>
      </c>
      <c r="K381" s="64">
        <v>0</v>
      </c>
      <c r="L381" s="64">
        <v>0</v>
      </c>
      <c r="M381" s="64">
        <v>0</v>
      </c>
      <c r="N381" s="64">
        <v>0</v>
      </c>
    </row>
    <row r="382" spans="1:14" ht="33" customHeight="1" x14ac:dyDescent="0.2">
      <c r="A382" s="80" t="s">
        <v>308</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309</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310</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311</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312</v>
      </c>
      <c r="B386" s="64">
        <v>10100</v>
      </c>
      <c r="C386" s="64">
        <v>9600</v>
      </c>
      <c r="D386" s="64">
        <v>10150</v>
      </c>
      <c r="E386" s="64">
        <v>5800</v>
      </c>
      <c r="F386" s="64">
        <v>7600</v>
      </c>
      <c r="G386" s="64">
        <v>9700</v>
      </c>
      <c r="H386" s="64">
        <v>13400</v>
      </c>
      <c r="I386" s="64">
        <v>13700</v>
      </c>
      <c r="J386" s="64">
        <v>18612</v>
      </c>
      <c r="K386" s="64">
        <v>13400</v>
      </c>
      <c r="L386" s="64">
        <v>14450</v>
      </c>
      <c r="M386" s="64">
        <v>20110</v>
      </c>
      <c r="N386" s="64">
        <v>146622</v>
      </c>
    </row>
    <row r="387" spans="1:14" ht="33" customHeight="1" x14ac:dyDescent="0.2">
      <c r="A387" s="80" t="s">
        <v>313</v>
      </c>
      <c r="B387" s="64">
        <v>0</v>
      </c>
      <c r="C387" s="64">
        <v>0</v>
      </c>
      <c r="D387" s="64">
        <v>0</v>
      </c>
      <c r="E387" s="64">
        <v>0</v>
      </c>
      <c r="F387" s="64">
        <v>0</v>
      </c>
      <c r="G387" s="64">
        <v>0</v>
      </c>
      <c r="H387" s="64">
        <v>0</v>
      </c>
      <c r="I387" s="64">
        <v>0</v>
      </c>
      <c r="J387" s="64">
        <v>0</v>
      </c>
      <c r="K387" s="64">
        <v>0</v>
      </c>
      <c r="L387" s="64">
        <v>0</v>
      </c>
      <c r="M387" s="64">
        <v>0</v>
      </c>
      <c r="N387" s="64">
        <v>0</v>
      </c>
    </row>
    <row r="388" spans="1:14" ht="33" customHeight="1" x14ac:dyDescent="0.2">
      <c r="A388" s="80" t="s">
        <v>314</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315</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316</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317</v>
      </c>
      <c r="B391" s="64">
        <v>0</v>
      </c>
      <c r="C391" s="64">
        <v>0</v>
      </c>
      <c r="D391" s="64">
        <v>0</v>
      </c>
      <c r="E391" s="64">
        <v>0</v>
      </c>
      <c r="F391" s="64">
        <v>0</v>
      </c>
      <c r="G391" s="64">
        <v>0</v>
      </c>
      <c r="H391" s="64">
        <v>0</v>
      </c>
      <c r="I391" s="64">
        <v>0</v>
      </c>
      <c r="J391" s="64">
        <v>0</v>
      </c>
      <c r="K391" s="64">
        <v>0</v>
      </c>
      <c r="L391" s="64">
        <v>0</v>
      </c>
      <c r="M391" s="64">
        <v>0</v>
      </c>
      <c r="N391" s="64">
        <v>0</v>
      </c>
    </row>
    <row r="392" spans="1:14" ht="33" customHeight="1" thickBot="1" x14ac:dyDescent="0.25">
      <c r="A392" s="80" t="s">
        <v>318</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65" t="s">
        <v>319</v>
      </c>
      <c r="B393" s="91">
        <v>346</v>
      </c>
      <c r="C393" s="61">
        <v>690</v>
      </c>
      <c r="D393" s="61">
        <v>720</v>
      </c>
      <c r="E393" s="61">
        <v>540</v>
      </c>
      <c r="F393" s="61">
        <v>270</v>
      </c>
      <c r="G393" s="61">
        <v>300</v>
      </c>
      <c r="H393" s="61">
        <v>570</v>
      </c>
      <c r="I393" s="61">
        <v>150</v>
      </c>
      <c r="J393" s="61">
        <v>7581</v>
      </c>
      <c r="K393" s="61">
        <v>2797</v>
      </c>
      <c r="L393" s="61">
        <v>5482</v>
      </c>
      <c r="M393" s="61">
        <v>6541</v>
      </c>
      <c r="N393" s="61">
        <v>25987</v>
      </c>
    </row>
    <row r="394" spans="1:14" ht="33" customHeight="1" x14ac:dyDescent="0.2">
      <c r="A394" s="80" t="s">
        <v>320</v>
      </c>
      <c r="B394" s="64">
        <v>0</v>
      </c>
      <c r="C394" s="64">
        <v>0</v>
      </c>
      <c r="D394" s="64">
        <v>0</v>
      </c>
      <c r="E394" s="64">
        <v>0</v>
      </c>
      <c r="F394" s="64">
        <v>0</v>
      </c>
      <c r="G394" s="64">
        <v>0</v>
      </c>
      <c r="H394" s="64">
        <v>0</v>
      </c>
      <c r="I394" s="64">
        <v>0</v>
      </c>
      <c r="J394" s="64">
        <v>0</v>
      </c>
      <c r="K394" s="64">
        <v>0</v>
      </c>
      <c r="L394" s="64">
        <v>0</v>
      </c>
      <c r="M394" s="64">
        <v>0</v>
      </c>
      <c r="N394" s="64">
        <v>0</v>
      </c>
    </row>
    <row r="395" spans="1:14" ht="33" customHeight="1" x14ac:dyDescent="0.2">
      <c r="A395" s="80" t="s">
        <v>321</v>
      </c>
      <c r="B395" s="64">
        <v>346</v>
      </c>
      <c r="C395" s="64">
        <v>690</v>
      </c>
      <c r="D395" s="64">
        <v>720</v>
      </c>
      <c r="E395" s="64">
        <v>540</v>
      </c>
      <c r="F395" s="64">
        <v>270</v>
      </c>
      <c r="G395" s="64">
        <v>300</v>
      </c>
      <c r="H395" s="64">
        <v>570</v>
      </c>
      <c r="I395" s="64">
        <v>150</v>
      </c>
      <c r="J395" s="64">
        <v>7581</v>
      </c>
      <c r="K395" s="64">
        <v>2797</v>
      </c>
      <c r="L395" s="64">
        <v>5482</v>
      </c>
      <c r="M395" s="64">
        <v>6541</v>
      </c>
      <c r="N395" s="64">
        <v>25987</v>
      </c>
    </row>
    <row r="396" spans="1:14" ht="33" customHeight="1" x14ac:dyDescent="0.2">
      <c r="A396" s="80" t="s">
        <v>322</v>
      </c>
      <c r="B396" s="64">
        <v>0</v>
      </c>
      <c r="C396" s="64">
        <v>0</v>
      </c>
      <c r="D396" s="64">
        <v>0</v>
      </c>
      <c r="E396" s="64">
        <v>0</v>
      </c>
      <c r="F396" s="64">
        <v>0</v>
      </c>
      <c r="G396" s="64">
        <v>0</v>
      </c>
      <c r="H396" s="64">
        <v>0</v>
      </c>
      <c r="I396" s="64">
        <v>0</v>
      </c>
      <c r="J396" s="64">
        <v>0</v>
      </c>
      <c r="K396" s="64">
        <v>0</v>
      </c>
      <c r="L396" s="64">
        <v>0</v>
      </c>
      <c r="M396" s="64">
        <v>0</v>
      </c>
      <c r="N396" s="64">
        <v>0</v>
      </c>
    </row>
    <row r="397" spans="1:14" ht="33" customHeight="1" x14ac:dyDescent="0.2">
      <c r="A397" s="80" t="s">
        <v>323</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324</v>
      </c>
      <c r="B398" s="64">
        <v>0</v>
      </c>
      <c r="C398" s="64">
        <v>0</v>
      </c>
      <c r="D398" s="64">
        <v>0</v>
      </c>
      <c r="E398" s="64">
        <v>0</v>
      </c>
      <c r="F398" s="64">
        <v>0</v>
      </c>
      <c r="G398" s="64">
        <v>0</v>
      </c>
      <c r="H398" s="64">
        <v>0</v>
      </c>
      <c r="I398" s="64">
        <v>0</v>
      </c>
      <c r="J398" s="64">
        <v>0</v>
      </c>
      <c r="K398" s="64">
        <v>0</v>
      </c>
      <c r="L398" s="64">
        <v>0</v>
      </c>
      <c r="M398" s="64">
        <v>0</v>
      </c>
      <c r="N398" s="64">
        <v>0</v>
      </c>
    </row>
    <row r="399" spans="1:14" ht="33" customHeight="1" thickBot="1" x14ac:dyDescent="0.25">
      <c r="A399" s="80" t="s">
        <v>255</v>
      </c>
      <c r="B399" s="64">
        <v>0</v>
      </c>
      <c r="C399" s="64">
        <v>0</v>
      </c>
      <c r="D399" s="64">
        <v>0</v>
      </c>
      <c r="E399" s="64">
        <v>0</v>
      </c>
      <c r="F399" s="64">
        <v>0</v>
      </c>
      <c r="G399" s="64">
        <v>0</v>
      </c>
      <c r="H399" s="64">
        <v>0</v>
      </c>
      <c r="I399" s="64">
        <v>0</v>
      </c>
      <c r="J399" s="64">
        <v>0</v>
      </c>
      <c r="K399" s="64">
        <v>0</v>
      </c>
      <c r="L399" s="64">
        <v>0</v>
      </c>
      <c r="M399" s="64">
        <v>0</v>
      </c>
      <c r="N399" s="64">
        <v>0</v>
      </c>
    </row>
    <row r="400" spans="1:14" ht="33" customHeight="1" thickBot="1" x14ac:dyDescent="0.25">
      <c r="A400" s="65" t="s">
        <v>325</v>
      </c>
      <c r="B400" s="91">
        <v>0</v>
      </c>
      <c r="C400" s="61">
        <v>0</v>
      </c>
      <c r="D400" s="61">
        <v>0</v>
      </c>
      <c r="E400" s="61">
        <v>0</v>
      </c>
      <c r="F400" s="61">
        <v>0</v>
      </c>
      <c r="G400" s="61">
        <v>0</v>
      </c>
      <c r="H400" s="61">
        <v>0</v>
      </c>
      <c r="I400" s="61">
        <v>0</v>
      </c>
      <c r="J400" s="61">
        <v>0</v>
      </c>
      <c r="K400" s="61">
        <v>0</v>
      </c>
      <c r="L400" s="61">
        <v>0</v>
      </c>
      <c r="M400" s="61">
        <v>0</v>
      </c>
      <c r="N400" s="61">
        <v>0</v>
      </c>
    </row>
    <row r="401" spans="1:14" ht="33" customHeight="1" x14ac:dyDescent="0.2">
      <c r="A401" s="80" t="s">
        <v>326</v>
      </c>
      <c r="B401" s="64">
        <v>0</v>
      </c>
      <c r="C401" s="64">
        <v>0</v>
      </c>
      <c r="D401" s="64">
        <v>0</v>
      </c>
      <c r="E401" s="64">
        <v>0</v>
      </c>
      <c r="F401" s="64">
        <v>0</v>
      </c>
      <c r="G401" s="64">
        <v>0</v>
      </c>
      <c r="H401" s="64">
        <v>0</v>
      </c>
      <c r="I401" s="64">
        <v>0</v>
      </c>
      <c r="J401" s="64">
        <v>0</v>
      </c>
      <c r="K401" s="64">
        <v>0</v>
      </c>
      <c r="L401" s="64">
        <v>0</v>
      </c>
      <c r="M401" s="64">
        <v>0</v>
      </c>
      <c r="N401" s="64">
        <v>0</v>
      </c>
    </row>
    <row r="402" spans="1:14" ht="33" customHeight="1" x14ac:dyDescent="0.2">
      <c r="A402" s="80" t="s">
        <v>327</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328</v>
      </c>
      <c r="B403" s="64">
        <v>0</v>
      </c>
      <c r="C403" s="64">
        <v>0</v>
      </c>
      <c r="D403" s="64">
        <v>0</v>
      </c>
      <c r="E403" s="64">
        <v>0</v>
      </c>
      <c r="F403" s="64">
        <v>0</v>
      </c>
      <c r="G403" s="64">
        <v>0</v>
      </c>
      <c r="H403" s="64">
        <v>0</v>
      </c>
      <c r="I403" s="64">
        <v>0</v>
      </c>
      <c r="J403" s="64">
        <v>0</v>
      </c>
      <c r="K403" s="64">
        <v>0</v>
      </c>
      <c r="L403" s="64">
        <v>0</v>
      </c>
      <c r="M403" s="64">
        <v>0</v>
      </c>
      <c r="N403" s="64">
        <v>0</v>
      </c>
    </row>
    <row r="404" spans="1:14" ht="33" customHeight="1" thickBot="1" x14ac:dyDescent="0.25">
      <c r="A404" s="80" t="s">
        <v>255</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65" t="s">
        <v>329</v>
      </c>
      <c r="B405" s="91">
        <v>25893</v>
      </c>
      <c r="C405" s="61">
        <v>8259</v>
      </c>
      <c r="D405" s="61">
        <v>22849</v>
      </c>
      <c r="E405" s="61">
        <v>23364</v>
      </c>
      <c r="F405" s="61">
        <v>19098</v>
      </c>
      <c r="G405" s="61">
        <v>21514</v>
      </c>
      <c r="H405" s="61">
        <v>21531</v>
      </c>
      <c r="I405" s="61">
        <v>17863</v>
      </c>
      <c r="J405" s="61">
        <v>480</v>
      </c>
      <c r="K405" s="61">
        <v>144</v>
      </c>
      <c r="L405" s="61">
        <v>10139</v>
      </c>
      <c r="M405" s="61">
        <v>0</v>
      </c>
      <c r="N405" s="61">
        <v>171134</v>
      </c>
    </row>
    <row r="406" spans="1:14" ht="33" customHeight="1" x14ac:dyDescent="0.2">
      <c r="A406" s="80" t="s">
        <v>330</v>
      </c>
      <c r="B406" s="64">
        <v>0</v>
      </c>
      <c r="C406" s="64">
        <v>0</v>
      </c>
      <c r="D406" s="64">
        <v>0</v>
      </c>
      <c r="E406" s="64">
        <v>0</v>
      </c>
      <c r="F406" s="64">
        <v>0</v>
      </c>
      <c r="G406" s="64">
        <v>0</v>
      </c>
      <c r="H406" s="64">
        <v>0</v>
      </c>
      <c r="I406" s="64">
        <v>0</v>
      </c>
      <c r="J406" s="64">
        <v>0</v>
      </c>
      <c r="K406" s="64">
        <v>0</v>
      </c>
      <c r="L406" s="64">
        <v>0</v>
      </c>
      <c r="M406" s="64">
        <v>0</v>
      </c>
      <c r="N406" s="64">
        <v>0</v>
      </c>
    </row>
    <row r="407" spans="1:14" ht="33" customHeight="1" x14ac:dyDescent="0.2">
      <c r="A407" s="80" t="s">
        <v>331</v>
      </c>
      <c r="B407" s="64">
        <v>0</v>
      </c>
      <c r="C407" s="64">
        <v>8169</v>
      </c>
      <c r="D407" s="64">
        <v>8231</v>
      </c>
      <c r="E407" s="64">
        <v>16297</v>
      </c>
      <c r="F407" s="64">
        <v>2862</v>
      </c>
      <c r="G407" s="64">
        <v>7312</v>
      </c>
      <c r="H407" s="64">
        <v>0</v>
      </c>
      <c r="I407" s="64">
        <v>0</v>
      </c>
      <c r="J407" s="64">
        <v>0</v>
      </c>
      <c r="K407" s="64">
        <v>0</v>
      </c>
      <c r="L407" s="64">
        <v>0</v>
      </c>
      <c r="M407" s="64">
        <v>0</v>
      </c>
      <c r="N407" s="64">
        <v>42871</v>
      </c>
    </row>
    <row r="408" spans="1:14" ht="33" customHeight="1" x14ac:dyDescent="0.2">
      <c r="A408" s="80" t="s">
        <v>332</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333</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334</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335</v>
      </c>
      <c r="B411" s="64">
        <v>25701</v>
      </c>
      <c r="C411" s="64">
        <v>0</v>
      </c>
      <c r="D411" s="64">
        <v>14258</v>
      </c>
      <c r="E411" s="64">
        <v>6857</v>
      </c>
      <c r="F411" s="64">
        <v>16116</v>
      </c>
      <c r="G411" s="64">
        <v>14082</v>
      </c>
      <c r="H411" s="64">
        <v>21081</v>
      </c>
      <c r="I411" s="64">
        <v>17683</v>
      </c>
      <c r="J411" s="64">
        <v>0</v>
      </c>
      <c r="K411" s="64">
        <v>0</v>
      </c>
      <c r="L411" s="64">
        <v>10139</v>
      </c>
      <c r="M411" s="64">
        <v>0</v>
      </c>
      <c r="N411" s="64">
        <v>125917</v>
      </c>
    </row>
    <row r="412" spans="1:14" ht="33" customHeight="1" x14ac:dyDescent="0.2">
      <c r="A412" s="80" t="s">
        <v>334</v>
      </c>
      <c r="B412" s="64">
        <v>192</v>
      </c>
      <c r="C412" s="64">
        <v>90</v>
      </c>
      <c r="D412" s="64">
        <v>360</v>
      </c>
      <c r="E412" s="64">
        <v>210</v>
      </c>
      <c r="F412" s="64">
        <v>120</v>
      </c>
      <c r="G412" s="64">
        <v>120</v>
      </c>
      <c r="H412" s="64">
        <v>450</v>
      </c>
      <c r="I412" s="64">
        <v>180</v>
      </c>
      <c r="J412" s="64">
        <v>480</v>
      </c>
      <c r="K412" s="64">
        <v>144</v>
      </c>
      <c r="L412" s="64">
        <v>0</v>
      </c>
      <c r="M412" s="64">
        <v>0</v>
      </c>
      <c r="N412" s="64">
        <v>2346</v>
      </c>
    </row>
    <row r="413" spans="1:14" ht="33" customHeight="1" thickBot="1" x14ac:dyDescent="0.25">
      <c r="A413" s="80" t="s">
        <v>255</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65" t="s">
        <v>336</v>
      </c>
      <c r="B414" s="91">
        <v>0</v>
      </c>
      <c r="C414" s="61">
        <v>0</v>
      </c>
      <c r="D414" s="61">
        <v>0</v>
      </c>
      <c r="E414" s="61">
        <v>0</v>
      </c>
      <c r="F414" s="61">
        <v>0</v>
      </c>
      <c r="G414" s="61">
        <v>0</v>
      </c>
      <c r="H414" s="61">
        <v>0</v>
      </c>
      <c r="I414" s="61">
        <v>0</v>
      </c>
      <c r="J414" s="61">
        <v>0</v>
      </c>
      <c r="K414" s="61">
        <v>0</v>
      </c>
      <c r="L414" s="61">
        <v>90</v>
      </c>
      <c r="M414" s="61">
        <v>5</v>
      </c>
      <c r="N414" s="61">
        <v>95</v>
      </c>
    </row>
    <row r="415" spans="1:14" ht="33" customHeight="1" x14ac:dyDescent="0.2">
      <c r="A415" s="80" t="s">
        <v>337</v>
      </c>
      <c r="B415" s="64">
        <v>0</v>
      </c>
      <c r="C415" s="64">
        <v>0</v>
      </c>
      <c r="D415" s="64">
        <v>0</v>
      </c>
      <c r="E415" s="64">
        <v>0</v>
      </c>
      <c r="F415" s="64">
        <v>0</v>
      </c>
      <c r="G415" s="64">
        <v>0</v>
      </c>
      <c r="H415" s="64">
        <v>0</v>
      </c>
      <c r="I415" s="64">
        <v>0</v>
      </c>
      <c r="J415" s="64">
        <v>0</v>
      </c>
      <c r="K415" s="64">
        <v>0</v>
      </c>
      <c r="L415" s="64">
        <v>0</v>
      </c>
      <c r="M415" s="64">
        <v>0</v>
      </c>
      <c r="N415" s="64">
        <v>0</v>
      </c>
    </row>
    <row r="416" spans="1:14" ht="33" customHeight="1" x14ac:dyDescent="0.2">
      <c r="A416" s="80" t="s">
        <v>338</v>
      </c>
      <c r="B416" s="64">
        <v>0</v>
      </c>
      <c r="C416" s="64">
        <v>0</v>
      </c>
      <c r="D416" s="64">
        <v>0</v>
      </c>
      <c r="E416" s="64">
        <v>0</v>
      </c>
      <c r="F416" s="64">
        <v>0</v>
      </c>
      <c r="G416" s="64">
        <v>0</v>
      </c>
      <c r="H416" s="64">
        <v>0</v>
      </c>
      <c r="I416" s="64">
        <v>0</v>
      </c>
      <c r="J416" s="64">
        <v>0</v>
      </c>
      <c r="K416" s="64">
        <v>0</v>
      </c>
      <c r="L416" s="64">
        <v>0</v>
      </c>
      <c r="M416" s="64">
        <v>0</v>
      </c>
      <c r="N416" s="64">
        <v>0</v>
      </c>
    </row>
    <row r="417" spans="1:14" ht="33" customHeight="1" thickBot="1" x14ac:dyDescent="0.25">
      <c r="A417" s="80" t="s">
        <v>255</v>
      </c>
      <c r="B417" s="64">
        <v>0</v>
      </c>
      <c r="C417" s="64">
        <v>0</v>
      </c>
      <c r="D417" s="64">
        <v>0</v>
      </c>
      <c r="E417" s="64">
        <v>0</v>
      </c>
      <c r="F417" s="64">
        <v>0</v>
      </c>
      <c r="G417" s="64">
        <v>0</v>
      </c>
      <c r="H417" s="64">
        <v>0</v>
      </c>
      <c r="I417" s="64">
        <v>0</v>
      </c>
      <c r="J417" s="64">
        <v>0</v>
      </c>
      <c r="K417" s="64">
        <v>0</v>
      </c>
      <c r="L417" s="64">
        <v>90</v>
      </c>
      <c r="M417" s="64">
        <v>5</v>
      </c>
      <c r="N417" s="64">
        <v>95</v>
      </c>
    </row>
    <row r="418" spans="1:14" ht="33" customHeight="1" thickBot="1" x14ac:dyDescent="0.25">
      <c r="A418" s="65" t="s">
        <v>339</v>
      </c>
      <c r="B418" s="91">
        <v>8182</v>
      </c>
      <c r="C418" s="61">
        <v>8222</v>
      </c>
      <c r="D418" s="61">
        <v>6976</v>
      </c>
      <c r="E418" s="61">
        <v>7964</v>
      </c>
      <c r="F418" s="61">
        <v>7218</v>
      </c>
      <c r="G418" s="61">
        <v>8590</v>
      </c>
      <c r="H418" s="61">
        <v>10403</v>
      </c>
      <c r="I418" s="61">
        <v>9870</v>
      </c>
      <c r="J418" s="61">
        <v>1230</v>
      </c>
      <c r="K418" s="61">
        <v>2607</v>
      </c>
      <c r="L418" s="61">
        <v>0</v>
      </c>
      <c r="M418" s="61">
        <v>0</v>
      </c>
      <c r="N418" s="61">
        <v>71262</v>
      </c>
    </row>
    <row r="419" spans="1:14" ht="33" customHeight="1" thickBot="1" x14ac:dyDescent="0.25">
      <c r="A419" s="81" t="s">
        <v>339</v>
      </c>
      <c r="B419" s="64">
        <v>8182</v>
      </c>
      <c r="C419" s="64">
        <v>8222</v>
      </c>
      <c r="D419" s="64">
        <v>6976</v>
      </c>
      <c r="E419" s="64">
        <v>7964</v>
      </c>
      <c r="F419" s="64">
        <v>7218</v>
      </c>
      <c r="G419" s="64">
        <v>8590</v>
      </c>
      <c r="H419" s="64">
        <v>10403</v>
      </c>
      <c r="I419" s="64">
        <v>9870</v>
      </c>
      <c r="J419" s="64">
        <v>1230</v>
      </c>
      <c r="K419" s="64">
        <v>2607</v>
      </c>
      <c r="L419" s="64">
        <v>0</v>
      </c>
      <c r="M419" s="64">
        <v>0</v>
      </c>
      <c r="N419" s="64">
        <v>71262</v>
      </c>
    </row>
    <row r="420" spans="1:14" ht="33" customHeight="1" thickBot="1" x14ac:dyDescent="0.25">
      <c r="A420" s="106" t="s">
        <v>250</v>
      </c>
      <c r="B420" s="105">
        <v>171673</v>
      </c>
      <c r="C420" s="105">
        <v>105296</v>
      </c>
      <c r="D420" s="105">
        <v>142116</v>
      </c>
      <c r="E420" s="105">
        <v>123582</v>
      </c>
      <c r="F420" s="105">
        <v>135887</v>
      </c>
      <c r="G420" s="105">
        <v>143908</v>
      </c>
      <c r="H420" s="105">
        <v>155557</v>
      </c>
      <c r="I420" s="105">
        <v>128942</v>
      </c>
      <c r="J420" s="105">
        <v>122712</v>
      </c>
      <c r="K420" s="105">
        <v>95341</v>
      </c>
      <c r="L420" s="105">
        <v>106953</v>
      </c>
      <c r="M420" s="105">
        <v>126283</v>
      </c>
      <c r="N420" s="105">
        <v>1558250</v>
      </c>
    </row>
    <row r="421" spans="1:14" ht="33" customHeight="1" x14ac:dyDescent="0.2"/>
    <row r="422" spans="1:14" ht="33" customHeight="1" x14ac:dyDescent="0.2">
      <c r="A422" s="85"/>
    </row>
    <row r="423" spans="1:14" ht="33" customHeight="1" x14ac:dyDescent="0.2">
      <c r="A423" s="216" t="s">
        <v>343</v>
      </c>
      <c r="B423" s="216"/>
      <c r="C423" s="216"/>
      <c r="D423" s="216"/>
      <c r="E423" s="216"/>
      <c r="F423" s="216"/>
      <c r="G423" s="216"/>
      <c r="H423" s="216"/>
      <c r="I423" s="216"/>
      <c r="J423" s="216"/>
      <c r="K423" s="216"/>
      <c r="L423" s="216"/>
      <c r="M423" s="216"/>
      <c r="N423" s="216"/>
    </row>
    <row r="424" spans="1:14" ht="33" customHeight="1" thickBot="1" x14ac:dyDescent="0.25">
      <c r="A424" s="217"/>
      <c r="B424" s="217"/>
      <c r="C424" s="217"/>
      <c r="D424" s="217"/>
      <c r="E424" s="217"/>
      <c r="F424" s="217"/>
      <c r="G424" s="217"/>
      <c r="H424" s="217"/>
      <c r="I424" s="217"/>
      <c r="J424" s="217"/>
      <c r="K424" s="217"/>
      <c r="L424" s="217"/>
      <c r="M424" s="217"/>
      <c r="N424" s="217"/>
    </row>
    <row r="425" spans="1:14" ht="33" customHeight="1" thickBot="1" x14ac:dyDescent="0.25">
      <c r="A425" s="107" t="s">
        <v>237</v>
      </c>
      <c r="B425" s="108" t="s">
        <v>238</v>
      </c>
      <c r="C425" s="108" t="s">
        <v>239</v>
      </c>
      <c r="D425" s="108" t="s">
        <v>240</v>
      </c>
      <c r="E425" s="108" t="s">
        <v>241</v>
      </c>
      <c r="F425" s="108" t="s">
        <v>242</v>
      </c>
      <c r="G425" s="108" t="s">
        <v>243</v>
      </c>
      <c r="H425" s="108" t="s">
        <v>244</v>
      </c>
      <c r="I425" s="108" t="s">
        <v>245</v>
      </c>
      <c r="J425" s="108" t="s">
        <v>246</v>
      </c>
      <c r="K425" s="108" t="s">
        <v>247</v>
      </c>
      <c r="L425" s="108" t="s">
        <v>248</v>
      </c>
      <c r="M425" s="108" t="s">
        <v>249</v>
      </c>
      <c r="N425" s="109" t="s">
        <v>250</v>
      </c>
    </row>
    <row r="426" spans="1:14" ht="33" customHeight="1" thickBot="1" x14ac:dyDescent="0.25">
      <c r="A426" s="76" t="s">
        <v>251</v>
      </c>
      <c r="B426" s="61">
        <v>0</v>
      </c>
      <c r="C426" s="61">
        <v>0</v>
      </c>
      <c r="D426" s="61">
        <v>0</v>
      </c>
      <c r="E426" s="61">
        <v>0</v>
      </c>
      <c r="F426" s="61">
        <v>0</v>
      </c>
      <c r="G426" s="61">
        <v>0</v>
      </c>
      <c r="H426" s="61">
        <v>0</v>
      </c>
      <c r="I426" s="61">
        <v>0</v>
      </c>
      <c r="J426" s="61">
        <v>0</v>
      </c>
      <c r="K426" s="61">
        <v>0</v>
      </c>
      <c r="L426" s="61">
        <v>0</v>
      </c>
      <c r="M426" s="61">
        <v>0</v>
      </c>
      <c r="N426" s="61">
        <v>0</v>
      </c>
    </row>
    <row r="427" spans="1:14" ht="33" customHeight="1" x14ac:dyDescent="0.2">
      <c r="A427" s="77" t="s">
        <v>252</v>
      </c>
      <c r="B427" s="64">
        <v>0</v>
      </c>
      <c r="C427" s="62">
        <v>0</v>
      </c>
      <c r="D427" s="62">
        <v>0</v>
      </c>
      <c r="E427" s="62">
        <v>0</v>
      </c>
      <c r="F427" s="62">
        <v>0</v>
      </c>
      <c r="G427" s="62">
        <v>0</v>
      </c>
      <c r="H427" s="62">
        <v>0</v>
      </c>
      <c r="I427" s="62">
        <v>0</v>
      </c>
      <c r="J427" s="62">
        <v>0</v>
      </c>
      <c r="K427" s="62">
        <v>0</v>
      </c>
      <c r="L427" s="62">
        <v>0</v>
      </c>
      <c r="M427" s="62">
        <v>0</v>
      </c>
      <c r="N427" s="63">
        <v>0</v>
      </c>
    </row>
    <row r="428" spans="1:14" ht="33" customHeight="1" x14ac:dyDescent="0.2">
      <c r="A428" s="77" t="s">
        <v>234</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253</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8" t="s">
        <v>254</v>
      </c>
      <c r="B430" s="64">
        <v>0</v>
      </c>
      <c r="C430" s="62">
        <v>0</v>
      </c>
      <c r="D430" s="62">
        <v>0</v>
      </c>
      <c r="E430" s="62">
        <v>0</v>
      </c>
      <c r="F430" s="62">
        <v>0</v>
      </c>
      <c r="G430" s="62">
        <v>0</v>
      </c>
      <c r="H430" s="62">
        <v>0</v>
      </c>
      <c r="I430" s="62">
        <v>0</v>
      </c>
      <c r="J430" s="62">
        <v>0</v>
      </c>
      <c r="K430" s="62">
        <v>0</v>
      </c>
      <c r="L430" s="62">
        <v>0</v>
      </c>
      <c r="M430" s="62">
        <v>0</v>
      </c>
      <c r="N430" s="63">
        <v>0</v>
      </c>
    </row>
    <row r="431" spans="1:14" ht="33" customHeight="1" thickBot="1" x14ac:dyDescent="0.25">
      <c r="A431" s="79" t="s">
        <v>255</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65" t="s">
        <v>256</v>
      </c>
      <c r="B432" s="66">
        <v>0</v>
      </c>
      <c r="C432" s="66">
        <v>0</v>
      </c>
      <c r="D432" s="66">
        <v>0</v>
      </c>
      <c r="E432" s="66">
        <v>0</v>
      </c>
      <c r="F432" s="66">
        <v>0</v>
      </c>
      <c r="G432" s="66">
        <v>0</v>
      </c>
      <c r="H432" s="66">
        <v>0</v>
      </c>
      <c r="I432" s="66">
        <v>0</v>
      </c>
      <c r="J432" s="66">
        <v>0</v>
      </c>
      <c r="K432" s="66">
        <v>0</v>
      </c>
      <c r="L432" s="66">
        <v>0</v>
      </c>
      <c r="M432" s="66">
        <v>0</v>
      </c>
      <c r="N432" s="66">
        <v>0</v>
      </c>
    </row>
    <row r="433" spans="1:14" ht="33" customHeight="1" x14ac:dyDescent="0.2">
      <c r="A433" s="80" t="s">
        <v>257</v>
      </c>
      <c r="B433" s="62">
        <v>0</v>
      </c>
      <c r="C433" s="62">
        <v>0</v>
      </c>
      <c r="D433" s="62">
        <v>0</v>
      </c>
      <c r="E433" s="62">
        <v>0</v>
      </c>
      <c r="F433" s="62">
        <v>0</v>
      </c>
      <c r="G433" s="62">
        <v>0</v>
      </c>
      <c r="H433" s="62">
        <v>0</v>
      </c>
      <c r="I433" s="62">
        <v>0</v>
      </c>
      <c r="J433" s="62">
        <v>0</v>
      </c>
      <c r="K433" s="62">
        <v>0</v>
      </c>
      <c r="L433" s="62">
        <v>0</v>
      </c>
      <c r="M433" s="62">
        <v>0</v>
      </c>
      <c r="N433" s="63">
        <v>0</v>
      </c>
    </row>
    <row r="434" spans="1:14" ht="33" customHeight="1" x14ac:dyDescent="0.2">
      <c r="A434" s="80" t="s">
        <v>258</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259</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260</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261</v>
      </c>
      <c r="B437" s="62">
        <v>0</v>
      </c>
      <c r="C437" s="62">
        <v>0</v>
      </c>
      <c r="D437" s="62">
        <v>0</v>
      </c>
      <c r="E437" s="62">
        <v>0</v>
      </c>
      <c r="F437" s="62">
        <v>0</v>
      </c>
      <c r="G437" s="62">
        <v>0</v>
      </c>
      <c r="H437" s="62">
        <v>0</v>
      </c>
      <c r="I437" s="62">
        <v>0</v>
      </c>
      <c r="J437" s="62">
        <v>0</v>
      </c>
      <c r="K437" s="62">
        <v>0</v>
      </c>
      <c r="L437" s="62">
        <v>0</v>
      </c>
      <c r="M437" s="62">
        <v>0</v>
      </c>
      <c r="N437" s="63">
        <v>0</v>
      </c>
    </row>
    <row r="438" spans="1:14" ht="33" customHeight="1" thickBot="1" x14ac:dyDescent="0.25">
      <c r="A438" s="80" t="s">
        <v>262</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65" t="s">
        <v>263</v>
      </c>
      <c r="B439" s="66">
        <v>0</v>
      </c>
      <c r="C439" s="66">
        <v>0</v>
      </c>
      <c r="D439" s="66">
        <v>0</v>
      </c>
      <c r="E439" s="66">
        <v>0</v>
      </c>
      <c r="F439" s="66">
        <v>0</v>
      </c>
      <c r="G439" s="66">
        <v>0</v>
      </c>
      <c r="H439" s="66">
        <v>0</v>
      </c>
      <c r="I439" s="66">
        <v>0</v>
      </c>
      <c r="J439" s="66">
        <v>0</v>
      </c>
      <c r="K439" s="66">
        <v>0</v>
      </c>
      <c r="L439" s="66">
        <v>0</v>
      </c>
      <c r="M439" s="66">
        <v>0</v>
      </c>
      <c r="N439" s="66">
        <v>0</v>
      </c>
    </row>
    <row r="440" spans="1:14" ht="33" customHeight="1" x14ac:dyDescent="0.2">
      <c r="A440" s="80" t="s">
        <v>264</v>
      </c>
      <c r="B440" s="62">
        <v>0</v>
      </c>
      <c r="C440" s="62">
        <v>0</v>
      </c>
      <c r="D440" s="62">
        <v>0</v>
      </c>
      <c r="E440" s="62">
        <v>0</v>
      </c>
      <c r="F440" s="62">
        <v>0</v>
      </c>
      <c r="G440" s="62">
        <v>0</v>
      </c>
      <c r="H440" s="62">
        <v>0</v>
      </c>
      <c r="I440" s="62">
        <v>0</v>
      </c>
      <c r="J440" s="62">
        <v>0</v>
      </c>
      <c r="K440" s="62">
        <v>0</v>
      </c>
      <c r="L440" s="62">
        <v>0</v>
      </c>
      <c r="M440" s="62">
        <v>0</v>
      </c>
      <c r="N440" s="63">
        <v>0</v>
      </c>
    </row>
    <row r="441" spans="1:14" ht="33" customHeight="1" x14ac:dyDescent="0.2">
      <c r="A441" s="80" t="s">
        <v>265</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266</v>
      </c>
      <c r="B442" s="62">
        <v>0</v>
      </c>
      <c r="C442" s="62">
        <v>0</v>
      </c>
      <c r="D442" s="62">
        <v>0</v>
      </c>
      <c r="E442" s="62">
        <v>0</v>
      </c>
      <c r="F442" s="62">
        <v>0</v>
      </c>
      <c r="G442" s="62">
        <v>0</v>
      </c>
      <c r="H442" s="62">
        <v>0</v>
      </c>
      <c r="I442" s="62">
        <v>0</v>
      </c>
      <c r="J442" s="62">
        <v>0</v>
      </c>
      <c r="K442" s="62">
        <v>0</v>
      </c>
      <c r="L442" s="62">
        <v>0</v>
      </c>
      <c r="M442" s="62">
        <v>0</v>
      </c>
      <c r="N442" s="63">
        <v>0</v>
      </c>
    </row>
    <row r="443" spans="1:14" ht="33" customHeight="1" thickBot="1" x14ac:dyDescent="0.25">
      <c r="A443" s="80" t="s">
        <v>267</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65" t="s">
        <v>268</v>
      </c>
      <c r="B444" s="67">
        <v>458</v>
      </c>
      <c r="C444" s="67">
        <v>599</v>
      </c>
      <c r="D444" s="67">
        <v>1705</v>
      </c>
      <c r="E444" s="67">
        <v>3930</v>
      </c>
      <c r="F444" s="67">
        <v>1530</v>
      </c>
      <c r="G444" s="67">
        <v>1475</v>
      </c>
      <c r="H444" s="67">
        <v>280</v>
      </c>
      <c r="I444" s="67">
        <v>0</v>
      </c>
      <c r="J444" s="67">
        <v>771</v>
      </c>
      <c r="K444" s="67">
        <v>1720</v>
      </c>
      <c r="L444" s="67">
        <v>780</v>
      </c>
      <c r="M444" s="67">
        <v>1340</v>
      </c>
      <c r="N444" s="67">
        <v>14588</v>
      </c>
    </row>
    <row r="445" spans="1:14" ht="33" customHeight="1" x14ac:dyDescent="0.2">
      <c r="A445" s="80" t="s">
        <v>269</v>
      </c>
      <c r="B445" s="62">
        <v>0</v>
      </c>
      <c r="C445" s="62">
        <v>0</v>
      </c>
      <c r="D445" s="62">
        <v>0</v>
      </c>
      <c r="E445" s="62">
        <v>0</v>
      </c>
      <c r="F445" s="62">
        <v>0</v>
      </c>
      <c r="G445" s="62">
        <v>0</v>
      </c>
      <c r="H445" s="62">
        <v>0</v>
      </c>
      <c r="I445" s="62">
        <v>0</v>
      </c>
      <c r="J445" s="62">
        <v>0</v>
      </c>
      <c r="K445" s="62">
        <v>1720</v>
      </c>
      <c r="L445" s="62">
        <v>0</v>
      </c>
      <c r="M445" s="62">
        <v>1340</v>
      </c>
      <c r="N445" s="68">
        <v>3060</v>
      </c>
    </row>
    <row r="446" spans="1:14" ht="33" customHeight="1" thickBot="1" x14ac:dyDescent="0.25">
      <c r="A446" s="80" t="s">
        <v>270</v>
      </c>
      <c r="B446" s="62">
        <v>458</v>
      </c>
      <c r="C446" s="62">
        <v>599</v>
      </c>
      <c r="D446" s="62">
        <v>1705</v>
      </c>
      <c r="E446" s="62">
        <v>3930</v>
      </c>
      <c r="F446" s="62">
        <v>1530</v>
      </c>
      <c r="G446" s="62">
        <v>1475</v>
      </c>
      <c r="H446" s="62">
        <v>280</v>
      </c>
      <c r="I446" s="62">
        <v>0</v>
      </c>
      <c r="J446" s="62">
        <v>771</v>
      </c>
      <c r="K446" s="62">
        <v>0</v>
      </c>
      <c r="L446" s="62">
        <v>780</v>
      </c>
      <c r="M446" s="62">
        <v>0</v>
      </c>
      <c r="N446" s="68">
        <v>11528</v>
      </c>
    </row>
    <row r="447" spans="1:14" ht="33" customHeight="1" thickBot="1" x14ac:dyDescent="0.25">
      <c r="A447" s="65" t="s">
        <v>271</v>
      </c>
      <c r="B447" s="66">
        <v>0</v>
      </c>
      <c r="C447" s="66">
        <v>0</v>
      </c>
      <c r="D447" s="66">
        <v>0</v>
      </c>
      <c r="E447" s="66">
        <v>0</v>
      </c>
      <c r="F447" s="66">
        <v>0</v>
      </c>
      <c r="G447" s="66">
        <v>0</v>
      </c>
      <c r="H447" s="66">
        <v>0</v>
      </c>
      <c r="I447" s="66">
        <v>0</v>
      </c>
      <c r="J447" s="66">
        <v>0</v>
      </c>
      <c r="K447" s="66">
        <v>0</v>
      </c>
      <c r="L447" s="66">
        <v>0</v>
      </c>
      <c r="M447" s="66">
        <v>0</v>
      </c>
      <c r="N447" s="66">
        <v>0</v>
      </c>
    </row>
    <row r="448" spans="1:14" ht="33" customHeight="1" x14ac:dyDescent="0.2">
      <c r="A448" s="80" t="s">
        <v>272</v>
      </c>
      <c r="B448" s="62">
        <v>0</v>
      </c>
      <c r="C448" s="62">
        <v>0</v>
      </c>
      <c r="D448" s="62">
        <v>0</v>
      </c>
      <c r="E448" s="62">
        <v>0</v>
      </c>
      <c r="F448" s="62">
        <v>0</v>
      </c>
      <c r="G448" s="62">
        <v>0</v>
      </c>
      <c r="H448" s="62">
        <v>0</v>
      </c>
      <c r="I448" s="62">
        <v>0</v>
      </c>
      <c r="J448" s="62">
        <v>0</v>
      </c>
      <c r="K448" s="62">
        <v>0</v>
      </c>
      <c r="L448" s="62">
        <v>0</v>
      </c>
      <c r="M448" s="62">
        <v>0</v>
      </c>
      <c r="N448" s="68">
        <v>0</v>
      </c>
    </row>
    <row r="449" spans="1:14" ht="33" customHeight="1" x14ac:dyDescent="0.2">
      <c r="A449" s="80" t="s">
        <v>273</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274</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275</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276</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277</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278</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279</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280</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281</v>
      </c>
      <c r="B457" s="62">
        <v>0</v>
      </c>
      <c r="C457" s="62">
        <v>0</v>
      </c>
      <c r="D457" s="62">
        <v>0</v>
      </c>
      <c r="E457" s="62">
        <v>0</v>
      </c>
      <c r="F457" s="62">
        <v>0</v>
      </c>
      <c r="G457" s="62">
        <v>0</v>
      </c>
      <c r="H457" s="62">
        <v>0</v>
      </c>
      <c r="I457" s="62">
        <v>0</v>
      </c>
      <c r="J457" s="62">
        <v>0</v>
      </c>
      <c r="K457" s="62">
        <v>0</v>
      </c>
      <c r="L457" s="62">
        <v>0</v>
      </c>
      <c r="M457" s="62">
        <v>0</v>
      </c>
      <c r="N457" s="68">
        <v>0</v>
      </c>
    </row>
    <row r="458" spans="1:14" ht="33" customHeight="1" thickBot="1" x14ac:dyDescent="0.25">
      <c r="A458" s="80" t="s">
        <v>282</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65" t="s">
        <v>283</v>
      </c>
      <c r="B459" s="66">
        <v>1290</v>
      </c>
      <c r="C459" s="66">
        <v>2130</v>
      </c>
      <c r="D459" s="66">
        <v>3840</v>
      </c>
      <c r="E459" s="66">
        <v>2220</v>
      </c>
      <c r="F459" s="66">
        <v>0</v>
      </c>
      <c r="G459" s="66">
        <v>0</v>
      </c>
      <c r="H459" s="66">
        <v>0</v>
      </c>
      <c r="I459" s="66">
        <v>0</v>
      </c>
      <c r="J459" s="66">
        <v>0</v>
      </c>
      <c r="K459" s="66">
        <v>0</v>
      </c>
      <c r="L459" s="66">
        <v>0</v>
      </c>
      <c r="M459" s="66">
        <v>0</v>
      </c>
      <c r="N459" s="66">
        <v>9480</v>
      </c>
    </row>
    <row r="460" spans="1:14" ht="33" customHeight="1" thickBot="1" x14ac:dyDescent="0.25">
      <c r="A460" s="81" t="s">
        <v>283</v>
      </c>
      <c r="B460" s="69">
        <v>1290</v>
      </c>
      <c r="C460" s="69">
        <v>2130</v>
      </c>
      <c r="D460" s="69">
        <v>3840</v>
      </c>
      <c r="E460" s="69">
        <v>2220</v>
      </c>
      <c r="F460" s="69">
        <v>0</v>
      </c>
      <c r="G460" s="69">
        <v>0</v>
      </c>
      <c r="H460" s="69">
        <v>0</v>
      </c>
      <c r="I460" s="69">
        <v>0</v>
      </c>
      <c r="J460" s="69">
        <v>0</v>
      </c>
      <c r="K460" s="69">
        <v>0</v>
      </c>
      <c r="L460" s="69">
        <v>0</v>
      </c>
      <c r="M460" s="69">
        <v>0</v>
      </c>
      <c r="N460" s="68">
        <v>9480</v>
      </c>
    </row>
    <row r="461" spans="1:14" ht="33" customHeight="1" thickBot="1" x14ac:dyDescent="0.25">
      <c r="A461" s="65" t="s">
        <v>284</v>
      </c>
      <c r="B461" s="66">
        <v>0</v>
      </c>
      <c r="C461" s="66">
        <v>0</v>
      </c>
      <c r="D461" s="66">
        <v>0</v>
      </c>
      <c r="E461" s="66">
        <v>0</v>
      </c>
      <c r="F461" s="66">
        <v>0</v>
      </c>
      <c r="G461" s="66">
        <v>0</v>
      </c>
      <c r="H461" s="66">
        <v>0</v>
      </c>
      <c r="I461" s="66">
        <v>0</v>
      </c>
      <c r="J461" s="66">
        <v>199</v>
      </c>
      <c r="K461" s="66">
        <v>0</v>
      </c>
      <c r="L461" s="66">
        <v>915</v>
      </c>
      <c r="M461" s="66">
        <v>484</v>
      </c>
      <c r="N461" s="66">
        <v>1598</v>
      </c>
    </row>
    <row r="462" spans="1:14" ht="33" customHeight="1" x14ac:dyDescent="0.2">
      <c r="A462" s="80" t="s">
        <v>285</v>
      </c>
      <c r="B462" s="62">
        <v>0</v>
      </c>
      <c r="C462" s="62">
        <v>0</v>
      </c>
      <c r="D462" s="62">
        <v>0</v>
      </c>
      <c r="E462" s="62">
        <v>0</v>
      </c>
      <c r="F462" s="62">
        <v>0</v>
      </c>
      <c r="G462" s="62">
        <v>0</v>
      </c>
      <c r="H462" s="62">
        <v>0</v>
      </c>
      <c r="I462" s="62">
        <v>0</v>
      </c>
      <c r="J462" s="62">
        <v>0</v>
      </c>
      <c r="K462" s="62">
        <v>0</v>
      </c>
      <c r="L462" s="62">
        <v>0</v>
      </c>
      <c r="M462" s="62">
        <v>0</v>
      </c>
      <c r="N462" s="68">
        <v>0</v>
      </c>
    </row>
    <row r="463" spans="1:14" ht="33" customHeight="1" x14ac:dyDescent="0.2">
      <c r="A463" s="80" t="s">
        <v>286</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287</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288</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289</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290</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291</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292</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293</v>
      </c>
      <c r="B470" s="62">
        <v>0</v>
      </c>
      <c r="C470" s="62">
        <v>0</v>
      </c>
      <c r="D470" s="62">
        <v>0</v>
      </c>
      <c r="E470" s="62">
        <v>0</v>
      </c>
      <c r="F470" s="62">
        <v>0</v>
      </c>
      <c r="G470" s="62">
        <v>0</v>
      </c>
      <c r="H470" s="62">
        <v>0</v>
      </c>
      <c r="I470" s="62">
        <v>0</v>
      </c>
      <c r="J470" s="62">
        <v>199</v>
      </c>
      <c r="K470" s="62">
        <v>0</v>
      </c>
      <c r="L470" s="62">
        <v>525</v>
      </c>
      <c r="M470" s="62">
        <v>0</v>
      </c>
      <c r="N470" s="68">
        <v>724</v>
      </c>
    </row>
    <row r="471" spans="1:14" ht="33" customHeight="1" thickBot="1" x14ac:dyDescent="0.25">
      <c r="A471" s="80" t="s">
        <v>294</v>
      </c>
      <c r="B471" s="62">
        <v>0</v>
      </c>
      <c r="C471" s="62">
        <v>0</v>
      </c>
      <c r="D471" s="62">
        <v>0</v>
      </c>
      <c r="E471" s="62">
        <v>0</v>
      </c>
      <c r="F471" s="62">
        <v>0</v>
      </c>
      <c r="G471" s="62">
        <v>0</v>
      </c>
      <c r="H471" s="62">
        <v>0</v>
      </c>
      <c r="I471" s="62">
        <v>0</v>
      </c>
      <c r="J471" s="62">
        <v>0</v>
      </c>
      <c r="K471" s="62">
        <v>0</v>
      </c>
      <c r="L471" s="62">
        <v>390</v>
      </c>
      <c r="M471" s="62">
        <v>484</v>
      </c>
      <c r="N471" s="68">
        <v>874</v>
      </c>
    </row>
    <row r="472" spans="1:14" ht="33" customHeight="1" thickBot="1" x14ac:dyDescent="0.25">
      <c r="A472" s="65" t="s">
        <v>295</v>
      </c>
      <c r="B472" s="66">
        <v>0</v>
      </c>
      <c r="C472" s="66">
        <v>0</v>
      </c>
      <c r="D472" s="66">
        <v>0</v>
      </c>
      <c r="E472" s="66">
        <v>0</v>
      </c>
      <c r="F472" s="66">
        <v>0</v>
      </c>
      <c r="G472" s="66">
        <v>0</v>
      </c>
      <c r="H472" s="66">
        <v>0</v>
      </c>
      <c r="I472" s="66">
        <v>0</v>
      </c>
      <c r="J472" s="66">
        <v>0</v>
      </c>
      <c r="K472" s="66">
        <v>0</v>
      </c>
      <c r="L472" s="66">
        <v>0</v>
      </c>
      <c r="M472" s="66">
        <v>0</v>
      </c>
      <c r="N472" s="66">
        <v>0</v>
      </c>
    </row>
    <row r="473" spans="1:14" ht="33" customHeight="1" x14ac:dyDescent="0.2">
      <c r="A473" s="80" t="s">
        <v>296</v>
      </c>
      <c r="B473" s="62">
        <v>0</v>
      </c>
      <c r="C473" s="62">
        <v>0</v>
      </c>
      <c r="D473" s="62">
        <v>0</v>
      </c>
      <c r="E473" s="62">
        <v>0</v>
      </c>
      <c r="F473" s="62">
        <v>0</v>
      </c>
      <c r="G473" s="62">
        <v>0</v>
      </c>
      <c r="H473" s="62">
        <v>0</v>
      </c>
      <c r="I473" s="62">
        <v>0</v>
      </c>
      <c r="J473" s="62">
        <v>0</v>
      </c>
      <c r="K473" s="62">
        <v>0</v>
      </c>
      <c r="L473" s="62">
        <v>0</v>
      </c>
      <c r="M473" s="62">
        <v>0</v>
      </c>
      <c r="N473" s="68">
        <v>0</v>
      </c>
    </row>
    <row r="474" spans="1:14" ht="33" customHeight="1" x14ac:dyDescent="0.2">
      <c r="A474" s="80" t="s">
        <v>297</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298</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299</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300</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301</v>
      </c>
      <c r="B478" s="62">
        <v>0</v>
      </c>
      <c r="C478" s="62">
        <v>0</v>
      </c>
      <c r="D478" s="62">
        <v>0</v>
      </c>
      <c r="E478" s="62">
        <v>0</v>
      </c>
      <c r="F478" s="62">
        <v>0</v>
      </c>
      <c r="G478" s="62">
        <v>0</v>
      </c>
      <c r="H478" s="62">
        <v>0</v>
      </c>
      <c r="I478" s="62">
        <v>0</v>
      </c>
      <c r="J478" s="62">
        <v>0</v>
      </c>
      <c r="K478" s="62">
        <v>0</v>
      </c>
      <c r="L478" s="62">
        <v>0</v>
      </c>
      <c r="M478" s="62">
        <v>0</v>
      </c>
      <c r="N478" s="68">
        <v>0</v>
      </c>
    </row>
    <row r="479" spans="1:14" ht="33" customHeight="1" thickBot="1" x14ac:dyDescent="0.25">
      <c r="A479" s="80" t="s">
        <v>302</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65" t="s">
        <v>303</v>
      </c>
      <c r="B480" s="66">
        <v>4772</v>
      </c>
      <c r="C480" s="66">
        <v>7651</v>
      </c>
      <c r="D480" s="66">
        <v>11846</v>
      </c>
      <c r="E480" s="66">
        <v>13082</v>
      </c>
      <c r="F480" s="66">
        <v>13534</v>
      </c>
      <c r="G480" s="66">
        <v>8003</v>
      </c>
      <c r="H480" s="66">
        <v>4190</v>
      </c>
      <c r="I480" s="66">
        <v>0</v>
      </c>
      <c r="J480" s="66">
        <v>14050</v>
      </c>
      <c r="K480" s="66">
        <v>6334</v>
      </c>
      <c r="L480" s="66">
        <v>4457</v>
      </c>
      <c r="M480" s="66">
        <v>7574</v>
      </c>
      <c r="N480" s="66">
        <v>95493</v>
      </c>
    </row>
    <row r="481" spans="1:14" ht="33" customHeight="1" x14ac:dyDescent="0.2">
      <c r="A481" s="80" t="s">
        <v>304</v>
      </c>
      <c r="B481" s="62">
        <v>0</v>
      </c>
      <c r="C481" s="62">
        <v>0</v>
      </c>
      <c r="D481" s="62">
        <v>0</v>
      </c>
      <c r="E481" s="62">
        <v>0</v>
      </c>
      <c r="F481" s="62">
        <v>0</v>
      </c>
      <c r="G481" s="62">
        <v>0</v>
      </c>
      <c r="H481" s="62">
        <v>0</v>
      </c>
      <c r="I481" s="62">
        <v>0</v>
      </c>
      <c r="J481" s="62">
        <v>0</v>
      </c>
      <c r="K481" s="62">
        <v>0</v>
      </c>
      <c r="L481" s="62">
        <v>0</v>
      </c>
      <c r="M481" s="62">
        <v>0</v>
      </c>
      <c r="N481" s="68">
        <v>0</v>
      </c>
    </row>
    <row r="482" spans="1:14" ht="33" customHeight="1" x14ac:dyDescent="0.2">
      <c r="A482" s="80" t="s">
        <v>305</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306</v>
      </c>
      <c r="B483" s="62">
        <v>1308</v>
      </c>
      <c r="C483" s="62">
        <v>444</v>
      </c>
      <c r="D483" s="62">
        <v>1620</v>
      </c>
      <c r="E483" s="62">
        <v>544</v>
      </c>
      <c r="F483" s="62">
        <v>308</v>
      </c>
      <c r="G483" s="62">
        <v>1056</v>
      </c>
      <c r="H483" s="62">
        <v>440</v>
      </c>
      <c r="I483" s="62">
        <v>0</v>
      </c>
      <c r="J483" s="62">
        <v>924</v>
      </c>
      <c r="K483" s="62">
        <v>616</v>
      </c>
      <c r="L483" s="62">
        <v>0</v>
      </c>
      <c r="M483" s="62">
        <v>0</v>
      </c>
      <c r="N483" s="68">
        <v>7260</v>
      </c>
    </row>
    <row r="484" spans="1:14" ht="33" customHeight="1" x14ac:dyDescent="0.2">
      <c r="A484" s="80" t="s">
        <v>307</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308</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309</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310</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311</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312</v>
      </c>
      <c r="B489" s="62">
        <v>150</v>
      </c>
      <c r="C489" s="62">
        <v>636</v>
      </c>
      <c r="D489" s="62">
        <v>1028</v>
      </c>
      <c r="E489" s="62">
        <v>284</v>
      </c>
      <c r="F489" s="62">
        <v>0</v>
      </c>
      <c r="G489" s="62">
        <v>194</v>
      </c>
      <c r="H489" s="62">
        <v>544</v>
      </c>
      <c r="I489" s="62">
        <v>0</v>
      </c>
      <c r="J489" s="62">
        <v>250</v>
      </c>
      <c r="K489" s="62">
        <v>738</v>
      </c>
      <c r="L489" s="62">
        <v>0</v>
      </c>
      <c r="M489" s="62">
        <v>1412</v>
      </c>
      <c r="N489" s="68">
        <v>5236</v>
      </c>
    </row>
    <row r="490" spans="1:14" ht="33" customHeight="1" x14ac:dyDescent="0.2">
      <c r="A490" s="80" t="s">
        <v>313</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314</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315</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316</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317</v>
      </c>
      <c r="B494" s="62">
        <v>0</v>
      </c>
      <c r="C494" s="62">
        <v>0</v>
      </c>
      <c r="D494" s="62">
        <v>0</v>
      </c>
      <c r="E494" s="62">
        <v>0</v>
      </c>
      <c r="F494" s="62">
        <v>0</v>
      </c>
      <c r="G494" s="62">
        <v>0</v>
      </c>
      <c r="H494" s="62">
        <v>0</v>
      </c>
      <c r="I494" s="62">
        <v>0</v>
      </c>
      <c r="J494" s="62">
        <v>56</v>
      </c>
      <c r="K494" s="62">
        <v>140</v>
      </c>
      <c r="L494" s="62">
        <v>0</v>
      </c>
      <c r="M494" s="62">
        <v>0</v>
      </c>
      <c r="N494" s="68">
        <v>196</v>
      </c>
    </row>
    <row r="495" spans="1:14" ht="33" customHeight="1" thickBot="1" x14ac:dyDescent="0.25">
      <c r="A495" s="80" t="s">
        <v>318</v>
      </c>
      <c r="B495" s="62">
        <v>3314</v>
      </c>
      <c r="C495" s="62">
        <v>6571</v>
      </c>
      <c r="D495" s="62">
        <v>9198</v>
      </c>
      <c r="E495" s="62">
        <v>12254</v>
      </c>
      <c r="F495" s="62">
        <v>13226</v>
      </c>
      <c r="G495" s="62">
        <v>6753</v>
      </c>
      <c r="H495" s="62">
        <v>3206</v>
      </c>
      <c r="I495" s="62">
        <v>0</v>
      </c>
      <c r="J495" s="62">
        <v>12820</v>
      </c>
      <c r="K495" s="62">
        <v>4840</v>
      </c>
      <c r="L495" s="62">
        <v>4457</v>
      </c>
      <c r="M495" s="62">
        <v>6162</v>
      </c>
      <c r="N495" s="68">
        <v>82801</v>
      </c>
    </row>
    <row r="496" spans="1:14" ht="33" customHeight="1" thickBot="1" x14ac:dyDescent="0.25">
      <c r="A496" s="65" t="s">
        <v>319</v>
      </c>
      <c r="B496" s="66">
        <v>0</v>
      </c>
      <c r="C496" s="66">
        <v>0</v>
      </c>
      <c r="D496" s="66">
        <v>0</v>
      </c>
      <c r="E496" s="66">
        <v>0</v>
      </c>
      <c r="F496" s="66">
        <v>0</v>
      </c>
      <c r="G496" s="66">
        <v>0</v>
      </c>
      <c r="H496" s="66">
        <v>0</v>
      </c>
      <c r="I496" s="66">
        <v>0</v>
      </c>
      <c r="J496" s="66">
        <v>0</v>
      </c>
      <c r="K496" s="66">
        <v>0</v>
      </c>
      <c r="L496" s="66">
        <v>0</v>
      </c>
      <c r="M496" s="66">
        <v>0</v>
      </c>
      <c r="N496" s="66">
        <v>0</v>
      </c>
    </row>
    <row r="497" spans="1:14" ht="33" customHeight="1" x14ac:dyDescent="0.2">
      <c r="A497" s="80" t="s">
        <v>320</v>
      </c>
      <c r="B497" s="62">
        <v>0</v>
      </c>
      <c r="C497" s="62">
        <v>0</v>
      </c>
      <c r="D497" s="62">
        <v>0</v>
      </c>
      <c r="E497" s="62">
        <v>0</v>
      </c>
      <c r="F497" s="62">
        <v>0</v>
      </c>
      <c r="G497" s="62">
        <v>0</v>
      </c>
      <c r="H497" s="62">
        <v>0</v>
      </c>
      <c r="I497" s="62">
        <v>0</v>
      </c>
      <c r="J497" s="62">
        <v>0</v>
      </c>
      <c r="K497" s="62">
        <v>0</v>
      </c>
      <c r="L497" s="62">
        <v>0</v>
      </c>
      <c r="M497" s="62">
        <v>0</v>
      </c>
      <c r="N497" s="68">
        <v>0</v>
      </c>
    </row>
    <row r="498" spans="1:14" ht="33" customHeight="1" x14ac:dyDescent="0.2">
      <c r="A498" s="80" t="s">
        <v>321</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322</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323</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324</v>
      </c>
      <c r="B501" s="62">
        <v>0</v>
      </c>
      <c r="C501" s="62">
        <v>0</v>
      </c>
      <c r="D501" s="62">
        <v>0</v>
      </c>
      <c r="E501" s="62">
        <v>0</v>
      </c>
      <c r="F501" s="62">
        <v>0</v>
      </c>
      <c r="G501" s="62">
        <v>0</v>
      </c>
      <c r="H501" s="62">
        <v>0</v>
      </c>
      <c r="I501" s="62">
        <v>0</v>
      </c>
      <c r="J501" s="62">
        <v>0</v>
      </c>
      <c r="K501" s="62">
        <v>0</v>
      </c>
      <c r="L501" s="62">
        <v>0</v>
      </c>
      <c r="M501" s="62">
        <v>0</v>
      </c>
      <c r="N501" s="68">
        <v>0</v>
      </c>
    </row>
    <row r="502" spans="1:14" ht="33" customHeight="1" thickBot="1" x14ac:dyDescent="0.25">
      <c r="A502" s="80" t="s">
        <v>255</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65" t="s">
        <v>325</v>
      </c>
      <c r="B503" s="66">
        <v>0</v>
      </c>
      <c r="C503" s="66">
        <v>0</v>
      </c>
      <c r="D503" s="66">
        <v>0</v>
      </c>
      <c r="E503" s="66">
        <v>0</v>
      </c>
      <c r="F503" s="66">
        <v>0</v>
      </c>
      <c r="G503" s="66">
        <v>0</v>
      </c>
      <c r="H503" s="66">
        <v>0</v>
      </c>
      <c r="I503" s="66">
        <v>0</v>
      </c>
      <c r="J503" s="66">
        <v>0</v>
      </c>
      <c r="K503" s="66">
        <v>0</v>
      </c>
      <c r="L503" s="66">
        <v>0</v>
      </c>
      <c r="M503" s="66">
        <v>0</v>
      </c>
      <c r="N503" s="66">
        <v>0</v>
      </c>
    </row>
    <row r="504" spans="1:14" ht="33" customHeight="1" x14ac:dyDescent="0.2">
      <c r="A504" s="80" t="s">
        <v>326</v>
      </c>
      <c r="B504" s="62">
        <v>0</v>
      </c>
      <c r="C504" s="62">
        <v>0</v>
      </c>
      <c r="D504" s="62">
        <v>0</v>
      </c>
      <c r="E504" s="62">
        <v>0</v>
      </c>
      <c r="F504" s="62">
        <v>0</v>
      </c>
      <c r="G504" s="62">
        <v>0</v>
      </c>
      <c r="H504" s="62">
        <v>0</v>
      </c>
      <c r="I504" s="62">
        <v>0</v>
      </c>
      <c r="J504" s="62">
        <v>0</v>
      </c>
      <c r="K504" s="62">
        <v>0</v>
      </c>
      <c r="L504" s="62">
        <v>0</v>
      </c>
      <c r="M504" s="62">
        <v>0</v>
      </c>
      <c r="N504" s="62">
        <v>0</v>
      </c>
    </row>
    <row r="505" spans="1:14" ht="33" customHeight="1" x14ac:dyDescent="0.2">
      <c r="A505" s="80" t="s">
        <v>327</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328</v>
      </c>
      <c r="B506" s="62">
        <v>0</v>
      </c>
      <c r="C506" s="62">
        <v>0</v>
      </c>
      <c r="D506" s="62">
        <v>0</v>
      </c>
      <c r="E506" s="62">
        <v>0</v>
      </c>
      <c r="F506" s="62">
        <v>0</v>
      </c>
      <c r="G506" s="62">
        <v>0</v>
      </c>
      <c r="H506" s="62">
        <v>0</v>
      </c>
      <c r="I506" s="62">
        <v>0</v>
      </c>
      <c r="J506" s="62">
        <v>0</v>
      </c>
      <c r="K506" s="62">
        <v>0</v>
      </c>
      <c r="L506" s="62">
        <v>0</v>
      </c>
      <c r="M506" s="62">
        <v>0</v>
      </c>
      <c r="N506" s="62">
        <v>0</v>
      </c>
    </row>
    <row r="507" spans="1:14" ht="33" customHeight="1" thickBot="1" x14ac:dyDescent="0.25">
      <c r="A507" s="80" t="s">
        <v>255</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65" t="s">
        <v>329</v>
      </c>
      <c r="B508" s="66">
        <v>0</v>
      </c>
      <c r="C508" s="66">
        <v>0</v>
      </c>
      <c r="D508" s="66">
        <v>0</v>
      </c>
      <c r="E508" s="66">
        <v>0</v>
      </c>
      <c r="F508" s="66">
        <v>0</v>
      </c>
      <c r="G508" s="66">
        <v>0</v>
      </c>
      <c r="H508" s="66">
        <v>0</v>
      </c>
      <c r="I508" s="66">
        <v>0</v>
      </c>
      <c r="J508" s="66">
        <v>0</v>
      </c>
      <c r="K508" s="66">
        <v>0</v>
      </c>
      <c r="L508" s="66">
        <v>0</v>
      </c>
      <c r="M508" s="66">
        <v>0</v>
      </c>
      <c r="N508" s="66">
        <v>0</v>
      </c>
    </row>
    <row r="509" spans="1:14" ht="33" customHeight="1" x14ac:dyDescent="0.2">
      <c r="A509" s="80" t="s">
        <v>330</v>
      </c>
      <c r="B509" s="62">
        <v>0</v>
      </c>
      <c r="C509" s="62">
        <v>0</v>
      </c>
      <c r="D509" s="62">
        <v>0</v>
      </c>
      <c r="E509" s="62">
        <v>0</v>
      </c>
      <c r="F509" s="62">
        <v>0</v>
      </c>
      <c r="G509" s="62">
        <v>0</v>
      </c>
      <c r="H509" s="62">
        <v>0</v>
      </c>
      <c r="I509" s="62">
        <v>0</v>
      </c>
      <c r="J509" s="62">
        <v>0</v>
      </c>
      <c r="K509" s="62">
        <v>0</v>
      </c>
      <c r="L509" s="62">
        <v>0</v>
      </c>
      <c r="M509" s="62">
        <v>0</v>
      </c>
      <c r="N509" s="68">
        <v>0</v>
      </c>
    </row>
    <row r="510" spans="1:14" ht="33" customHeight="1" x14ac:dyDescent="0.2">
      <c r="A510" s="80" t="s">
        <v>331</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332</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333</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334</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335</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334</v>
      </c>
      <c r="B515" s="62">
        <v>0</v>
      </c>
      <c r="C515" s="62">
        <v>0</v>
      </c>
      <c r="D515" s="62">
        <v>0</v>
      </c>
      <c r="E515" s="62">
        <v>0</v>
      </c>
      <c r="F515" s="62">
        <v>0</v>
      </c>
      <c r="G515" s="62">
        <v>0</v>
      </c>
      <c r="H515" s="62">
        <v>0</v>
      </c>
      <c r="I515" s="62">
        <v>0</v>
      </c>
      <c r="J515" s="62">
        <v>0</v>
      </c>
      <c r="K515" s="62">
        <v>0</v>
      </c>
      <c r="L515" s="62">
        <v>0</v>
      </c>
      <c r="M515" s="62">
        <v>0</v>
      </c>
      <c r="N515" s="68">
        <v>0</v>
      </c>
    </row>
    <row r="516" spans="1:14" ht="33" customHeight="1" thickBot="1" x14ac:dyDescent="0.25">
      <c r="A516" s="80" t="s">
        <v>255</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65" t="s">
        <v>336</v>
      </c>
      <c r="B517" s="66">
        <v>0</v>
      </c>
      <c r="C517" s="66">
        <v>0</v>
      </c>
      <c r="D517" s="66">
        <v>0</v>
      </c>
      <c r="E517" s="66">
        <v>0</v>
      </c>
      <c r="F517" s="66">
        <v>0</v>
      </c>
      <c r="G517" s="66">
        <v>0</v>
      </c>
      <c r="H517" s="66">
        <v>0</v>
      </c>
      <c r="I517" s="66">
        <v>0</v>
      </c>
      <c r="J517" s="66">
        <v>670</v>
      </c>
      <c r="K517" s="66">
        <v>250</v>
      </c>
      <c r="L517" s="66">
        <v>150</v>
      </c>
      <c r="M517" s="66">
        <v>200</v>
      </c>
      <c r="N517" s="66">
        <v>1270</v>
      </c>
    </row>
    <row r="518" spans="1:14" ht="33" customHeight="1" x14ac:dyDescent="0.2">
      <c r="A518" s="80" t="s">
        <v>337</v>
      </c>
      <c r="B518" s="62">
        <v>0</v>
      </c>
      <c r="C518" s="62">
        <v>0</v>
      </c>
      <c r="D518" s="62">
        <v>0</v>
      </c>
      <c r="E518" s="62">
        <v>0</v>
      </c>
      <c r="F518" s="62">
        <v>0</v>
      </c>
      <c r="G518" s="62">
        <v>0</v>
      </c>
      <c r="H518" s="62">
        <v>0</v>
      </c>
      <c r="I518" s="62">
        <v>0</v>
      </c>
      <c r="J518" s="62">
        <v>0</v>
      </c>
      <c r="K518" s="62">
        <v>0</v>
      </c>
      <c r="L518" s="62">
        <v>0</v>
      </c>
      <c r="M518" s="62">
        <v>0</v>
      </c>
      <c r="N518" s="68">
        <v>0</v>
      </c>
    </row>
    <row r="519" spans="1:14" ht="33" customHeight="1" x14ac:dyDescent="0.2">
      <c r="A519" s="80" t="s">
        <v>338</v>
      </c>
      <c r="B519" s="62">
        <v>0</v>
      </c>
      <c r="C519" s="62">
        <v>0</v>
      </c>
      <c r="D519" s="62">
        <v>0</v>
      </c>
      <c r="E519" s="62">
        <v>0</v>
      </c>
      <c r="F519" s="62">
        <v>0</v>
      </c>
      <c r="G519" s="62">
        <v>0</v>
      </c>
      <c r="H519" s="62">
        <v>0</v>
      </c>
      <c r="I519" s="62">
        <v>0</v>
      </c>
      <c r="J519" s="62">
        <v>0</v>
      </c>
      <c r="K519" s="62">
        <v>0</v>
      </c>
      <c r="L519" s="62">
        <v>0</v>
      </c>
      <c r="M519" s="62">
        <v>0</v>
      </c>
      <c r="N519" s="68">
        <v>0</v>
      </c>
    </row>
    <row r="520" spans="1:14" ht="33" customHeight="1" thickBot="1" x14ac:dyDescent="0.25">
      <c r="A520" s="80" t="s">
        <v>255</v>
      </c>
      <c r="B520" s="62">
        <v>0</v>
      </c>
      <c r="C520" s="62">
        <v>0</v>
      </c>
      <c r="D520" s="62">
        <v>0</v>
      </c>
      <c r="E520" s="62">
        <v>0</v>
      </c>
      <c r="F520" s="62">
        <v>0</v>
      </c>
      <c r="G520" s="62">
        <v>0</v>
      </c>
      <c r="H520" s="62">
        <v>0</v>
      </c>
      <c r="I520" s="62">
        <v>0</v>
      </c>
      <c r="J520" s="62">
        <v>670</v>
      </c>
      <c r="K520" s="62">
        <v>250</v>
      </c>
      <c r="L520" s="62">
        <v>150</v>
      </c>
      <c r="M520" s="62">
        <v>200</v>
      </c>
      <c r="N520" s="68">
        <v>1270</v>
      </c>
    </row>
    <row r="521" spans="1:14" ht="33" customHeight="1" thickBot="1" x14ac:dyDescent="0.25">
      <c r="A521" s="65" t="s">
        <v>339</v>
      </c>
      <c r="B521" s="66">
        <v>0</v>
      </c>
      <c r="C521" s="66">
        <v>0</v>
      </c>
      <c r="D521" s="66">
        <v>71</v>
      </c>
      <c r="E521" s="66">
        <v>0</v>
      </c>
      <c r="F521" s="66">
        <v>0</v>
      </c>
      <c r="G521" s="66">
        <v>0</v>
      </c>
      <c r="H521" s="66">
        <v>2967</v>
      </c>
      <c r="I521" s="66">
        <v>0</v>
      </c>
      <c r="J521" s="66">
        <v>409</v>
      </c>
      <c r="K521" s="66">
        <v>448</v>
      </c>
      <c r="L521" s="66">
        <v>0</v>
      </c>
      <c r="M521" s="66">
        <v>0</v>
      </c>
      <c r="N521" s="66">
        <v>3895</v>
      </c>
    </row>
    <row r="522" spans="1:14" ht="33" customHeight="1" thickBot="1" x14ac:dyDescent="0.25">
      <c r="A522" s="81" t="s">
        <v>339</v>
      </c>
      <c r="B522" s="70">
        <v>0</v>
      </c>
      <c r="C522" s="70">
        <v>0</v>
      </c>
      <c r="D522" s="70">
        <v>71</v>
      </c>
      <c r="E522" s="70">
        <v>0</v>
      </c>
      <c r="F522" s="70">
        <v>0</v>
      </c>
      <c r="G522" s="70">
        <v>0</v>
      </c>
      <c r="H522" s="70">
        <v>2967</v>
      </c>
      <c r="I522" s="70">
        <v>0</v>
      </c>
      <c r="J522" s="70">
        <v>409</v>
      </c>
      <c r="K522" s="70">
        <v>448</v>
      </c>
      <c r="L522" s="70">
        <v>0</v>
      </c>
      <c r="M522" s="70">
        <v>0</v>
      </c>
      <c r="N522" s="71">
        <v>3895</v>
      </c>
    </row>
    <row r="523" spans="1:14" ht="33" customHeight="1" thickBot="1" x14ac:dyDescent="0.25">
      <c r="A523" s="111" t="s">
        <v>250</v>
      </c>
      <c r="B523" s="110">
        <v>6520</v>
      </c>
      <c r="C523" s="110">
        <v>10380</v>
      </c>
      <c r="D523" s="110">
        <v>17462</v>
      </c>
      <c r="E523" s="110">
        <v>19232</v>
      </c>
      <c r="F523" s="110">
        <v>15064</v>
      </c>
      <c r="G523" s="110">
        <v>9478</v>
      </c>
      <c r="H523" s="110">
        <v>7437</v>
      </c>
      <c r="I523" s="110">
        <v>0</v>
      </c>
      <c r="J523" s="110">
        <v>16099</v>
      </c>
      <c r="K523" s="110">
        <v>8752</v>
      </c>
      <c r="L523" s="110">
        <v>6302</v>
      </c>
      <c r="M523" s="110">
        <v>9598</v>
      </c>
      <c r="N523" s="110">
        <v>126324</v>
      </c>
    </row>
    <row r="524" spans="1:14" ht="33" customHeight="1" x14ac:dyDescent="0.2"/>
    <row r="525" spans="1:14" ht="33" customHeight="1" x14ac:dyDescent="0.2">
      <c r="A525" s="85"/>
    </row>
    <row r="526" spans="1:14" ht="33" customHeight="1" x14ac:dyDescent="0.2">
      <c r="A526" s="216" t="s">
        <v>344</v>
      </c>
      <c r="B526" s="216"/>
      <c r="C526" s="216"/>
      <c r="D526" s="216"/>
      <c r="E526" s="216"/>
      <c r="F526" s="216"/>
      <c r="G526" s="216"/>
      <c r="H526" s="216"/>
      <c r="I526" s="216"/>
      <c r="J526" s="216"/>
      <c r="K526" s="216"/>
      <c r="L526" s="216"/>
      <c r="M526" s="216"/>
      <c r="N526" s="216"/>
    </row>
    <row r="527" spans="1:14" ht="33" customHeight="1" thickBot="1" x14ac:dyDescent="0.25">
      <c r="A527" s="217"/>
      <c r="B527" s="217"/>
      <c r="C527" s="217"/>
      <c r="D527" s="217"/>
      <c r="E527" s="217"/>
      <c r="F527" s="217"/>
      <c r="G527" s="217"/>
      <c r="H527" s="217"/>
      <c r="I527" s="217"/>
      <c r="J527" s="217"/>
      <c r="K527" s="217"/>
      <c r="L527" s="217"/>
      <c r="M527" s="217"/>
      <c r="N527" s="217"/>
    </row>
    <row r="528" spans="1:14" ht="33" customHeight="1" thickBot="1" x14ac:dyDescent="0.25">
      <c r="A528" s="112" t="s">
        <v>237</v>
      </c>
      <c r="B528" s="113" t="s">
        <v>238</v>
      </c>
      <c r="C528" s="113" t="s">
        <v>239</v>
      </c>
      <c r="D528" s="113" t="s">
        <v>240</v>
      </c>
      <c r="E528" s="113" t="s">
        <v>241</v>
      </c>
      <c r="F528" s="113" t="s">
        <v>242</v>
      </c>
      <c r="G528" s="113" t="s">
        <v>243</v>
      </c>
      <c r="H528" s="113" t="s">
        <v>244</v>
      </c>
      <c r="I528" s="113" t="s">
        <v>245</v>
      </c>
      <c r="J528" s="113" t="s">
        <v>246</v>
      </c>
      <c r="K528" s="113" t="s">
        <v>247</v>
      </c>
      <c r="L528" s="113" t="s">
        <v>248</v>
      </c>
      <c r="M528" s="113" t="s">
        <v>249</v>
      </c>
      <c r="N528" s="114" t="s">
        <v>250</v>
      </c>
    </row>
    <row r="529" spans="1:14" ht="33" customHeight="1" thickBot="1" x14ac:dyDescent="0.25">
      <c r="A529" s="76" t="s">
        <v>251</v>
      </c>
      <c r="B529" s="61">
        <v>0</v>
      </c>
      <c r="C529" s="61">
        <v>0</v>
      </c>
      <c r="D529" s="61">
        <v>0</v>
      </c>
      <c r="E529" s="61">
        <v>360.02</v>
      </c>
      <c r="F529" s="61">
        <v>0</v>
      </c>
      <c r="G529" s="61">
        <v>408</v>
      </c>
      <c r="H529" s="61">
        <v>327.98</v>
      </c>
      <c r="I529" s="61">
        <v>409.6</v>
      </c>
      <c r="J529" s="61">
        <v>361.44</v>
      </c>
      <c r="K529" s="61">
        <v>320</v>
      </c>
      <c r="L529" s="61">
        <v>1831</v>
      </c>
      <c r="M529" s="61">
        <v>0</v>
      </c>
      <c r="N529" s="61">
        <v>4018.04</v>
      </c>
    </row>
    <row r="530" spans="1:14" ht="33" customHeight="1" x14ac:dyDescent="0.2">
      <c r="A530" s="77" t="s">
        <v>252</v>
      </c>
      <c r="B530" s="64">
        <v>0</v>
      </c>
      <c r="C530" s="62">
        <v>0</v>
      </c>
      <c r="D530" s="62">
        <v>0</v>
      </c>
      <c r="E530" s="62">
        <v>0</v>
      </c>
      <c r="F530" s="62">
        <v>0</v>
      </c>
      <c r="G530" s="62">
        <v>0</v>
      </c>
      <c r="H530" s="62">
        <v>0</v>
      </c>
      <c r="I530" s="62">
        <v>0</v>
      </c>
      <c r="J530" s="62">
        <v>0</v>
      </c>
      <c r="K530" s="62">
        <v>0</v>
      </c>
      <c r="L530" s="62">
        <v>0</v>
      </c>
      <c r="M530" s="62">
        <v>0</v>
      </c>
      <c r="N530" s="63">
        <v>0</v>
      </c>
    </row>
    <row r="531" spans="1:14" ht="33" customHeight="1" x14ac:dyDescent="0.2">
      <c r="A531" s="77" t="s">
        <v>234</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253</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8" t="s">
        <v>254</v>
      </c>
      <c r="B533" s="64">
        <v>0</v>
      </c>
      <c r="C533" s="62">
        <v>0</v>
      </c>
      <c r="D533" s="62">
        <v>0</v>
      </c>
      <c r="E533" s="62">
        <v>0</v>
      </c>
      <c r="F533" s="62">
        <v>0</v>
      </c>
      <c r="G533" s="62">
        <v>0</v>
      </c>
      <c r="H533" s="62">
        <v>0</v>
      </c>
      <c r="I533" s="62">
        <v>0</v>
      </c>
      <c r="J533" s="62">
        <v>0</v>
      </c>
      <c r="K533" s="62">
        <v>0</v>
      </c>
      <c r="L533" s="62">
        <v>0</v>
      </c>
      <c r="M533" s="62">
        <v>0</v>
      </c>
      <c r="N533" s="63">
        <v>0</v>
      </c>
    </row>
    <row r="534" spans="1:14" ht="33" customHeight="1" thickBot="1" x14ac:dyDescent="0.25">
      <c r="A534" s="79" t="s">
        <v>255</v>
      </c>
      <c r="B534" s="64">
        <v>0</v>
      </c>
      <c r="C534" s="62">
        <v>0</v>
      </c>
      <c r="D534" s="62">
        <v>0</v>
      </c>
      <c r="E534" s="62">
        <v>360.02</v>
      </c>
      <c r="F534" s="62">
        <v>0</v>
      </c>
      <c r="G534" s="62">
        <v>408</v>
      </c>
      <c r="H534" s="62">
        <v>327.98</v>
      </c>
      <c r="I534" s="62">
        <v>409.6</v>
      </c>
      <c r="J534" s="62">
        <v>361.44</v>
      </c>
      <c r="K534" s="62">
        <v>320</v>
      </c>
      <c r="L534" s="62">
        <v>1831</v>
      </c>
      <c r="M534" s="62">
        <v>0</v>
      </c>
      <c r="N534" s="63">
        <v>4018.04</v>
      </c>
    </row>
    <row r="535" spans="1:14" ht="33" customHeight="1" thickBot="1" x14ac:dyDescent="0.25">
      <c r="A535" s="65" t="s">
        <v>256</v>
      </c>
      <c r="B535" s="66">
        <v>0</v>
      </c>
      <c r="C535" s="66">
        <v>0</v>
      </c>
      <c r="D535" s="66">
        <v>0</v>
      </c>
      <c r="E535" s="66">
        <v>0</v>
      </c>
      <c r="F535" s="66">
        <v>0</v>
      </c>
      <c r="G535" s="66">
        <v>0</v>
      </c>
      <c r="H535" s="66">
        <v>0</v>
      </c>
      <c r="I535" s="66">
        <v>0</v>
      </c>
      <c r="J535" s="66">
        <v>0</v>
      </c>
      <c r="K535" s="66">
        <v>0</v>
      </c>
      <c r="L535" s="66">
        <v>0</v>
      </c>
      <c r="M535" s="66">
        <v>0</v>
      </c>
      <c r="N535" s="66">
        <v>0</v>
      </c>
    </row>
    <row r="536" spans="1:14" ht="33" customHeight="1" x14ac:dyDescent="0.2">
      <c r="A536" s="80" t="s">
        <v>257</v>
      </c>
      <c r="B536" s="62">
        <v>0</v>
      </c>
      <c r="C536" s="62">
        <v>0</v>
      </c>
      <c r="D536" s="62">
        <v>0</v>
      </c>
      <c r="E536" s="62">
        <v>0</v>
      </c>
      <c r="F536" s="62">
        <v>0</v>
      </c>
      <c r="G536" s="62">
        <v>0</v>
      </c>
      <c r="H536" s="62">
        <v>0</v>
      </c>
      <c r="I536" s="62">
        <v>0</v>
      </c>
      <c r="J536" s="62">
        <v>0</v>
      </c>
      <c r="K536" s="62">
        <v>0</v>
      </c>
      <c r="L536" s="62">
        <v>0</v>
      </c>
      <c r="M536" s="62">
        <v>0</v>
      </c>
      <c r="N536" s="63">
        <v>0</v>
      </c>
    </row>
    <row r="537" spans="1:14" ht="33" customHeight="1" x14ac:dyDescent="0.2">
      <c r="A537" s="80" t="s">
        <v>258</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259</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260</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261</v>
      </c>
      <c r="B540" s="62">
        <v>0</v>
      </c>
      <c r="C540" s="62">
        <v>0</v>
      </c>
      <c r="D540" s="62">
        <v>0</v>
      </c>
      <c r="E540" s="62">
        <v>0</v>
      </c>
      <c r="F540" s="62">
        <v>0</v>
      </c>
      <c r="G540" s="62">
        <v>0</v>
      </c>
      <c r="H540" s="62">
        <v>0</v>
      </c>
      <c r="I540" s="62">
        <v>0</v>
      </c>
      <c r="J540" s="62">
        <v>0</v>
      </c>
      <c r="K540" s="62">
        <v>0</v>
      </c>
      <c r="L540" s="62">
        <v>0</v>
      </c>
      <c r="M540" s="62">
        <v>0</v>
      </c>
      <c r="N540" s="63">
        <v>0</v>
      </c>
    </row>
    <row r="541" spans="1:14" ht="33" customHeight="1" thickBot="1" x14ac:dyDescent="0.25">
      <c r="A541" s="80" t="s">
        <v>262</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65" t="s">
        <v>263</v>
      </c>
      <c r="B542" s="66">
        <v>1372</v>
      </c>
      <c r="C542" s="66">
        <v>1527</v>
      </c>
      <c r="D542" s="66">
        <v>1101.3</v>
      </c>
      <c r="E542" s="66">
        <v>2329.9299999999998</v>
      </c>
      <c r="F542" s="66">
        <v>1125.5</v>
      </c>
      <c r="G542" s="66">
        <v>626.99</v>
      </c>
      <c r="H542" s="66">
        <v>1003.28</v>
      </c>
      <c r="I542" s="66">
        <v>1681.27</v>
      </c>
      <c r="J542" s="66">
        <v>1466.97</v>
      </c>
      <c r="K542" s="66">
        <v>854</v>
      </c>
      <c r="L542" s="66">
        <v>1488.5</v>
      </c>
      <c r="M542" s="66">
        <v>1788</v>
      </c>
      <c r="N542" s="66">
        <v>16364.74</v>
      </c>
    </row>
    <row r="543" spans="1:14" ht="33" customHeight="1" x14ac:dyDescent="0.2">
      <c r="A543" s="80" t="s">
        <v>264</v>
      </c>
      <c r="B543" s="62">
        <v>1372</v>
      </c>
      <c r="C543" s="62">
        <v>1527</v>
      </c>
      <c r="D543" s="62">
        <v>1101.3</v>
      </c>
      <c r="E543" s="62">
        <v>2329.9299999999998</v>
      </c>
      <c r="F543" s="62">
        <v>1125.5</v>
      </c>
      <c r="G543" s="62">
        <v>626.99</v>
      </c>
      <c r="H543" s="62">
        <v>1003.28</v>
      </c>
      <c r="I543" s="62">
        <v>1681.27</v>
      </c>
      <c r="J543" s="62">
        <v>1466.97</v>
      </c>
      <c r="K543" s="62">
        <v>854</v>
      </c>
      <c r="L543" s="62">
        <v>1488.5</v>
      </c>
      <c r="M543" s="62">
        <v>1788</v>
      </c>
      <c r="N543" s="63">
        <v>16364.74</v>
      </c>
    </row>
    <row r="544" spans="1:14" ht="33" customHeight="1" x14ac:dyDescent="0.2">
      <c r="A544" s="80" t="s">
        <v>265</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266</v>
      </c>
      <c r="B545" s="62">
        <v>0</v>
      </c>
      <c r="C545" s="62">
        <v>0</v>
      </c>
      <c r="D545" s="62">
        <v>0</v>
      </c>
      <c r="E545" s="62">
        <v>0</v>
      </c>
      <c r="F545" s="62">
        <v>0</v>
      </c>
      <c r="G545" s="62">
        <v>0</v>
      </c>
      <c r="H545" s="62">
        <v>0</v>
      </c>
      <c r="I545" s="62">
        <v>0</v>
      </c>
      <c r="J545" s="62">
        <v>0</v>
      </c>
      <c r="K545" s="62">
        <v>0</v>
      </c>
      <c r="L545" s="62">
        <v>0</v>
      </c>
      <c r="M545" s="62">
        <v>0</v>
      </c>
      <c r="N545" s="63">
        <v>0</v>
      </c>
    </row>
    <row r="546" spans="1:14" ht="33" customHeight="1" thickBot="1" x14ac:dyDescent="0.25">
      <c r="A546" s="80" t="s">
        <v>267</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65" t="s">
        <v>268</v>
      </c>
      <c r="B547" s="67">
        <v>0</v>
      </c>
      <c r="C547" s="67">
        <v>800</v>
      </c>
      <c r="D547" s="67">
        <v>1200</v>
      </c>
      <c r="E547" s="67">
        <v>1920</v>
      </c>
      <c r="F547" s="67">
        <v>1800</v>
      </c>
      <c r="G547" s="67">
        <v>1430</v>
      </c>
      <c r="H547" s="67">
        <v>0</v>
      </c>
      <c r="I547" s="67">
        <v>2560</v>
      </c>
      <c r="J547" s="67">
        <v>5079</v>
      </c>
      <c r="K547" s="67">
        <v>4390</v>
      </c>
      <c r="L547" s="67">
        <v>5210</v>
      </c>
      <c r="M547" s="67">
        <v>2346</v>
      </c>
      <c r="N547" s="67">
        <v>26735</v>
      </c>
    </row>
    <row r="548" spans="1:14" ht="33" customHeight="1" x14ac:dyDescent="0.2">
      <c r="A548" s="80" t="s">
        <v>269</v>
      </c>
      <c r="B548" s="62">
        <v>0</v>
      </c>
      <c r="C548" s="62">
        <v>0</v>
      </c>
      <c r="D548" s="62">
        <v>0</v>
      </c>
      <c r="E548" s="62">
        <v>0</v>
      </c>
      <c r="F548" s="62">
        <v>0</v>
      </c>
      <c r="G548" s="62">
        <v>0</v>
      </c>
      <c r="H548" s="62">
        <v>0</v>
      </c>
      <c r="I548" s="62">
        <v>0</v>
      </c>
      <c r="J548" s="62">
        <v>0</v>
      </c>
      <c r="K548" s="62">
        <v>0</v>
      </c>
      <c r="L548" s="62">
        <v>0</v>
      </c>
      <c r="M548" s="62">
        <v>0</v>
      </c>
      <c r="N548" s="68">
        <v>0</v>
      </c>
    </row>
    <row r="549" spans="1:14" ht="33" customHeight="1" thickBot="1" x14ac:dyDescent="0.25">
      <c r="A549" s="80" t="s">
        <v>270</v>
      </c>
      <c r="B549" s="62">
        <v>0</v>
      </c>
      <c r="C549" s="62">
        <v>800</v>
      </c>
      <c r="D549" s="62">
        <v>1200</v>
      </c>
      <c r="E549" s="62">
        <v>1920</v>
      </c>
      <c r="F549" s="62">
        <v>1800</v>
      </c>
      <c r="G549" s="62">
        <v>1430</v>
      </c>
      <c r="H549" s="62">
        <v>0</v>
      </c>
      <c r="I549" s="62">
        <v>2560</v>
      </c>
      <c r="J549" s="62">
        <v>5079</v>
      </c>
      <c r="K549" s="62">
        <v>4390</v>
      </c>
      <c r="L549" s="62">
        <v>5210</v>
      </c>
      <c r="M549" s="62">
        <v>2346</v>
      </c>
      <c r="N549" s="68">
        <v>26735</v>
      </c>
    </row>
    <row r="550" spans="1:14" ht="33" customHeight="1" thickBot="1" x14ac:dyDescent="0.25">
      <c r="A550" s="65" t="s">
        <v>271</v>
      </c>
      <c r="B550" s="66">
        <v>37656</v>
      </c>
      <c r="C550" s="66">
        <v>43994</v>
      </c>
      <c r="D550" s="66">
        <v>40898.86</v>
      </c>
      <c r="E550" s="66">
        <v>51610.100000000006</v>
      </c>
      <c r="F550" s="66">
        <v>62936.09</v>
      </c>
      <c r="G550" s="66">
        <v>64744.4</v>
      </c>
      <c r="H550" s="66">
        <v>57986.61</v>
      </c>
      <c r="I550" s="66">
        <v>50988.229999999996</v>
      </c>
      <c r="J550" s="66">
        <v>59843.040000000001</v>
      </c>
      <c r="K550" s="66">
        <v>66914</v>
      </c>
      <c r="L550" s="66">
        <v>47799.369999999995</v>
      </c>
      <c r="M550" s="66">
        <v>44705</v>
      </c>
      <c r="N550" s="66">
        <v>630075.70000000007</v>
      </c>
    </row>
    <row r="551" spans="1:14" ht="33" customHeight="1" x14ac:dyDescent="0.2">
      <c r="A551" s="80" t="s">
        <v>272</v>
      </c>
      <c r="B551" s="62">
        <v>0</v>
      </c>
      <c r="C551" s="62">
        <v>0</v>
      </c>
      <c r="D551" s="62">
        <v>0</v>
      </c>
      <c r="E551" s="62">
        <v>0</v>
      </c>
      <c r="F551" s="62">
        <v>0</v>
      </c>
      <c r="G551" s="62">
        <v>0</v>
      </c>
      <c r="H551" s="62">
        <v>0</v>
      </c>
      <c r="I551" s="62">
        <v>0</v>
      </c>
      <c r="J551" s="62">
        <v>0</v>
      </c>
      <c r="K551" s="62">
        <v>0</v>
      </c>
      <c r="L551" s="62">
        <v>0</v>
      </c>
      <c r="M551" s="62">
        <v>0</v>
      </c>
      <c r="N551" s="68">
        <v>0</v>
      </c>
    </row>
    <row r="552" spans="1:14" ht="33" customHeight="1" x14ac:dyDescent="0.2">
      <c r="A552" s="80" t="s">
        <v>273</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274</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275</v>
      </c>
      <c r="B554" s="62">
        <v>3485</v>
      </c>
      <c r="C554" s="62">
        <v>5373</v>
      </c>
      <c r="D554" s="62">
        <v>20680.240000000002</v>
      </c>
      <c r="E554" s="62">
        <v>5207.1400000000003</v>
      </c>
      <c r="F554" s="62">
        <v>0</v>
      </c>
      <c r="G554" s="62">
        <v>2127.0700000000002</v>
      </c>
      <c r="H554" s="62">
        <v>6058.91</v>
      </c>
      <c r="I554" s="62">
        <v>4766.3900000000003</v>
      </c>
      <c r="J554" s="62">
        <v>8368.4599999999991</v>
      </c>
      <c r="K554" s="62">
        <v>6825</v>
      </c>
      <c r="L554" s="62">
        <v>2287</v>
      </c>
      <c r="M554" s="62">
        <v>1175</v>
      </c>
      <c r="N554" s="68">
        <v>66353.209999999992</v>
      </c>
    </row>
    <row r="555" spans="1:14" ht="33" customHeight="1" x14ac:dyDescent="0.2">
      <c r="A555" s="80" t="s">
        <v>276</v>
      </c>
      <c r="B555" s="62">
        <v>0</v>
      </c>
      <c r="C555" s="62">
        <v>0</v>
      </c>
      <c r="D555" s="62">
        <v>0</v>
      </c>
      <c r="E555" s="62">
        <v>0</v>
      </c>
      <c r="F555" s="62">
        <v>0</v>
      </c>
      <c r="G555" s="62">
        <v>0</v>
      </c>
      <c r="H555" s="62">
        <v>0</v>
      </c>
      <c r="I555" s="62">
        <v>442.71</v>
      </c>
      <c r="J555" s="62">
        <v>0</v>
      </c>
      <c r="K555" s="62">
        <v>0</v>
      </c>
      <c r="L555" s="62">
        <v>0</v>
      </c>
      <c r="M555" s="62">
        <v>0</v>
      </c>
      <c r="N555" s="68">
        <v>442.71</v>
      </c>
    </row>
    <row r="556" spans="1:14" ht="33" customHeight="1" x14ac:dyDescent="0.2">
      <c r="A556" s="80" t="s">
        <v>277</v>
      </c>
      <c r="B556" s="62">
        <v>0</v>
      </c>
      <c r="C556" s="62">
        <v>0</v>
      </c>
      <c r="D556" s="62">
        <v>0</v>
      </c>
      <c r="E556" s="62">
        <v>0</v>
      </c>
      <c r="F556" s="62">
        <v>8881.8799999999992</v>
      </c>
      <c r="G556" s="62">
        <v>0</v>
      </c>
      <c r="H556" s="62">
        <v>0</v>
      </c>
      <c r="I556" s="62">
        <v>0</v>
      </c>
      <c r="J556" s="62">
        <v>0</v>
      </c>
      <c r="K556" s="62">
        <v>0</v>
      </c>
      <c r="L556" s="62">
        <v>1350</v>
      </c>
      <c r="M556" s="62">
        <v>0</v>
      </c>
      <c r="N556" s="68">
        <v>10231.879999999999</v>
      </c>
    </row>
    <row r="557" spans="1:14" ht="33" customHeight="1" x14ac:dyDescent="0.2">
      <c r="A557" s="80" t="s">
        <v>278</v>
      </c>
      <c r="B557" s="62">
        <v>0</v>
      </c>
      <c r="C557" s="62">
        <v>0</v>
      </c>
      <c r="D557" s="62">
        <v>0</v>
      </c>
      <c r="E557" s="62">
        <v>0</v>
      </c>
      <c r="F557" s="62">
        <v>0</v>
      </c>
      <c r="G557" s="62">
        <v>0</v>
      </c>
      <c r="H557" s="62">
        <v>0</v>
      </c>
      <c r="I557" s="62">
        <v>0</v>
      </c>
      <c r="J557" s="62">
        <v>0</v>
      </c>
      <c r="K557" s="62">
        <v>0</v>
      </c>
      <c r="L557" s="62">
        <v>0</v>
      </c>
      <c r="M557" s="62">
        <v>0</v>
      </c>
      <c r="N557" s="68">
        <v>0</v>
      </c>
    </row>
    <row r="558" spans="1:14" ht="33" customHeight="1" x14ac:dyDescent="0.2">
      <c r="A558" s="80" t="s">
        <v>279</v>
      </c>
      <c r="B558" s="62">
        <v>8015</v>
      </c>
      <c r="C558" s="62">
        <v>7210</v>
      </c>
      <c r="D558" s="62">
        <v>5250</v>
      </c>
      <c r="E558" s="62">
        <v>0</v>
      </c>
      <c r="F558" s="62">
        <v>0</v>
      </c>
      <c r="G558" s="62">
        <v>0</v>
      </c>
      <c r="H558" s="62">
        <v>0</v>
      </c>
      <c r="I558" s="62">
        <v>0</v>
      </c>
      <c r="J558" s="62">
        <v>0</v>
      </c>
      <c r="K558" s="62">
        <v>0</v>
      </c>
      <c r="L558" s="62">
        <v>0</v>
      </c>
      <c r="M558" s="62">
        <v>4200</v>
      </c>
      <c r="N558" s="68">
        <v>24675</v>
      </c>
    </row>
    <row r="559" spans="1:14" ht="33" customHeight="1" x14ac:dyDescent="0.2">
      <c r="A559" s="80" t="s">
        <v>280</v>
      </c>
      <c r="B559" s="62">
        <v>25373</v>
      </c>
      <c r="C559" s="62">
        <v>30943</v>
      </c>
      <c r="D559" s="62">
        <v>14876.62</v>
      </c>
      <c r="E559" s="62">
        <v>46310.8</v>
      </c>
      <c r="F559" s="62">
        <v>54054.21</v>
      </c>
      <c r="G559" s="62">
        <v>62064.43</v>
      </c>
      <c r="H559" s="62">
        <v>51466.7</v>
      </c>
      <c r="I559" s="62">
        <v>44950.17</v>
      </c>
      <c r="J559" s="62">
        <v>50225.54</v>
      </c>
      <c r="K559" s="62">
        <v>57971</v>
      </c>
      <c r="L559" s="62">
        <v>43517.27</v>
      </c>
      <c r="M559" s="62">
        <v>37633</v>
      </c>
      <c r="N559" s="68">
        <v>519385.74</v>
      </c>
    </row>
    <row r="560" spans="1:14" ht="33" customHeight="1" x14ac:dyDescent="0.2">
      <c r="A560" s="80" t="s">
        <v>281</v>
      </c>
      <c r="B560" s="62">
        <v>0</v>
      </c>
      <c r="C560" s="62">
        <v>0</v>
      </c>
      <c r="D560" s="62">
        <v>0</v>
      </c>
      <c r="E560" s="62">
        <v>0</v>
      </c>
      <c r="F560" s="62">
        <v>0</v>
      </c>
      <c r="G560" s="62">
        <v>0</v>
      </c>
      <c r="H560" s="62">
        <v>0</v>
      </c>
      <c r="I560" s="62">
        <v>0</v>
      </c>
      <c r="J560" s="62">
        <v>0</v>
      </c>
      <c r="K560" s="62">
        <v>0</v>
      </c>
      <c r="L560" s="62">
        <v>0</v>
      </c>
      <c r="M560" s="62">
        <v>0</v>
      </c>
      <c r="N560" s="68">
        <v>0</v>
      </c>
    </row>
    <row r="561" spans="1:14" ht="33" customHeight="1" thickBot="1" x14ac:dyDescent="0.25">
      <c r="A561" s="80" t="s">
        <v>282</v>
      </c>
      <c r="B561" s="62">
        <v>783</v>
      </c>
      <c r="C561" s="62">
        <v>468</v>
      </c>
      <c r="D561" s="62">
        <v>92</v>
      </c>
      <c r="E561" s="62">
        <v>92.16</v>
      </c>
      <c r="F561" s="62">
        <v>0</v>
      </c>
      <c r="G561" s="62">
        <v>552.9</v>
      </c>
      <c r="H561" s="62">
        <v>461</v>
      </c>
      <c r="I561" s="62">
        <v>828.96</v>
      </c>
      <c r="J561" s="62">
        <v>1249.04</v>
      </c>
      <c r="K561" s="62">
        <v>2118</v>
      </c>
      <c r="L561" s="62">
        <v>645.1</v>
      </c>
      <c r="M561" s="62">
        <v>1697</v>
      </c>
      <c r="N561" s="68">
        <v>8987.16</v>
      </c>
    </row>
    <row r="562" spans="1:14" ht="33" customHeight="1" thickBot="1" x14ac:dyDescent="0.25">
      <c r="A562" s="65" t="s">
        <v>283</v>
      </c>
      <c r="B562" s="66">
        <v>927</v>
      </c>
      <c r="C562" s="66">
        <v>1387</v>
      </c>
      <c r="D562" s="66">
        <v>61.83</v>
      </c>
      <c r="E562" s="66">
        <v>853.12</v>
      </c>
      <c r="F562" s="66">
        <v>878</v>
      </c>
      <c r="G562" s="66">
        <v>1819</v>
      </c>
      <c r="H562" s="66">
        <v>1646</v>
      </c>
      <c r="I562" s="66">
        <v>1513</v>
      </c>
      <c r="J562" s="66">
        <v>1792.25</v>
      </c>
      <c r="K562" s="66">
        <v>1609</v>
      </c>
      <c r="L562" s="66">
        <v>3060</v>
      </c>
      <c r="M562" s="66">
        <v>1770</v>
      </c>
      <c r="N562" s="66">
        <v>17316.2</v>
      </c>
    </row>
    <row r="563" spans="1:14" ht="33" customHeight="1" thickBot="1" x14ac:dyDescent="0.25">
      <c r="A563" s="81" t="s">
        <v>283</v>
      </c>
      <c r="B563" s="69">
        <v>927</v>
      </c>
      <c r="C563" s="69">
        <v>1387</v>
      </c>
      <c r="D563" s="69">
        <v>61.83</v>
      </c>
      <c r="E563" s="69">
        <v>853.12</v>
      </c>
      <c r="F563" s="69">
        <v>878</v>
      </c>
      <c r="G563" s="69">
        <v>1819</v>
      </c>
      <c r="H563" s="69">
        <v>1646</v>
      </c>
      <c r="I563" s="69">
        <v>1513</v>
      </c>
      <c r="J563" s="69">
        <v>1792.25</v>
      </c>
      <c r="K563" s="69">
        <v>1609</v>
      </c>
      <c r="L563" s="69">
        <v>3060</v>
      </c>
      <c r="M563" s="69">
        <v>1770</v>
      </c>
      <c r="N563" s="68">
        <v>17316.2</v>
      </c>
    </row>
    <row r="564" spans="1:14" ht="33" customHeight="1" thickBot="1" x14ac:dyDescent="0.25">
      <c r="A564" s="65" t="s">
        <v>284</v>
      </c>
      <c r="B564" s="66">
        <v>0</v>
      </c>
      <c r="C564" s="66">
        <v>0</v>
      </c>
      <c r="D564" s="66">
        <v>0</v>
      </c>
      <c r="E564" s="66">
        <v>360</v>
      </c>
      <c r="F564" s="66">
        <v>0</v>
      </c>
      <c r="G564" s="66">
        <v>0</v>
      </c>
      <c r="H564" s="66">
        <v>0</v>
      </c>
      <c r="I564" s="66">
        <v>0</v>
      </c>
      <c r="J564" s="66">
        <v>0</v>
      </c>
      <c r="K564" s="66">
        <v>0</v>
      </c>
      <c r="L564" s="66">
        <v>0</v>
      </c>
      <c r="M564" s="66">
        <v>0</v>
      </c>
      <c r="N564" s="66">
        <v>360</v>
      </c>
    </row>
    <row r="565" spans="1:14" ht="33" customHeight="1" x14ac:dyDescent="0.2">
      <c r="A565" s="80" t="s">
        <v>285</v>
      </c>
      <c r="B565" s="62">
        <v>0</v>
      </c>
      <c r="C565" s="62">
        <v>0</v>
      </c>
      <c r="D565" s="62">
        <v>0</v>
      </c>
      <c r="E565" s="62">
        <v>360</v>
      </c>
      <c r="F565" s="62">
        <v>0</v>
      </c>
      <c r="G565" s="62">
        <v>0</v>
      </c>
      <c r="H565" s="62">
        <v>0</v>
      </c>
      <c r="I565" s="62">
        <v>0</v>
      </c>
      <c r="J565" s="62">
        <v>0</v>
      </c>
      <c r="K565" s="62">
        <v>0</v>
      </c>
      <c r="L565" s="62">
        <v>0</v>
      </c>
      <c r="M565" s="62">
        <v>0</v>
      </c>
      <c r="N565" s="68">
        <v>360</v>
      </c>
    </row>
    <row r="566" spans="1:14" ht="33" customHeight="1" x14ac:dyDescent="0.2">
      <c r="A566" s="80" t="s">
        <v>286</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287</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288</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289</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290</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291</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292</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293</v>
      </c>
      <c r="B573" s="62">
        <v>0</v>
      </c>
      <c r="C573" s="62">
        <v>0</v>
      </c>
      <c r="D573" s="62">
        <v>0</v>
      </c>
      <c r="E573" s="62">
        <v>0</v>
      </c>
      <c r="F573" s="62">
        <v>0</v>
      </c>
      <c r="G573" s="62">
        <v>0</v>
      </c>
      <c r="H573" s="62">
        <v>0</v>
      </c>
      <c r="I573" s="62">
        <v>0</v>
      </c>
      <c r="J573" s="62">
        <v>0</v>
      </c>
      <c r="K573" s="62">
        <v>0</v>
      </c>
      <c r="L573" s="62">
        <v>0</v>
      </c>
      <c r="M573" s="62">
        <v>0</v>
      </c>
      <c r="N573" s="68">
        <v>0</v>
      </c>
    </row>
    <row r="574" spans="1:14" ht="33" customHeight="1" thickBot="1" x14ac:dyDescent="0.25">
      <c r="A574" s="80" t="s">
        <v>294</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65" t="s">
        <v>295</v>
      </c>
      <c r="B575" s="66">
        <v>3387</v>
      </c>
      <c r="C575" s="66">
        <v>542</v>
      </c>
      <c r="D575" s="66">
        <v>0</v>
      </c>
      <c r="E575" s="66">
        <v>0</v>
      </c>
      <c r="F575" s="66">
        <v>1649.8</v>
      </c>
      <c r="G575" s="66">
        <v>1445</v>
      </c>
      <c r="H575" s="66">
        <v>927</v>
      </c>
      <c r="I575" s="66">
        <v>0</v>
      </c>
      <c r="J575" s="66">
        <v>0</v>
      </c>
      <c r="K575" s="66">
        <v>2569</v>
      </c>
      <c r="L575" s="66">
        <v>0</v>
      </c>
      <c r="M575" s="66">
        <v>750</v>
      </c>
      <c r="N575" s="66">
        <v>11269.8</v>
      </c>
    </row>
    <row r="576" spans="1:14" ht="33" customHeight="1" x14ac:dyDescent="0.2">
      <c r="A576" s="80" t="s">
        <v>296</v>
      </c>
      <c r="B576" s="62">
        <v>0</v>
      </c>
      <c r="C576" s="62">
        <v>0</v>
      </c>
      <c r="D576" s="62">
        <v>0</v>
      </c>
      <c r="E576" s="62">
        <v>0</v>
      </c>
      <c r="F576" s="62">
        <v>0</v>
      </c>
      <c r="G576" s="62">
        <v>0</v>
      </c>
      <c r="H576" s="62">
        <v>0</v>
      </c>
      <c r="I576" s="62">
        <v>0</v>
      </c>
      <c r="J576" s="62">
        <v>0</v>
      </c>
      <c r="K576" s="62">
        <v>1500</v>
      </c>
      <c r="L576" s="62">
        <v>0</v>
      </c>
      <c r="M576" s="62">
        <v>750</v>
      </c>
      <c r="N576" s="68">
        <v>2250</v>
      </c>
    </row>
    <row r="577" spans="1:14" ht="33" customHeight="1" x14ac:dyDescent="0.2">
      <c r="A577" s="80" t="s">
        <v>297</v>
      </c>
      <c r="B577" s="62">
        <v>0</v>
      </c>
      <c r="C577" s="62">
        <v>0</v>
      </c>
      <c r="D577" s="62">
        <v>0</v>
      </c>
      <c r="E577" s="62">
        <v>0</v>
      </c>
      <c r="F577" s="62">
        <v>0</v>
      </c>
      <c r="G577" s="62">
        <v>0</v>
      </c>
      <c r="H577" s="62">
        <v>0</v>
      </c>
      <c r="I577" s="62">
        <v>0</v>
      </c>
      <c r="J577" s="62">
        <v>0</v>
      </c>
      <c r="K577" s="62">
        <v>0</v>
      </c>
      <c r="L577" s="62">
        <v>0</v>
      </c>
      <c r="M577" s="62">
        <v>0</v>
      </c>
      <c r="N577" s="68">
        <v>0</v>
      </c>
    </row>
    <row r="578" spans="1:14" ht="33" customHeight="1" x14ac:dyDescent="0.2">
      <c r="A578" s="80" t="s">
        <v>298</v>
      </c>
      <c r="B578" s="62">
        <v>3162</v>
      </c>
      <c r="C578" s="62">
        <v>240</v>
      </c>
      <c r="D578" s="62">
        <v>0</v>
      </c>
      <c r="E578" s="62">
        <v>0</v>
      </c>
      <c r="F578" s="62">
        <v>595</v>
      </c>
      <c r="G578" s="62">
        <v>0</v>
      </c>
      <c r="H578" s="62">
        <v>0</v>
      </c>
      <c r="I578" s="62">
        <v>0</v>
      </c>
      <c r="J578" s="62">
        <v>0</v>
      </c>
      <c r="K578" s="62">
        <v>767</v>
      </c>
      <c r="L578" s="62">
        <v>0</v>
      </c>
      <c r="M578" s="62">
        <v>0</v>
      </c>
      <c r="N578" s="68">
        <v>4764</v>
      </c>
    </row>
    <row r="579" spans="1:14" ht="33" customHeight="1" x14ac:dyDescent="0.2">
      <c r="A579" s="80" t="s">
        <v>299</v>
      </c>
      <c r="B579" s="62">
        <v>225</v>
      </c>
      <c r="C579" s="62">
        <v>302</v>
      </c>
      <c r="D579" s="62">
        <v>0</v>
      </c>
      <c r="E579" s="62">
        <v>0</v>
      </c>
      <c r="F579" s="62">
        <v>0</v>
      </c>
      <c r="G579" s="62">
        <v>0</v>
      </c>
      <c r="H579" s="62">
        <v>0</v>
      </c>
      <c r="I579" s="62">
        <v>0</v>
      </c>
      <c r="J579" s="62">
        <v>0</v>
      </c>
      <c r="K579" s="62">
        <v>302</v>
      </c>
      <c r="L579" s="62">
        <v>0</v>
      </c>
      <c r="M579" s="62">
        <v>0</v>
      </c>
      <c r="N579" s="68">
        <v>829</v>
      </c>
    </row>
    <row r="580" spans="1:14" ht="33" customHeight="1" x14ac:dyDescent="0.2">
      <c r="A580" s="80" t="s">
        <v>300</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301</v>
      </c>
      <c r="B581" s="62">
        <v>0</v>
      </c>
      <c r="C581" s="62">
        <v>0</v>
      </c>
      <c r="D581" s="62">
        <v>0</v>
      </c>
      <c r="E581" s="62">
        <v>0</v>
      </c>
      <c r="F581" s="62">
        <v>1054.8</v>
      </c>
      <c r="G581" s="62">
        <v>1445</v>
      </c>
      <c r="H581" s="62">
        <v>927</v>
      </c>
      <c r="I581" s="62">
        <v>0</v>
      </c>
      <c r="J581" s="62">
        <v>0</v>
      </c>
      <c r="K581" s="62">
        <v>0</v>
      </c>
      <c r="L581" s="62">
        <v>0</v>
      </c>
      <c r="M581" s="62">
        <v>0</v>
      </c>
      <c r="N581" s="68">
        <v>3426.8</v>
      </c>
    </row>
    <row r="582" spans="1:14" ht="33" customHeight="1" thickBot="1" x14ac:dyDescent="0.25">
      <c r="A582" s="80" t="s">
        <v>302</v>
      </c>
      <c r="B582" s="62">
        <v>0</v>
      </c>
      <c r="C582" s="62">
        <v>0</v>
      </c>
      <c r="D582" s="62">
        <v>0</v>
      </c>
      <c r="E582" s="62">
        <v>0</v>
      </c>
      <c r="F582" s="62">
        <v>0</v>
      </c>
      <c r="G582" s="62">
        <v>0</v>
      </c>
      <c r="H582" s="62">
        <v>0</v>
      </c>
      <c r="I582" s="62">
        <v>0</v>
      </c>
      <c r="J582" s="62">
        <v>0</v>
      </c>
      <c r="K582" s="62">
        <v>0</v>
      </c>
      <c r="L582" s="62">
        <v>0</v>
      </c>
      <c r="M582" s="62">
        <v>0</v>
      </c>
      <c r="N582" s="68">
        <v>0</v>
      </c>
    </row>
    <row r="583" spans="1:14" ht="33" customHeight="1" thickBot="1" x14ac:dyDescent="0.25">
      <c r="A583" s="65" t="s">
        <v>303</v>
      </c>
      <c r="B583" s="66">
        <v>7560</v>
      </c>
      <c r="C583" s="66">
        <v>5200</v>
      </c>
      <c r="D583" s="66">
        <v>3120</v>
      </c>
      <c r="E583" s="66">
        <v>5200</v>
      </c>
      <c r="F583" s="66">
        <v>7800</v>
      </c>
      <c r="G583" s="66">
        <v>5200</v>
      </c>
      <c r="H583" s="66">
        <v>6840</v>
      </c>
      <c r="I583" s="66">
        <v>3640</v>
      </c>
      <c r="J583" s="66">
        <v>7200</v>
      </c>
      <c r="K583" s="66">
        <v>7280</v>
      </c>
      <c r="L583" s="66">
        <v>5950</v>
      </c>
      <c r="M583" s="66">
        <v>6240</v>
      </c>
      <c r="N583" s="66">
        <v>71230</v>
      </c>
    </row>
    <row r="584" spans="1:14" ht="33" customHeight="1" x14ac:dyDescent="0.2">
      <c r="A584" s="80" t="s">
        <v>304</v>
      </c>
      <c r="B584" s="62">
        <v>0</v>
      </c>
      <c r="C584" s="62">
        <v>0</v>
      </c>
      <c r="D584" s="62">
        <v>0</v>
      </c>
      <c r="E584" s="62">
        <v>0</v>
      </c>
      <c r="F584" s="62">
        <v>0</v>
      </c>
      <c r="G584" s="62">
        <v>0</v>
      </c>
      <c r="H584" s="62">
        <v>0</v>
      </c>
      <c r="I584" s="62">
        <v>0</v>
      </c>
      <c r="J584" s="62">
        <v>0</v>
      </c>
      <c r="K584" s="62">
        <v>0</v>
      </c>
      <c r="L584" s="62">
        <v>0</v>
      </c>
      <c r="M584" s="62">
        <v>0</v>
      </c>
      <c r="N584" s="68">
        <v>0</v>
      </c>
    </row>
    <row r="585" spans="1:14" ht="33" customHeight="1" x14ac:dyDescent="0.2">
      <c r="A585" s="80" t="s">
        <v>305</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306</v>
      </c>
      <c r="B586" s="62">
        <v>5200</v>
      </c>
      <c r="C586" s="62">
        <v>5200</v>
      </c>
      <c r="D586" s="62">
        <v>3120</v>
      </c>
      <c r="E586" s="62">
        <v>5200</v>
      </c>
      <c r="F586" s="62">
        <v>7800</v>
      </c>
      <c r="G586" s="62">
        <v>5200</v>
      </c>
      <c r="H586" s="62">
        <v>6240</v>
      </c>
      <c r="I586" s="62">
        <v>3640</v>
      </c>
      <c r="J586" s="62">
        <v>7200</v>
      </c>
      <c r="K586" s="62">
        <v>7280</v>
      </c>
      <c r="L586" s="62">
        <v>5200</v>
      </c>
      <c r="M586" s="62">
        <v>6240</v>
      </c>
      <c r="N586" s="68">
        <v>67520</v>
      </c>
    </row>
    <row r="587" spans="1:14" ht="33" customHeight="1" x14ac:dyDescent="0.2">
      <c r="A587" s="80" t="s">
        <v>307</v>
      </c>
      <c r="B587" s="62">
        <v>0</v>
      </c>
      <c r="C587" s="62">
        <v>0</v>
      </c>
      <c r="D587" s="62">
        <v>0</v>
      </c>
      <c r="E587" s="62">
        <v>0</v>
      </c>
      <c r="F587" s="62">
        <v>0</v>
      </c>
      <c r="G587" s="62">
        <v>0</v>
      </c>
      <c r="H587" s="62">
        <v>0</v>
      </c>
      <c r="I587" s="62">
        <v>0</v>
      </c>
      <c r="J587" s="62">
        <v>0</v>
      </c>
      <c r="K587" s="62">
        <v>0</v>
      </c>
      <c r="L587" s="62">
        <v>0</v>
      </c>
      <c r="M587" s="62">
        <v>0</v>
      </c>
      <c r="N587" s="68">
        <v>0</v>
      </c>
    </row>
    <row r="588" spans="1:14" ht="33" customHeight="1" x14ac:dyDescent="0.2">
      <c r="A588" s="80" t="s">
        <v>308</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309</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310</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311</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312</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313</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314</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315</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316</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317</v>
      </c>
      <c r="B597" s="62">
        <v>2360</v>
      </c>
      <c r="C597" s="62">
        <v>0</v>
      </c>
      <c r="D597" s="62">
        <v>0</v>
      </c>
      <c r="E597" s="62">
        <v>0</v>
      </c>
      <c r="F597" s="62">
        <v>0</v>
      </c>
      <c r="G597" s="62">
        <v>0</v>
      </c>
      <c r="H597" s="62">
        <v>600</v>
      </c>
      <c r="I597" s="62">
        <v>0</v>
      </c>
      <c r="J597" s="62">
        <v>0</v>
      </c>
      <c r="K597" s="62">
        <v>0</v>
      </c>
      <c r="L597" s="62">
        <v>0</v>
      </c>
      <c r="M597" s="62">
        <v>0</v>
      </c>
      <c r="N597" s="68">
        <v>2960</v>
      </c>
    </row>
    <row r="598" spans="1:14" ht="33" customHeight="1" thickBot="1" x14ac:dyDescent="0.25">
      <c r="A598" s="80" t="s">
        <v>318</v>
      </c>
      <c r="B598" s="62">
        <v>0</v>
      </c>
      <c r="C598" s="62">
        <v>0</v>
      </c>
      <c r="D598" s="62">
        <v>0</v>
      </c>
      <c r="E598" s="62">
        <v>0</v>
      </c>
      <c r="F598" s="62">
        <v>0</v>
      </c>
      <c r="G598" s="62">
        <v>0</v>
      </c>
      <c r="H598" s="62">
        <v>0</v>
      </c>
      <c r="I598" s="62">
        <v>0</v>
      </c>
      <c r="J598" s="62">
        <v>0</v>
      </c>
      <c r="K598" s="62">
        <v>0</v>
      </c>
      <c r="L598" s="62">
        <v>750</v>
      </c>
      <c r="M598" s="62">
        <v>0</v>
      </c>
      <c r="N598" s="68">
        <v>750</v>
      </c>
    </row>
    <row r="599" spans="1:14" ht="33" customHeight="1" thickBot="1" x14ac:dyDescent="0.25">
      <c r="A599" s="65" t="s">
        <v>319</v>
      </c>
      <c r="B599" s="66">
        <v>4282</v>
      </c>
      <c r="C599" s="66">
        <v>3150</v>
      </c>
      <c r="D599" s="66">
        <v>1508</v>
      </c>
      <c r="E599" s="66">
        <v>1837.23</v>
      </c>
      <c r="F599" s="66">
        <v>4131.16</v>
      </c>
      <c r="G599" s="66">
        <v>5377.83</v>
      </c>
      <c r="H599" s="66">
        <v>6771.62</v>
      </c>
      <c r="I599" s="66">
        <v>3812.96</v>
      </c>
      <c r="J599" s="66">
        <v>5599.42</v>
      </c>
      <c r="K599" s="66">
        <v>5006</v>
      </c>
      <c r="L599" s="66">
        <v>5169.66</v>
      </c>
      <c r="M599" s="66">
        <v>4942</v>
      </c>
      <c r="N599" s="66">
        <v>51587.88</v>
      </c>
    </row>
    <row r="600" spans="1:14" ht="33" customHeight="1" x14ac:dyDescent="0.2">
      <c r="A600" s="80" t="s">
        <v>320</v>
      </c>
      <c r="B600" s="62">
        <v>3977</v>
      </c>
      <c r="C600" s="62">
        <v>3150</v>
      </c>
      <c r="D600" s="62">
        <v>1508</v>
      </c>
      <c r="E600" s="62">
        <v>1529.79</v>
      </c>
      <c r="F600" s="62">
        <v>4131.16</v>
      </c>
      <c r="G600" s="62">
        <v>4773.03</v>
      </c>
      <c r="H600" s="62">
        <v>6446.54</v>
      </c>
      <c r="I600" s="62">
        <v>3812.96</v>
      </c>
      <c r="J600" s="62">
        <v>5319.7</v>
      </c>
      <c r="K600" s="62">
        <v>4686</v>
      </c>
      <c r="L600" s="62">
        <v>4862.66</v>
      </c>
      <c r="M600" s="62">
        <v>4672</v>
      </c>
      <c r="N600" s="68">
        <v>48868.84</v>
      </c>
    </row>
    <row r="601" spans="1:14" ht="33" customHeight="1" x14ac:dyDescent="0.2">
      <c r="A601" s="80" t="s">
        <v>321</v>
      </c>
      <c r="B601" s="62">
        <v>0</v>
      </c>
      <c r="C601" s="62">
        <v>0</v>
      </c>
      <c r="D601" s="62">
        <v>0</v>
      </c>
      <c r="E601" s="62">
        <v>0</v>
      </c>
      <c r="F601" s="62">
        <v>0</v>
      </c>
      <c r="G601" s="62">
        <v>0</v>
      </c>
      <c r="H601" s="62">
        <v>0</v>
      </c>
      <c r="I601" s="62">
        <v>0</v>
      </c>
      <c r="J601" s="62">
        <v>0</v>
      </c>
      <c r="K601" s="62">
        <v>0</v>
      </c>
      <c r="L601" s="62">
        <v>0</v>
      </c>
      <c r="M601" s="62">
        <v>0</v>
      </c>
      <c r="N601" s="68">
        <v>0</v>
      </c>
    </row>
    <row r="602" spans="1:14" ht="33" customHeight="1" x14ac:dyDescent="0.2">
      <c r="A602" s="80" t="s">
        <v>322</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323</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324</v>
      </c>
      <c r="B604" s="62">
        <v>305</v>
      </c>
      <c r="C604" s="62">
        <v>0</v>
      </c>
      <c r="D604" s="62">
        <v>0</v>
      </c>
      <c r="E604" s="62">
        <v>307.44</v>
      </c>
      <c r="F604" s="62">
        <v>0</v>
      </c>
      <c r="G604" s="62">
        <v>604.79999999999995</v>
      </c>
      <c r="H604" s="62">
        <v>325.08</v>
      </c>
      <c r="I604" s="62">
        <v>0</v>
      </c>
      <c r="J604" s="62">
        <v>279.72000000000003</v>
      </c>
      <c r="K604" s="62">
        <v>320</v>
      </c>
      <c r="L604" s="62">
        <v>307</v>
      </c>
      <c r="M604" s="62">
        <v>270</v>
      </c>
      <c r="N604" s="68">
        <v>2719.04</v>
      </c>
    </row>
    <row r="605" spans="1:14" ht="33" customHeight="1" thickBot="1" x14ac:dyDescent="0.25">
      <c r="A605" s="80" t="s">
        <v>255</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65" t="s">
        <v>325</v>
      </c>
      <c r="B606" s="66">
        <v>0</v>
      </c>
      <c r="C606" s="66">
        <v>0</v>
      </c>
      <c r="D606" s="66">
        <v>0</v>
      </c>
      <c r="E606" s="66">
        <v>0</v>
      </c>
      <c r="F606" s="66">
        <v>0</v>
      </c>
      <c r="G606" s="66">
        <v>0</v>
      </c>
      <c r="H606" s="66">
        <v>0</v>
      </c>
      <c r="I606" s="66">
        <v>0</v>
      </c>
      <c r="J606" s="66">
        <v>0</v>
      </c>
      <c r="K606" s="66">
        <v>0</v>
      </c>
      <c r="L606" s="66">
        <v>0</v>
      </c>
      <c r="M606" s="66">
        <v>0</v>
      </c>
      <c r="N606" s="66">
        <v>0</v>
      </c>
    </row>
    <row r="607" spans="1:14" ht="33" customHeight="1" x14ac:dyDescent="0.2">
      <c r="A607" s="80" t="s">
        <v>326</v>
      </c>
      <c r="B607" s="62">
        <v>0</v>
      </c>
      <c r="C607" s="62">
        <v>0</v>
      </c>
      <c r="D607" s="62">
        <v>0</v>
      </c>
      <c r="E607" s="62">
        <v>0</v>
      </c>
      <c r="F607" s="62">
        <v>0</v>
      </c>
      <c r="G607" s="62">
        <v>0</v>
      </c>
      <c r="H607" s="62">
        <v>0</v>
      </c>
      <c r="I607" s="62">
        <v>0</v>
      </c>
      <c r="J607" s="62">
        <v>0</v>
      </c>
      <c r="K607" s="62">
        <v>0</v>
      </c>
      <c r="L607" s="62">
        <v>0</v>
      </c>
      <c r="M607" s="62">
        <v>0</v>
      </c>
      <c r="N607" s="62">
        <v>0</v>
      </c>
    </row>
    <row r="608" spans="1:14" ht="33" customHeight="1" x14ac:dyDescent="0.2">
      <c r="A608" s="80" t="s">
        <v>327</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328</v>
      </c>
      <c r="B609" s="62">
        <v>0</v>
      </c>
      <c r="C609" s="62">
        <v>0</v>
      </c>
      <c r="D609" s="62">
        <v>0</v>
      </c>
      <c r="E609" s="62">
        <v>0</v>
      </c>
      <c r="F609" s="62">
        <v>0</v>
      </c>
      <c r="G609" s="62">
        <v>0</v>
      </c>
      <c r="H609" s="62">
        <v>0</v>
      </c>
      <c r="I609" s="62">
        <v>0</v>
      </c>
      <c r="J609" s="62">
        <v>0</v>
      </c>
      <c r="K609" s="62">
        <v>0</v>
      </c>
      <c r="L609" s="62">
        <v>0</v>
      </c>
      <c r="M609" s="62">
        <v>0</v>
      </c>
      <c r="N609" s="62">
        <v>0</v>
      </c>
    </row>
    <row r="610" spans="1:14" ht="33" customHeight="1" thickBot="1" x14ac:dyDescent="0.25">
      <c r="A610" s="80" t="s">
        <v>255</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65" t="s">
        <v>329</v>
      </c>
      <c r="B611" s="66">
        <v>0</v>
      </c>
      <c r="C611" s="66">
        <v>0</v>
      </c>
      <c r="D611" s="66">
        <v>0</v>
      </c>
      <c r="E611" s="66">
        <v>0</v>
      </c>
      <c r="F611" s="66">
        <v>0</v>
      </c>
      <c r="G611" s="66">
        <v>0</v>
      </c>
      <c r="H611" s="66">
        <v>0</v>
      </c>
      <c r="I611" s="66">
        <v>0</v>
      </c>
      <c r="J611" s="66">
        <v>0</v>
      </c>
      <c r="K611" s="66">
        <v>0</v>
      </c>
      <c r="L611" s="66">
        <v>0</v>
      </c>
      <c r="M611" s="66">
        <v>0</v>
      </c>
      <c r="N611" s="66">
        <v>0</v>
      </c>
    </row>
    <row r="612" spans="1:14" ht="33" customHeight="1" x14ac:dyDescent="0.2">
      <c r="A612" s="80" t="s">
        <v>330</v>
      </c>
      <c r="B612" s="62">
        <v>0</v>
      </c>
      <c r="C612" s="62">
        <v>0</v>
      </c>
      <c r="D612" s="62">
        <v>0</v>
      </c>
      <c r="E612" s="62">
        <v>0</v>
      </c>
      <c r="F612" s="62">
        <v>0</v>
      </c>
      <c r="G612" s="62">
        <v>0</v>
      </c>
      <c r="H612" s="62">
        <v>0</v>
      </c>
      <c r="I612" s="62">
        <v>0</v>
      </c>
      <c r="J612" s="62">
        <v>0</v>
      </c>
      <c r="K612" s="62">
        <v>0</v>
      </c>
      <c r="L612" s="62">
        <v>0</v>
      </c>
      <c r="M612" s="62">
        <v>0</v>
      </c>
      <c r="N612" s="68">
        <v>0</v>
      </c>
    </row>
    <row r="613" spans="1:14" ht="33" customHeight="1" x14ac:dyDescent="0.2">
      <c r="A613" s="80" t="s">
        <v>331</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332</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333</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334</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335</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334</v>
      </c>
      <c r="B618" s="62">
        <v>0</v>
      </c>
      <c r="C618" s="62">
        <v>0</v>
      </c>
      <c r="D618" s="62">
        <v>0</v>
      </c>
      <c r="E618" s="62">
        <v>0</v>
      </c>
      <c r="F618" s="62">
        <v>0</v>
      </c>
      <c r="G618" s="62">
        <v>0</v>
      </c>
      <c r="H618" s="62">
        <v>0</v>
      </c>
      <c r="I618" s="62">
        <v>0</v>
      </c>
      <c r="J618" s="62">
        <v>0</v>
      </c>
      <c r="K618" s="62">
        <v>0</v>
      </c>
      <c r="L618" s="62">
        <v>0</v>
      </c>
      <c r="M618" s="62">
        <v>0</v>
      </c>
      <c r="N618" s="68">
        <v>0</v>
      </c>
    </row>
    <row r="619" spans="1:14" ht="33" customHeight="1" thickBot="1" x14ac:dyDescent="0.25">
      <c r="A619" s="80" t="s">
        <v>255</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65" t="s">
        <v>336</v>
      </c>
      <c r="B620" s="66">
        <v>0</v>
      </c>
      <c r="C620" s="66">
        <v>0</v>
      </c>
      <c r="D620" s="66">
        <v>0</v>
      </c>
      <c r="E620" s="66">
        <v>0</v>
      </c>
      <c r="F620" s="66">
        <v>0</v>
      </c>
      <c r="G620" s="66">
        <v>0</v>
      </c>
      <c r="H620" s="66">
        <v>0</v>
      </c>
      <c r="I620" s="66">
        <v>0</v>
      </c>
      <c r="J620" s="66">
        <v>0</v>
      </c>
      <c r="K620" s="66">
        <v>0</v>
      </c>
      <c r="L620" s="66">
        <v>0</v>
      </c>
      <c r="M620" s="66">
        <v>0</v>
      </c>
      <c r="N620" s="66">
        <v>0</v>
      </c>
    </row>
    <row r="621" spans="1:14" ht="33" customHeight="1" x14ac:dyDescent="0.2">
      <c r="A621" s="80" t="s">
        <v>337</v>
      </c>
      <c r="B621" s="62">
        <v>0</v>
      </c>
      <c r="C621" s="62">
        <v>0</v>
      </c>
      <c r="D621" s="62">
        <v>0</v>
      </c>
      <c r="E621" s="62">
        <v>0</v>
      </c>
      <c r="F621" s="62">
        <v>0</v>
      </c>
      <c r="G621" s="62">
        <v>0</v>
      </c>
      <c r="H621" s="62">
        <v>0</v>
      </c>
      <c r="I621" s="62">
        <v>0</v>
      </c>
      <c r="J621" s="62">
        <v>0</v>
      </c>
      <c r="K621" s="62">
        <v>0</v>
      </c>
      <c r="L621" s="62">
        <v>0</v>
      </c>
      <c r="M621" s="62">
        <v>0</v>
      </c>
      <c r="N621" s="68">
        <v>0</v>
      </c>
    </row>
    <row r="622" spans="1:14" ht="33" customHeight="1" x14ac:dyDescent="0.2">
      <c r="A622" s="80" t="s">
        <v>338</v>
      </c>
      <c r="B622" s="62">
        <v>0</v>
      </c>
      <c r="C622" s="62">
        <v>0</v>
      </c>
      <c r="D622" s="62">
        <v>0</v>
      </c>
      <c r="E622" s="62">
        <v>0</v>
      </c>
      <c r="F622" s="62">
        <v>0</v>
      </c>
      <c r="G622" s="62">
        <v>0</v>
      </c>
      <c r="H622" s="62">
        <v>0</v>
      </c>
      <c r="I622" s="62">
        <v>0</v>
      </c>
      <c r="J622" s="62">
        <v>0</v>
      </c>
      <c r="K622" s="62">
        <v>0</v>
      </c>
      <c r="L622" s="62">
        <v>0</v>
      </c>
      <c r="M622" s="62">
        <v>0</v>
      </c>
      <c r="N622" s="68">
        <v>0</v>
      </c>
    </row>
    <row r="623" spans="1:14" ht="33" customHeight="1" thickBot="1" x14ac:dyDescent="0.25">
      <c r="A623" s="80" t="s">
        <v>255</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65" t="s">
        <v>339</v>
      </c>
      <c r="B624" s="66">
        <v>4750</v>
      </c>
      <c r="C624" s="66">
        <v>0</v>
      </c>
      <c r="D624" s="66">
        <v>0</v>
      </c>
      <c r="E624" s="66">
        <v>30</v>
      </c>
      <c r="F624" s="66">
        <v>85</v>
      </c>
      <c r="G624" s="66">
        <v>330</v>
      </c>
      <c r="H624" s="66">
        <v>0</v>
      </c>
      <c r="I624" s="66">
        <v>1725.2</v>
      </c>
      <c r="J624" s="66">
        <v>1590</v>
      </c>
      <c r="K624" s="66">
        <v>2653</v>
      </c>
      <c r="L624" s="66">
        <v>0</v>
      </c>
      <c r="M624" s="66">
        <v>1560</v>
      </c>
      <c r="N624" s="66">
        <v>12723.2</v>
      </c>
    </row>
    <row r="625" spans="1:14" ht="33" customHeight="1" thickBot="1" x14ac:dyDescent="0.25">
      <c r="A625" s="81" t="s">
        <v>339</v>
      </c>
      <c r="B625" s="70">
        <v>4750</v>
      </c>
      <c r="C625" s="70">
        <v>0</v>
      </c>
      <c r="D625" s="70">
        <v>0</v>
      </c>
      <c r="E625" s="70">
        <v>30</v>
      </c>
      <c r="F625" s="70">
        <v>85</v>
      </c>
      <c r="G625" s="70">
        <v>330</v>
      </c>
      <c r="H625" s="70">
        <v>0</v>
      </c>
      <c r="I625" s="70">
        <v>1725.2</v>
      </c>
      <c r="J625" s="70">
        <v>1590</v>
      </c>
      <c r="K625" s="70">
        <v>2653</v>
      </c>
      <c r="L625" s="70">
        <v>0</v>
      </c>
      <c r="M625" s="70">
        <v>1560</v>
      </c>
      <c r="N625" s="71">
        <v>12723.2</v>
      </c>
    </row>
    <row r="626" spans="1:14" ht="33" customHeight="1" thickBot="1" x14ac:dyDescent="0.25">
      <c r="A626" s="116" t="s">
        <v>250</v>
      </c>
      <c r="B626" s="115">
        <v>59934</v>
      </c>
      <c r="C626" s="115">
        <v>56600</v>
      </c>
      <c r="D626" s="115">
        <v>47889.990000000005</v>
      </c>
      <c r="E626" s="115">
        <v>64500.400000000009</v>
      </c>
      <c r="F626" s="115">
        <v>80405.55</v>
      </c>
      <c r="G626" s="115">
        <v>81381.22</v>
      </c>
      <c r="H626" s="115">
        <v>75502.489999999991</v>
      </c>
      <c r="I626" s="115">
        <v>66330.259999999995</v>
      </c>
      <c r="J626" s="115">
        <v>82932.12</v>
      </c>
      <c r="K626" s="115">
        <v>91595</v>
      </c>
      <c r="L626" s="115">
        <v>70508.53</v>
      </c>
      <c r="M626" s="115">
        <v>64101</v>
      </c>
      <c r="N626" s="115">
        <v>841680.56</v>
      </c>
    </row>
    <row r="627" spans="1:14" ht="33" customHeight="1" x14ac:dyDescent="0.2"/>
    <row r="628" spans="1:14" ht="33" customHeight="1" x14ac:dyDescent="0.2">
      <c r="A628" s="200" t="s">
        <v>194</v>
      </c>
      <c r="B628" s="200"/>
      <c r="C628" s="200"/>
      <c r="D628" s="200"/>
      <c r="E628" s="200"/>
      <c r="F628" s="200"/>
      <c r="G628" s="200"/>
      <c r="H628" s="200"/>
      <c r="I628" s="200"/>
      <c r="J628" s="200"/>
      <c r="K628" s="200"/>
      <c r="L628" s="200"/>
      <c r="M628" s="200"/>
      <c r="N628" s="200"/>
    </row>
    <row r="629" spans="1:14" ht="33" customHeight="1" thickBot="1" x14ac:dyDescent="0.25">
      <c r="A629" s="2"/>
    </row>
    <row r="630" spans="1:14" ht="12.75" customHeight="1" thickBot="1" x14ac:dyDescent="0.25">
      <c r="A630" s="140"/>
      <c r="B630" s="146" t="s">
        <v>1</v>
      </c>
      <c r="C630" s="146" t="s">
        <v>2</v>
      </c>
      <c r="D630" s="146" t="s">
        <v>3</v>
      </c>
      <c r="E630" s="146" t="s">
        <v>4</v>
      </c>
      <c r="F630" s="146" t="s">
        <v>5</v>
      </c>
      <c r="G630" s="146" t="s">
        <v>6</v>
      </c>
      <c r="H630" s="146" t="s">
        <v>7</v>
      </c>
      <c r="I630" s="146" t="s">
        <v>8</v>
      </c>
      <c r="J630" s="146" t="s">
        <v>9</v>
      </c>
      <c r="K630" s="146" t="s">
        <v>10</v>
      </c>
      <c r="L630" s="146" t="s">
        <v>11</v>
      </c>
      <c r="M630" s="146" t="s">
        <v>12</v>
      </c>
      <c r="N630" s="146" t="s">
        <v>13</v>
      </c>
    </row>
    <row r="631" spans="1:14" ht="12.75" customHeight="1" thickBot="1" x14ac:dyDescent="0.25">
      <c r="A631" s="127" t="s">
        <v>91</v>
      </c>
      <c r="B631" s="165" t="s">
        <v>401</v>
      </c>
      <c r="C631" s="60" t="s">
        <v>401</v>
      </c>
      <c r="D631" s="60" t="s">
        <v>401</v>
      </c>
      <c r="E631" s="60" t="s">
        <v>401</v>
      </c>
      <c r="F631" s="60" t="s">
        <v>401</v>
      </c>
      <c r="G631" s="60" t="s">
        <v>401</v>
      </c>
      <c r="H631" s="60" t="s">
        <v>401</v>
      </c>
      <c r="I631" s="60" t="s">
        <v>401</v>
      </c>
      <c r="J631" s="60" t="s">
        <v>401</v>
      </c>
      <c r="K631" s="60" t="s">
        <v>401</v>
      </c>
      <c r="L631" s="60" t="s">
        <v>401</v>
      </c>
      <c r="M631" s="60" t="s">
        <v>401</v>
      </c>
      <c r="N631" s="163" t="s">
        <v>401</v>
      </c>
    </row>
    <row r="632" spans="1:14" ht="12.75" customHeight="1" thickBot="1" x14ac:dyDescent="0.25">
      <c r="A632" s="140" t="s">
        <v>13</v>
      </c>
      <c r="B632" s="140">
        <f t="shared" ref="B632:M632" si="0">SUM(B631:B631)</f>
        <v>0</v>
      </c>
      <c r="C632" s="140">
        <f t="shared" si="0"/>
        <v>0</v>
      </c>
      <c r="D632" s="140">
        <f t="shared" si="0"/>
        <v>0</v>
      </c>
      <c r="E632" s="140">
        <f t="shared" si="0"/>
        <v>0</v>
      </c>
      <c r="F632" s="140">
        <f t="shared" si="0"/>
        <v>0</v>
      </c>
      <c r="G632" s="140">
        <f t="shared" si="0"/>
        <v>0</v>
      </c>
      <c r="H632" s="140">
        <f t="shared" si="0"/>
        <v>0</v>
      </c>
      <c r="I632" s="140">
        <f t="shared" si="0"/>
        <v>0</v>
      </c>
      <c r="J632" s="140">
        <f t="shared" si="0"/>
        <v>0</v>
      </c>
      <c r="K632" s="140">
        <f t="shared" si="0"/>
        <v>0</v>
      </c>
      <c r="L632" s="140">
        <f t="shared" si="0"/>
        <v>0</v>
      </c>
      <c r="M632" s="140">
        <f t="shared" si="0"/>
        <v>0</v>
      </c>
      <c r="N632" s="140">
        <f>SUM(B632:M632)</f>
        <v>0</v>
      </c>
    </row>
  </sheetData>
  <mergeCells count="8">
    <mergeCell ref="A628:N628"/>
    <mergeCell ref="A2:N2"/>
    <mergeCell ref="A423:N424"/>
    <mergeCell ref="A526:N527"/>
    <mergeCell ref="A11:N12"/>
    <mergeCell ref="A114:N115"/>
    <mergeCell ref="A217:N218"/>
    <mergeCell ref="A320:N321"/>
  </mergeCells>
  <hyperlinks>
    <hyperlink ref="A4:E4" location="'2015'!A13" display="1 - FERROEXPRESO PAMPEANO S.A."/>
    <hyperlink ref="A5:E5" location="'2015'!A116" display="2 - NUEVO CENTRAL ARGENTINO S.A."/>
    <hyperlink ref="A6:E6" location="'2015'!A219" display="3 - FERROSUR ROCA S.A."/>
    <hyperlink ref="A7:E7" location="'2015'!A322" display="4 - BELGRANO CARGAS Y LOGÍSTICA S.A. - Línea San Martín "/>
    <hyperlink ref="A8:E8" location="'2015'!A425" display="5 - BELGRANO CARGAS Y LOGÍSTICA S.A. - Línea Urquiza"/>
    <hyperlink ref="A9:E9" location="'2015'!A528" display="6 - BELGRANO CARGAS Y LOGÍSTICA S.A. - Línea Belgrano"/>
  </hyperlinks>
  <pageMargins left="0.70866141732283472" right="0.70866141732283472" top="0.74803149606299213" bottom="0.74803149606299213" header="0.31496062992125984" footer="0.31496062992125984"/>
  <pageSetup paperSize="9" scale="75" fitToHeight="0" orientation="landscape" verticalDpi="599" r:id="rId1"/>
  <headerFooter>
    <oddHeader>&amp;L&amp;G</oddHeader>
  </headerFooter>
  <rowBreaks count="3" manualBreakCount="3">
    <brk id="422" max="16383" man="1"/>
    <brk id="502" max="13" man="1"/>
    <brk id="523"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3"/>
  <sheetViews>
    <sheetView showGridLines="0" showRowColHeaders="0" showRuler="0" view="pageLayout" zoomScaleNormal="100" workbookViewId="0"/>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1" spans="1:14" ht="18" customHeight="1" x14ac:dyDescent="0.2"/>
    <row r="2" spans="1:14" s="49" customFormat="1" ht="18" customHeight="1" x14ac:dyDescent="0.2">
      <c r="A2" s="196" t="s">
        <v>345</v>
      </c>
      <c r="B2" s="196"/>
      <c r="C2" s="196"/>
      <c r="D2" s="196"/>
      <c r="E2" s="196"/>
      <c r="F2" s="196"/>
      <c r="G2" s="196"/>
      <c r="H2" s="196"/>
      <c r="I2" s="196"/>
      <c r="J2" s="196"/>
      <c r="K2" s="196"/>
      <c r="L2" s="196"/>
      <c r="M2" s="196"/>
      <c r="N2" s="196"/>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c r="F4" s="25"/>
      <c r="G4" s="25"/>
      <c r="H4" s="15"/>
      <c r="I4" s="15"/>
      <c r="J4" s="15"/>
      <c r="K4" s="15"/>
      <c r="L4" s="15"/>
      <c r="M4" s="15"/>
      <c r="N4" s="16"/>
    </row>
    <row r="5" spans="1:14" s="49" customFormat="1" ht="18" customHeight="1" thickTop="1" thickBot="1" x14ac:dyDescent="0.25">
      <c r="A5" s="117" t="s">
        <v>31</v>
      </c>
      <c r="B5" s="118"/>
      <c r="C5" s="118"/>
      <c r="D5" s="119"/>
      <c r="E5"/>
      <c r="F5" s="25"/>
      <c r="G5" s="25"/>
      <c r="H5" s="15"/>
      <c r="I5" s="15"/>
      <c r="J5" s="15"/>
      <c r="K5" s="15"/>
      <c r="L5" s="15"/>
      <c r="M5" s="15"/>
      <c r="N5" s="16"/>
    </row>
    <row r="6" spans="1:14" s="49" customFormat="1" ht="18" customHeight="1" thickTop="1" thickBot="1" x14ac:dyDescent="0.25">
      <c r="A6" s="117" t="s">
        <v>50</v>
      </c>
      <c r="B6" s="118"/>
      <c r="C6" s="118"/>
      <c r="D6" s="119"/>
      <c r="E6"/>
      <c r="F6" s="25"/>
      <c r="G6" s="25"/>
      <c r="H6" s="15"/>
      <c r="I6" s="15"/>
      <c r="J6" s="15"/>
      <c r="K6" s="15"/>
      <c r="L6" s="15"/>
      <c r="M6" s="15"/>
      <c r="N6" s="16"/>
    </row>
    <row r="7" spans="1:14" s="49" customFormat="1" ht="18" customHeight="1" thickTop="1" thickBot="1" x14ac:dyDescent="0.25">
      <c r="A7" s="117" t="s">
        <v>230</v>
      </c>
      <c r="B7" s="117"/>
      <c r="C7" s="117"/>
      <c r="D7" s="121"/>
      <c r="E7"/>
      <c r="F7" s="25"/>
      <c r="G7" s="25"/>
      <c r="H7" s="15"/>
      <c r="I7" s="15"/>
      <c r="J7" s="15"/>
      <c r="K7" s="15"/>
      <c r="L7" s="15"/>
      <c r="M7" s="15"/>
      <c r="N7" s="16"/>
    </row>
    <row r="8" spans="1:14" s="49" customFormat="1" ht="18" customHeight="1" thickTop="1" thickBot="1" x14ac:dyDescent="0.25">
      <c r="A8" s="117" t="s">
        <v>231</v>
      </c>
      <c r="B8" s="117"/>
      <c r="C8" s="117"/>
      <c r="D8" s="121"/>
      <c r="E8"/>
      <c r="F8" s="25"/>
      <c r="G8" s="25"/>
      <c r="H8" s="15"/>
      <c r="I8" s="15"/>
      <c r="J8" s="15"/>
      <c r="K8" s="15"/>
      <c r="L8" s="15"/>
      <c r="M8" s="15"/>
      <c r="N8" s="16"/>
    </row>
    <row r="9" spans="1:14" s="49" customFormat="1" ht="18" customHeight="1" thickTop="1" thickBot="1" x14ac:dyDescent="0.25">
      <c r="A9" s="117" t="s">
        <v>232</v>
      </c>
      <c r="B9" s="117"/>
      <c r="C9" s="117"/>
      <c r="D9" s="121"/>
      <c r="E9"/>
      <c r="F9" s="25"/>
      <c r="G9" s="25"/>
      <c r="H9" s="15"/>
      <c r="I9" s="15"/>
      <c r="J9" s="15"/>
      <c r="K9" s="15"/>
      <c r="L9" s="15"/>
      <c r="M9" s="15"/>
      <c r="N9" s="16"/>
    </row>
    <row r="10" spans="1:14" s="49" customFormat="1" ht="18" customHeight="1" thickTop="1" thickBot="1" x14ac:dyDescent="0.25">
      <c r="A10" s="117" t="s">
        <v>402</v>
      </c>
      <c r="B10" s="117"/>
      <c r="C10" s="118"/>
      <c r="D10" s="119"/>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16" t="s">
        <v>346</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4559.29</v>
      </c>
      <c r="C15" s="61">
        <v>0</v>
      </c>
      <c r="D15" s="61">
        <v>8211.369999999999</v>
      </c>
      <c r="E15" s="61">
        <v>5929</v>
      </c>
      <c r="F15" s="61">
        <v>7509.84</v>
      </c>
      <c r="G15" s="61">
        <v>6713.97</v>
      </c>
      <c r="H15" s="61">
        <v>5040.09</v>
      </c>
      <c r="I15" s="61">
        <v>5001.6600000000008</v>
      </c>
      <c r="J15" s="61">
        <v>3750.91</v>
      </c>
      <c r="K15" s="61">
        <v>538.6</v>
      </c>
      <c r="L15" s="61">
        <v>6429.56</v>
      </c>
      <c r="M15" s="61">
        <v>0</v>
      </c>
      <c r="N15" s="61">
        <v>53684.290000000015</v>
      </c>
    </row>
    <row r="16" spans="1:14" ht="33" customHeight="1" x14ac:dyDescent="0.2">
      <c r="A16" s="77" t="s">
        <v>252</v>
      </c>
      <c r="B16" s="64">
        <v>4559.29</v>
      </c>
      <c r="C16" s="62">
        <v>0</v>
      </c>
      <c r="D16" s="62">
        <v>7658.91</v>
      </c>
      <c r="E16" s="62">
        <v>5929</v>
      </c>
      <c r="F16" s="62">
        <v>7509.84</v>
      </c>
      <c r="G16" s="62">
        <v>6713.97</v>
      </c>
      <c r="H16" s="62">
        <v>5040.09</v>
      </c>
      <c r="I16" s="62">
        <v>5001.6600000000008</v>
      </c>
      <c r="J16" s="62">
        <v>2714.33</v>
      </c>
      <c r="K16" s="62">
        <v>538.6</v>
      </c>
      <c r="L16" s="62">
        <v>5708.9800000000005</v>
      </c>
      <c r="M16" s="62">
        <v>0</v>
      </c>
      <c r="N16" s="63">
        <v>51374.670000000013</v>
      </c>
    </row>
    <row r="17" spans="1:14" ht="33" customHeight="1" x14ac:dyDescent="0.2">
      <c r="A17" s="77" t="s">
        <v>234</v>
      </c>
      <c r="B17" s="64">
        <v>0</v>
      </c>
      <c r="C17" s="62">
        <v>0</v>
      </c>
      <c r="D17" s="62">
        <v>0</v>
      </c>
      <c r="E17" s="62">
        <v>0</v>
      </c>
      <c r="F17" s="62">
        <v>0</v>
      </c>
      <c r="G17" s="62">
        <v>0</v>
      </c>
      <c r="H17" s="62">
        <v>0</v>
      </c>
      <c r="I17" s="62">
        <v>0</v>
      </c>
      <c r="J17" s="62">
        <v>0</v>
      </c>
      <c r="K17" s="62">
        <v>0</v>
      </c>
      <c r="L17" s="62">
        <v>720.58</v>
      </c>
      <c r="M17" s="62">
        <v>0</v>
      </c>
      <c r="N17" s="63">
        <v>720.58</v>
      </c>
    </row>
    <row r="18" spans="1:14" ht="33" customHeight="1" x14ac:dyDescent="0.2">
      <c r="A18" s="77" t="s">
        <v>253</v>
      </c>
      <c r="B18" s="64">
        <v>0</v>
      </c>
      <c r="C18" s="62">
        <v>0</v>
      </c>
      <c r="D18" s="62">
        <v>552.46</v>
      </c>
      <c r="E18" s="62">
        <v>0</v>
      </c>
      <c r="F18" s="62">
        <v>0</v>
      </c>
      <c r="G18" s="62">
        <v>0</v>
      </c>
      <c r="H18" s="62">
        <v>0</v>
      </c>
      <c r="I18" s="62">
        <v>0</v>
      </c>
      <c r="J18" s="62">
        <v>1036.58</v>
      </c>
      <c r="K18" s="62">
        <v>0</v>
      </c>
      <c r="L18" s="62">
        <v>0</v>
      </c>
      <c r="M18" s="62">
        <v>0</v>
      </c>
      <c r="N18" s="63">
        <v>1589.04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3714</v>
      </c>
      <c r="C21" s="66">
        <v>8531.619999999999</v>
      </c>
      <c r="D21" s="66">
        <v>11296.84</v>
      </c>
      <c r="E21" s="66">
        <v>11789</v>
      </c>
      <c r="F21" s="66">
        <v>7282.24</v>
      </c>
      <c r="G21" s="66">
        <v>8307.1</v>
      </c>
      <c r="H21" s="66">
        <v>7597.92</v>
      </c>
      <c r="I21" s="66">
        <v>4903.3599999999997</v>
      </c>
      <c r="J21" s="66">
        <v>5495.82</v>
      </c>
      <c r="K21" s="66">
        <v>7191.4</v>
      </c>
      <c r="L21" s="66">
        <v>5220.2699999999995</v>
      </c>
      <c r="M21" s="66">
        <v>4004.84</v>
      </c>
      <c r="N21" s="66">
        <v>85334.41</v>
      </c>
    </row>
    <row r="22" spans="1:14" ht="33" customHeight="1" x14ac:dyDescent="0.2">
      <c r="A22" s="80" t="s">
        <v>257</v>
      </c>
      <c r="B22" s="62">
        <v>3714</v>
      </c>
      <c r="C22" s="62">
        <v>8531.619999999999</v>
      </c>
      <c r="D22" s="62">
        <v>10823.7</v>
      </c>
      <c r="E22" s="62">
        <v>11789</v>
      </c>
      <c r="F22" s="62">
        <v>5154</v>
      </c>
      <c r="G22" s="62">
        <v>7908.34</v>
      </c>
      <c r="H22" s="62">
        <v>5944.84</v>
      </c>
      <c r="I22" s="62">
        <v>3307.4399999999996</v>
      </c>
      <c r="J22" s="62">
        <v>5495.82</v>
      </c>
      <c r="K22" s="62">
        <v>5561.7</v>
      </c>
      <c r="L22" s="62">
        <v>3945.45</v>
      </c>
      <c r="M22" s="62">
        <v>2737.44</v>
      </c>
      <c r="N22" s="63">
        <v>74913.350000000006</v>
      </c>
    </row>
    <row r="23" spans="1:14" ht="33" customHeight="1" x14ac:dyDescent="0.2">
      <c r="A23" s="80" t="s">
        <v>258</v>
      </c>
      <c r="B23" s="62">
        <v>0</v>
      </c>
      <c r="C23" s="62">
        <v>0</v>
      </c>
      <c r="D23" s="62">
        <v>473.14</v>
      </c>
      <c r="E23" s="62">
        <v>0</v>
      </c>
      <c r="F23" s="62">
        <v>2128.2400000000002</v>
      </c>
      <c r="G23" s="62">
        <v>398.76</v>
      </c>
      <c r="H23" s="62">
        <v>1653.08</v>
      </c>
      <c r="I23" s="62">
        <v>1595.92</v>
      </c>
      <c r="J23" s="62">
        <v>0</v>
      </c>
      <c r="K23" s="62">
        <v>1629.6999999999998</v>
      </c>
      <c r="L23" s="62">
        <v>1274.82</v>
      </c>
      <c r="M23" s="62">
        <v>1267.4000000000001</v>
      </c>
      <c r="N23" s="63">
        <v>10421.06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290</v>
      </c>
      <c r="C33" s="67">
        <v>217.5</v>
      </c>
      <c r="D33" s="67">
        <v>0</v>
      </c>
      <c r="E33" s="67">
        <v>85</v>
      </c>
      <c r="F33" s="67">
        <v>535</v>
      </c>
      <c r="G33" s="67">
        <v>290</v>
      </c>
      <c r="H33" s="67">
        <v>295</v>
      </c>
      <c r="I33" s="67">
        <v>305</v>
      </c>
      <c r="J33" s="67">
        <v>172.5</v>
      </c>
      <c r="K33" s="67">
        <v>40</v>
      </c>
      <c r="L33" s="67">
        <v>130</v>
      </c>
      <c r="M33" s="67">
        <v>227.5</v>
      </c>
      <c r="N33" s="67">
        <v>2587.5</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290</v>
      </c>
      <c r="C35" s="62">
        <v>217.5</v>
      </c>
      <c r="D35" s="62">
        <v>0</v>
      </c>
      <c r="E35" s="62">
        <v>85</v>
      </c>
      <c r="F35" s="62">
        <v>535</v>
      </c>
      <c r="G35" s="62">
        <v>290</v>
      </c>
      <c r="H35" s="62">
        <v>295</v>
      </c>
      <c r="I35" s="62">
        <v>305</v>
      </c>
      <c r="J35" s="62">
        <v>172.5</v>
      </c>
      <c r="K35" s="62">
        <v>40</v>
      </c>
      <c r="L35" s="62">
        <v>130</v>
      </c>
      <c r="M35" s="62">
        <v>227.5</v>
      </c>
      <c r="N35" s="68">
        <v>2587.5</v>
      </c>
    </row>
    <row r="36" spans="1:14" ht="33" customHeight="1" thickBot="1" x14ac:dyDescent="0.25">
      <c r="A36" s="65" t="s">
        <v>271</v>
      </c>
      <c r="B36" s="66">
        <v>234060.05</v>
      </c>
      <c r="C36" s="66">
        <v>224965.04000000004</v>
      </c>
      <c r="D36" s="66">
        <v>292544.76000000007</v>
      </c>
      <c r="E36" s="66">
        <v>315344</v>
      </c>
      <c r="F36" s="66">
        <v>365662.15999999992</v>
      </c>
      <c r="G36" s="66">
        <v>351781.59999999992</v>
      </c>
      <c r="H36" s="66">
        <v>371366.64999999979</v>
      </c>
      <c r="I36" s="66">
        <v>398552.77</v>
      </c>
      <c r="J36" s="66">
        <v>354020.86</v>
      </c>
      <c r="K36" s="66">
        <v>253331.10000000003</v>
      </c>
      <c r="L36" s="66">
        <v>252624.80000000005</v>
      </c>
      <c r="M36" s="66">
        <v>257571.34000000008</v>
      </c>
      <c r="N36" s="66">
        <v>3671825.13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31367.379999999997</v>
      </c>
      <c r="C39" s="62">
        <v>18224.39</v>
      </c>
      <c r="D39" s="62">
        <v>5813.39</v>
      </c>
      <c r="E39" s="62">
        <v>6864</v>
      </c>
      <c r="F39" s="62">
        <v>3339.2</v>
      </c>
      <c r="G39" s="62">
        <v>1497.68</v>
      </c>
      <c r="H39" s="62">
        <v>2452.73</v>
      </c>
      <c r="I39" s="62">
        <v>3383.5499999999997</v>
      </c>
      <c r="J39" s="62">
        <v>1466</v>
      </c>
      <c r="K39" s="62">
        <v>1434.5</v>
      </c>
      <c r="L39" s="62">
        <v>1485.4299999999998</v>
      </c>
      <c r="M39" s="62">
        <v>6217.9000000000005</v>
      </c>
      <c r="N39" s="68">
        <v>83546.14999999998</v>
      </c>
    </row>
    <row r="40" spans="1:14" ht="33" customHeight="1" x14ac:dyDescent="0.2">
      <c r="A40" s="80" t="s">
        <v>275</v>
      </c>
      <c r="B40" s="62">
        <v>49526.280000000006</v>
      </c>
      <c r="C40" s="62">
        <v>108858.20000000003</v>
      </c>
      <c r="D40" s="62">
        <v>153912.22000000003</v>
      </c>
      <c r="E40" s="62">
        <v>112733</v>
      </c>
      <c r="F40" s="62">
        <v>86507.25</v>
      </c>
      <c r="G40" s="62">
        <v>93237.319999999978</v>
      </c>
      <c r="H40" s="62">
        <v>121579.04000000001</v>
      </c>
      <c r="I40" s="62">
        <v>226048.74000000002</v>
      </c>
      <c r="J40" s="62">
        <v>107165.73</v>
      </c>
      <c r="K40" s="62">
        <v>114731.57999999999</v>
      </c>
      <c r="L40" s="62">
        <v>120009.39000000003</v>
      </c>
      <c r="M40" s="62">
        <v>91718.740000000049</v>
      </c>
      <c r="N40" s="68">
        <v>1386027.4900000002</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42981.060000000012</v>
      </c>
      <c r="C42" s="62">
        <v>69422.73000000001</v>
      </c>
      <c r="D42" s="62">
        <v>101760.5</v>
      </c>
      <c r="E42" s="62">
        <v>62621</v>
      </c>
      <c r="F42" s="62">
        <v>14502.91</v>
      </c>
      <c r="G42" s="62">
        <v>20393.499999999996</v>
      </c>
      <c r="H42" s="62">
        <v>26078.990000000005</v>
      </c>
      <c r="I42" s="62">
        <v>23842.670000000002</v>
      </c>
      <c r="J42" s="62">
        <v>12621.309999999998</v>
      </c>
      <c r="K42" s="62">
        <v>24358.199999999993</v>
      </c>
      <c r="L42" s="62">
        <v>22538.200000000004</v>
      </c>
      <c r="M42" s="62">
        <v>63277.439999999995</v>
      </c>
      <c r="N42" s="68">
        <v>484398.51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2583.2999999999997</v>
      </c>
      <c r="C44" s="62">
        <v>1002.62</v>
      </c>
      <c r="D44" s="62">
        <v>19974.380000000005</v>
      </c>
      <c r="E44" s="62">
        <v>4354</v>
      </c>
      <c r="F44" s="62">
        <v>0</v>
      </c>
      <c r="G44" s="62">
        <v>-2</v>
      </c>
      <c r="H44" s="62">
        <v>0</v>
      </c>
      <c r="I44" s="62">
        <v>0</v>
      </c>
      <c r="J44" s="62">
        <v>1</v>
      </c>
      <c r="K44" s="62">
        <v>0</v>
      </c>
      <c r="L44" s="62">
        <v>0</v>
      </c>
      <c r="M44" s="62">
        <v>0</v>
      </c>
      <c r="N44" s="68">
        <v>27913.300000000003</v>
      </c>
    </row>
    <row r="45" spans="1:14" ht="33" customHeight="1" x14ac:dyDescent="0.2">
      <c r="A45" s="80" t="s">
        <v>280</v>
      </c>
      <c r="B45" s="62">
        <v>107602.02999999998</v>
      </c>
      <c r="C45" s="62">
        <v>27457.1</v>
      </c>
      <c r="D45" s="62">
        <v>11084.27</v>
      </c>
      <c r="E45" s="62">
        <v>128772</v>
      </c>
      <c r="F45" s="62">
        <v>261312.79999999993</v>
      </c>
      <c r="G45" s="62">
        <v>236655.09999999995</v>
      </c>
      <c r="H45" s="62">
        <v>221255.88999999978</v>
      </c>
      <c r="I45" s="62">
        <v>145277.80999999997</v>
      </c>
      <c r="J45" s="62">
        <v>232766.81999999998</v>
      </c>
      <c r="K45" s="62">
        <v>112806.82000000005</v>
      </c>
      <c r="L45" s="62">
        <v>108591.78000000003</v>
      </c>
      <c r="M45" s="62">
        <v>96357.260000000024</v>
      </c>
      <c r="N45" s="68">
        <v>1689939.68</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0</v>
      </c>
      <c r="C50" s="66">
        <v>646.05999999999995</v>
      </c>
      <c r="D50" s="66">
        <v>846.83</v>
      </c>
      <c r="E50" s="66">
        <v>958</v>
      </c>
      <c r="F50" s="66">
        <v>975.81</v>
      </c>
      <c r="G50" s="66">
        <v>1350.3400000000001</v>
      </c>
      <c r="H50" s="66">
        <v>1254.07</v>
      </c>
      <c r="I50" s="66">
        <v>2421.46</v>
      </c>
      <c r="J50" s="66">
        <v>2017.3600000000001</v>
      </c>
      <c r="K50" s="66">
        <v>1494.9</v>
      </c>
      <c r="L50" s="66">
        <v>1543.14</v>
      </c>
      <c r="M50" s="66">
        <v>1467.61</v>
      </c>
      <c r="N50" s="66">
        <v>14975.58</v>
      </c>
    </row>
    <row r="51" spans="1:14" ht="33" customHeight="1" x14ac:dyDescent="0.2">
      <c r="A51" s="80" t="s">
        <v>285</v>
      </c>
      <c r="B51" s="62">
        <v>0</v>
      </c>
      <c r="C51" s="62">
        <v>646.05999999999995</v>
      </c>
      <c r="D51" s="62">
        <v>846.83</v>
      </c>
      <c r="E51" s="62">
        <v>958</v>
      </c>
      <c r="F51" s="62">
        <v>975.81</v>
      </c>
      <c r="G51" s="62">
        <v>1350.3400000000001</v>
      </c>
      <c r="H51" s="62">
        <v>1254.07</v>
      </c>
      <c r="I51" s="62">
        <v>2421.46</v>
      </c>
      <c r="J51" s="62">
        <v>2017.3600000000001</v>
      </c>
      <c r="K51" s="62">
        <v>1494.9</v>
      </c>
      <c r="L51" s="62">
        <v>1543.14</v>
      </c>
      <c r="M51" s="62">
        <v>1467.61</v>
      </c>
      <c r="N51" s="68">
        <v>14975.58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850</v>
      </c>
      <c r="C61" s="66">
        <v>0</v>
      </c>
      <c r="D61" s="66">
        <v>0</v>
      </c>
      <c r="E61" s="66">
        <v>500</v>
      </c>
      <c r="F61" s="66">
        <v>595.79999999999995</v>
      </c>
      <c r="G61" s="66">
        <v>1088.58</v>
      </c>
      <c r="H61" s="66">
        <v>0</v>
      </c>
      <c r="I61" s="66">
        <v>985.68</v>
      </c>
      <c r="J61" s="66">
        <v>1500</v>
      </c>
      <c r="K61" s="66">
        <v>0</v>
      </c>
      <c r="L61" s="66">
        <v>1500</v>
      </c>
      <c r="M61" s="66">
        <v>0</v>
      </c>
      <c r="N61" s="66">
        <v>7020.0599999999995</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850</v>
      </c>
      <c r="C64" s="62">
        <v>0</v>
      </c>
      <c r="D64" s="62">
        <v>0</v>
      </c>
      <c r="E64" s="62">
        <v>500</v>
      </c>
      <c r="F64" s="62">
        <v>595.79999999999995</v>
      </c>
      <c r="G64" s="62">
        <v>1088.58</v>
      </c>
      <c r="H64" s="62">
        <v>0</v>
      </c>
      <c r="I64" s="62">
        <v>985.68</v>
      </c>
      <c r="J64" s="62">
        <v>1500</v>
      </c>
      <c r="K64" s="62">
        <v>0</v>
      </c>
      <c r="L64" s="62">
        <v>1500</v>
      </c>
      <c r="M64" s="62">
        <v>0</v>
      </c>
      <c r="N64" s="68">
        <v>7020.0599999999995</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4825.7800000000007</v>
      </c>
      <c r="C69" s="66">
        <v>2388.9499999999998</v>
      </c>
      <c r="D69" s="66">
        <v>480</v>
      </c>
      <c r="E69" s="66">
        <v>4534</v>
      </c>
      <c r="F69" s="66">
        <v>3015.21</v>
      </c>
      <c r="G69" s="66">
        <v>3706.2000000000003</v>
      </c>
      <c r="H69" s="66">
        <v>4563.8900000000003</v>
      </c>
      <c r="I69" s="66">
        <v>3225.8500000000004</v>
      </c>
      <c r="J69" s="66">
        <v>3681.05</v>
      </c>
      <c r="K69" s="66">
        <v>4909</v>
      </c>
      <c r="L69" s="66">
        <v>6763.78</v>
      </c>
      <c r="M69" s="66">
        <v>480</v>
      </c>
      <c r="N69" s="66">
        <v>42573.71</v>
      </c>
    </row>
    <row r="70" spans="1:14" ht="33" customHeight="1" x14ac:dyDescent="0.2">
      <c r="A70" s="80" t="s">
        <v>304</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1056</v>
      </c>
      <c r="C80" s="62">
        <v>960</v>
      </c>
      <c r="D80" s="62">
        <v>480</v>
      </c>
      <c r="E80" s="62">
        <v>960</v>
      </c>
      <c r="F80" s="62">
        <v>890.96</v>
      </c>
      <c r="G80" s="62">
        <v>-26.960000000000036</v>
      </c>
      <c r="H80" s="62">
        <v>1440</v>
      </c>
      <c r="I80" s="62">
        <v>386</v>
      </c>
      <c r="J80" s="62">
        <v>432</v>
      </c>
      <c r="K80" s="62">
        <v>1296</v>
      </c>
      <c r="L80" s="62">
        <v>912</v>
      </c>
      <c r="M80" s="62">
        <v>480</v>
      </c>
      <c r="N80" s="68">
        <v>9266</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3769.78</v>
      </c>
      <c r="C82" s="62">
        <v>1428.95</v>
      </c>
      <c r="D82" s="62">
        <v>0</v>
      </c>
      <c r="E82" s="62">
        <v>3574</v>
      </c>
      <c r="F82" s="62">
        <v>2124.25</v>
      </c>
      <c r="G82" s="62">
        <v>3733.1600000000003</v>
      </c>
      <c r="H82" s="62">
        <v>2833.8900000000003</v>
      </c>
      <c r="I82" s="62">
        <v>3026.2500000000005</v>
      </c>
      <c r="J82" s="62">
        <v>1582.05</v>
      </c>
      <c r="K82" s="62">
        <v>14.999999999999602</v>
      </c>
      <c r="L82" s="62">
        <v>4184.78</v>
      </c>
      <c r="M82" s="62">
        <v>0</v>
      </c>
      <c r="N82" s="68">
        <v>26272.109999999997</v>
      </c>
    </row>
    <row r="83" spans="1:14" ht="33" customHeight="1" x14ac:dyDescent="0.2">
      <c r="A83" s="80" t="s">
        <v>317</v>
      </c>
      <c r="B83" s="62">
        <v>0</v>
      </c>
      <c r="C83" s="62">
        <v>0</v>
      </c>
      <c r="D83" s="62">
        <v>0</v>
      </c>
      <c r="E83" s="62">
        <v>0</v>
      </c>
      <c r="F83" s="62">
        <v>0</v>
      </c>
      <c r="G83" s="62">
        <v>0</v>
      </c>
      <c r="H83" s="62">
        <v>290</v>
      </c>
      <c r="I83" s="62">
        <v>-186.4</v>
      </c>
      <c r="J83" s="62">
        <v>1667</v>
      </c>
      <c r="K83" s="62">
        <v>3598</v>
      </c>
      <c r="L83" s="62">
        <v>1667</v>
      </c>
      <c r="M83" s="62">
        <v>0</v>
      </c>
      <c r="N83" s="68">
        <v>7035.6</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2700.88</v>
      </c>
      <c r="C97" s="66">
        <v>4251.28</v>
      </c>
      <c r="D97" s="66">
        <v>9620.2000000000007</v>
      </c>
      <c r="E97" s="66">
        <v>14818</v>
      </c>
      <c r="F97" s="66">
        <v>28423.939999999995</v>
      </c>
      <c r="G97" s="66">
        <v>30762.210000000003</v>
      </c>
      <c r="H97" s="66">
        <v>51256.74</v>
      </c>
      <c r="I97" s="66">
        <v>54586.619999999995</v>
      </c>
      <c r="J97" s="66">
        <v>46261.97</v>
      </c>
      <c r="K97" s="66">
        <v>45395.19999999999</v>
      </c>
      <c r="L97" s="66">
        <v>39789.320000000007</v>
      </c>
      <c r="M97" s="66">
        <v>25310.639999999999</v>
      </c>
      <c r="N97" s="66">
        <v>353177</v>
      </c>
    </row>
    <row r="98" spans="1:14" ht="33" customHeight="1" x14ac:dyDescent="0.2">
      <c r="A98" s="80" t="s">
        <v>330</v>
      </c>
      <c r="B98" s="62">
        <v>0</v>
      </c>
      <c r="C98" s="62">
        <v>0</v>
      </c>
      <c r="D98" s="62">
        <v>0</v>
      </c>
      <c r="E98" s="62">
        <v>0</v>
      </c>
      <c r="F98" s="62">
        <v>22741.839999999997</v>
      </c>
      <c r="G98" s="62">
        <v>6896.3600000000006</v>
      </c>
      <c r="H98" s="62">
        <v>14554.880000000003</v>
      </c>
      <c r="I98" s="62">
        <v>21202.969999999998</v>
      </c>
      <c r="J98" s="62">
        <v>5801.75</v>
      </c>
      <c r="K98" s="62">
        <v>16914.8</v>
      </c>
      <c r="L98" s="62">
        <v>25239.140000000003</v>
      </c>
      <c r="M98" s="62">
        <v>0</v>
      </c>
      <c r="N98" s="68">
        <v>113351.74</v>
      </c>
    </row>
    <row r="99" spans="1:14" ht="33" customHeight="1" x14ac:dyDescent="0.2">
      <c r="A99" s="80" t="s">
        <v>331</v>
      </c>
      <c r="B99" s="62">
        <v>0</v>
      </c>
      <c r="C99" s="62">
        <v>162.72</v>
      </c>
      <c r="D99" s="62">
        <v>1323.78</v>
      </c>
      <c r="E99" s="62">
        <v>12589</v>
      </c>
      <c r="F99" s="62">
        <v>1611.12</v>
      </c>
      <c r="G99" s="62">
        <v>0</v>
      </c>
      <c r="H99" s="62">
        <v>7913.0199999999986</v>
      </c>
      <c r="I99" s="62">
        <v>0</v>
      </c>
      <c r="J99" s="62">
        <v>0</v>
      </c>
      <c r="K99" s="62">
        <v>374</v>
      </c>
      <c r="L99" s="62">
        <v>584.79999999999995</v>
      </c>
      <c r="M99" s="62">
        <v>0</v>
      </c>
      <c r="N99" s="68">
        <v>24558.44</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2700.88</v>
      </c>
      <c r="C102" s="62">
        <v>4088.56</v>
      </c>
      <c r="D102" s="62">
        <v>8296.42</v>
      </c>
      <c r="E102" s="62">
        <v>2229</v>
      </c>
      <c r="F102" s="62">
        <v>4070.98</v>
      </c>
      <c r="G102" s="62">
        <v>7739.1400000000012</v>
      </c>
      <c r="H102" s="62">
        <v>11995.92</v>
      </c>
      <c r="I102" s="62">
        <v>12276.26</v>
      </c>
      <c r="J102" s="62">
        <v>16166.86</v>
      </c>
      <c r="K102" s="62">
        <v>18987.299999999996</v>
      </c>
      <c r="L102" s="62">
        <v>2544.04</v>
      </c>
      <c r="M102" s="62">
        <v>14417.519999999999</v>
      </c>
      <c r="N102" s="68">
        <v>105512.88</v>
      </c>
    </row>
    <row r="103" spans="1:14" ht="33" customHeight="1" x14ac:dyDescent="0.2">
      <c r="A103" s="80" t="s">
        <v>335</v>
      </c>
      <c r="B103" s="62">
        <v>0</v>
      </c>
      <c r="C103" s="62">
        <v>0</v>
      </c>
      <c r="D103" s="62">
        <v>0</v>
      </c>
      <c r="E103" s="62">
        <v>0</v>
      </c>
      <c r="F103" s="62">
        <v>0</v>
      </c>
      <c r="G103" s="62">
        <v>16126.710000000001</v>
      </c>
      <c r="H103" s="62">
        <v>16792.919999999998</v>
      </c>
      <c r="I103" s="62">
        <v>21107.39</v>
      </c>
      <c r="J103" s="62">
        <v>24293.360000000001</v>
      </c>
      <c r="K103" s="62">
        <v>9119.1</v>
      </c>
      <c r="L103" s="62">
        <v>11421.34</v>
      </c>
      <c r="M103" s="62">
        <v>10893.119999999999</v>
      </c>
      <c r="N103" s="68">
        <v>109753.94</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0</v>
      </c>
      <c r="C106" s="66">
        <v>0</v>
      </c>
      <c r="D106" s="66">
        <v>0</v>
      </c>
      <c r="E106" s="66">
        <v>0</v>
      </c>
      <c r="F106" s="66">
        <v>0</v>
      </c>
      <c r="G106" s="66">
        <v>0</v>
      </c>
      <c r="H106" s="66">
        <v>515.44000000000005</v>
      </c>
      <c r="I106" s="66">
        <v>0</v>
      </c>
      <c r="J106" s="66">
        <v>0</v>
      </c>
      <c r="K106" s="66">
        <v>0</v>
      </c>
      <c r="L106" s="66">
        <v>0</v>
      </c>
      <c r="M106" s="66">
        <v>1188</v>
      </c>
      <c r="N106" s="66">
        <v>1703.44</v>
      </c>
    </row>
    <row r="107" spans="1:14" ht="33" customHeight="1" x14ac:dyDescent="0.2">
      <c r="A107" s="80" t="s">
        <v>337</v>
      </c>
      <c r="B107" s="62">
        <v>0</v>
      </c>
      <c r="C107" s="62">
        <v>0</v>
      </c>
      <c r="D107" s="62">
        <v>0</v>
      </c>
      <c r="E107" s="62">
        <v>0</v>
      </c>
      <c r="F107" s="62">
        <v>0</v>
      </c>
      <c r="G107" s="62">
        <v>0</v>
      </c>
      <c r="H107" s="62">
        <v>515.44000000000005</v>
      </c>
      <c r="I107" s="62">
        <v>0</v>
      </c>
      <c r="J107" s="62">
        <v>0</v>
      </c>
      <c r="K107" s="62">
        <v>0</v>
      </c>
      <c r="L107" s="62">
        <v>0</v>
      </c>
      <c r="M107" s="62">
        <v>1188</v>
      </c>
      <c r="N107" s="68">
        <v>1703.44</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42</v>
      </c>
      <c r="F110" s="66">
        <v>0</v>
      </c>
      <c r="G110" s="66">
        <v>0</v>
      </c>
      <c r="H110" s="66">
        <v>110.2</v>
      </c>
      <c r="I110" s="66">
        <v>16.600000000000001</v>
      </c>
      <c r="J110" s="66">
        <v>99.45</v>
      </c>
      <c r="K110" s="66">
        <v>99.5</v>
      </c>
      <c r="L110" s="66">
        <v>0</v>
      </c>
      <c r="M110" s="66">
        <v>750</v>
      </c>
      <c r="N110" s="66">
        <v>1117.75</v>
      </c>
    </row>
    <row r="111" spans="1:14" ht="33" customHeight="1" thickBot="1" x14ac:dyDescent="0.25">
      <c r="A111" s="81" t="s">
        <v>339</v>
      </c>
      <c r="B111" s="70">
        <v>0</v>
      </c>
      <c r="C111" s="70">
        <v>0</v>
      </c>
      <c r="D111" s="70">
        <v>0</v>
      </c>
      <c r="E111" s="70">
        <v>42</v>
      </c>
      <c r="F111" s="70">
        <v>0</v>
      </c>
      <c r="G111" s="70">
        <v>0</v>
      </c>
      <c r="H111" s="70">
        <v>110.2</v>
      </c>
      <c r="I111" s="70">
        <v>16.600000000000001</v>
      </c>
      <c r="J111" s="70">
        <v>99.45</v>
      </c>
      <c r="K111" s="70">
        <v>99.5</v>
      </c>
      <c r="L111" s="70">
        <v>0</v>
      </c>
      <c r="M111" s="70">
        <v>750</v>
      </c>
      <c r="N111" s="71">
        <v>1117.75</v>
      </c>
    </row>
    <row r="112" spans="1:14" ht="33" customHeight="1" thickBot="1" x14ac:dyDescent="0.25">
      <c r="A112" s="112" t="s">
        <v>250</v>
      </c>
      <c r="B112" s="115">
        <v>251000</v>
      </c>
      <c r="C112" s="115">
        <v>241000.45000000004</v>
      </c>
      <c r="D112" s="115">
        <v>323000.00000000012</v>
      </c>
      <c r="E112" s="115">
        <v>353999</v>
      </c>
      <c r="F112" s="115">
        <v>413999.99999999994</v>
      </c>
      <c r="G112" s="115">
        <v>404000</v>
      </c>
      <c r="H112" s="115">
        <v>441999.99999999983</v>
      </c>
      <c r="I112" s="115">
        <v>469999</v>
      </c>
      <c r="J112" s="115">
        <v>416999.92</v>
      </c>
      <c r="K112" s="115">
        <v>312999.70000000007</v>
      </c>
      <c r="L112" s="115">
        <v>314000.87000000011</v>
      </c>
      <c r="M112" s="115">
        <v>290999.93000000011</v>
      </c>
      <c r="N112" s="115">
        <v>4233998.87</v>
      </c>
    </row>
    <row r="113" spans="1:14" ht="33" customHeight="1" x14ac:dyDescent="0.2"/>
    <row r="114" spans="1:14" ht="33" customHeight="1" x14ac:dyDescent="0.2">
      <c r="A114" s="85"/>
    </row>
    <row r="115" spans="1:14" ht="33" customHeight="1" x14ac:dyDescent="0.2">
      <c r="A115" s="216" t="s">
        <v>354</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53526.81</v>
      </c>
      <c r="C124" s="66">
        <v>45823.71</v>
      </c>
      <c r="D124" s="66">
        <v>46753.72</v>
      </c>
      <c r="E124" s="66">
        <v>55068.299999999996</v>
      </c>
      <c r="F124" s="66">
        <v>45650.960000000006</v>
      </c>
      <c r="G124" s="66">
        <v>53290.54</v>
      </c>
      <c r="H124" s="66">
        <v>42590.15</v>
      </c>
      <c r="I124" s="66">
        <v>49879.11</v>
      </c>
      <c r="J124" s="66">
        <v>51682.6</v>
      </c>
      <c r="K124" s="66">
        <v>17707.580000000002</v>
      </c>
      <c r="L124" s="66">
        <v>30471.73</v>
      </c>
      <c r="M124" s="66">
        <v>39009.29</v>
      </c>
      <c r="N124" s="66">
        <v>531454.5</v>
      </c>
    </row>
    <row r="125" spans="1:14" ht="33" customHeight="1" x14ac:dyDescent="0.2">
      <c r="A125" s="80" t="s">
        <v>257</v>
      </c>
      <c r="B125" s="62">
        <v>4375.6099999999997</v>
      </c>
      <c r="C125" s="62">
        <v>5418.72</v>
      </c>
      <c r="D125" s="62">
        <v>3410.18</v>
      </c>
      <c r="E125" s="62">
        <v>3667.63</v>
      </c>
      <c r="F125" s="62">
        <v>27.3</v>
      </c>
      <c r="G125" s="62">
        <v>2411.5</v>
      </c>
      <c r="H125" s="62">
        <v>0</v>
      </c>
      <c r="I125" s="62">
        <v>99.82</v>
      </c>
      <c r="J125" s="62">
        <v>68.53</v>
      </c>
      <c r="K125" s="62">
        <v>33.94</v>
      </c>
      <c r="L125" s="62">
        <v>66.66</v>
      </c>
      <c r="M125" s="62">
        <v>0</v>
      </c>
      <c r="N125" s="63">
        <v>19579.889999999996</v>
      </c>
    </row>
    <row r="126" spans="1:14" ht="33" customHeight="1" x14ac:dyDescent="0.2">
      <c r="A126" s="80" t="s">
        <v>258</v>
      </c>
      <c r="B126" s="62">
        <v>46935.839999999997</v>
      </c>
      <c r="C126" s="62">
        <v>39924.99</v>
      </c>
      <c r="D126" s="62">
        <v>40860.07</v>
      </c>
      <c r="E126" s="62">
        <v>47338.61</v>
      </c>
      <c r="F126" s="62">
        <v>40653.47</v>
      </c>
      <c r="G126" s="62">
        <v>43735.54</v>
      </c>
      <c r="H126" s="62">
        <v>38125.730000000003</v>
      </c>
      <c r="I126" s="62">
        <v>43980.79</v>
      </c>
      <c r="J126" s="62">
        <v>44642.39</v>
      </c>
      <c r="K126" s="62">
        <v>15912.29</v>
      </c>
      <c r="L126" s="62">
        <v>26206.21</v>
      </c>
      <c r="M126" s="62">
        <v>32929.69</v>
      </c>
      <c r="N126" s="63">
        <v>461245.62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1405.36</v>
      </c>
      <c r="C128" s="62">
        <v>0</v>
      </c>
      <c r="D128" s="62">
        <v>2009.47</v>
      </c>
      <c r="E128" s="62">
        <v>2682.06</v>
      </c>
      <c r="F128" s="62">
        <v>4087.19</v>
      </c>
      <c r="G128" s="62">
        <v>5403.5</v>
      </c>
      <c r="H128" s="62">
        <v>4014.42</v>
      </c>
      <c r="I128" s="62">
        <v>5078.5</v>
      </c>
      <c r="J128" s="62">
        <v>5081.68</v>
      </c>
      <c r="K128" s="62">
        <v>1251.3499999999999</v>
      </c>
      <c r="L128" s="62">
        <v>3779.86</v>
      </c>
      <c r="M128" s="62">
        <v>5069.6000000000004</v>
      </c>
      <c r="N128" s="63">
        <v>39862.99</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810</v>
      </c>
      <c r="C130" s="62">
        <v>480</v>
      </c>
      <c r="D130" s="62">
        <v>474</v>
      </c>
      <c r="E130" s="62">
        <v>1380</v>
      </c>
      <c r="F130" s="62">
        <v>883</v>
      </c>
      <c r="G130" s="62">
        <v>1740</v>
      </c>
      <c r="H130" s="62">
        <v>450</v>
      </c>
      <c r="I130" s="62">
        <v>720</v>
      </c>
      <c r="J130" s="62">
        <v>1890</v>
      </c>
      <c r="K130" s="62">
        <v>510</v>
      </c>
      <c r="L130" s="62">
        <v>419</v>
      </c>
      <c r="M130" s="62">
        <v>1010</v>
      </c>
      <c r="N130" s="63">
        <v>10766</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1782</v>
      </c>
      <c r="C136" s="67">
        <v>1814</v>
      </c>
      <c r="D136" s="67">
        <v>2292</v>
      </c>
      <c r="E136" s="67">
        <v>3032</v>
      </c>
      <c r="F136" s="67">
        <v>2526</v>
      </c>
      <c r="G136" s="67">
        <v>2668</v>
      </c>
      <c r="H136" s="67">
        <v>3066</v>
      </c>
      <c r="I136" s="67">
        <v>3336</v>
      </c>
      <c r="J136" s="67">
        <v>3092</v>
      </c>
      <c r="K136" s="67">
        <v>2232</v>
      </c>
      <c r="L136" s="67">
        <v>2082</v>
      </c>
      <c r="M136" s="67">
        <v>2560</v>
      </c>
      <c r="N136" s="67">
        <v>30482</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1782</v>
      </c>
      <c r="C138" s="62">
        <v>1814</v>
      </c>
      <c r="D138" s="62">
        <v>2292</v>
      </c>
      <c r="E138" s="62">
        <v>3032</v>
      </c>
      <c r="F138" s="62">
        <v>2526</v>
      </c>
      <c r="G138" s="62">
        <v>2668</v>
      </c>
      <c r="H138" s="62">
        <v>3066</v>
      </c>
      <c r="I138" s="62">
        <v>3336</v>
      </c>
      <c r="J138" s="62">
        <v>3092</v>
      </c>
      <c r="K138" s="62">
        <v>2232</v>
      </c>
      <c r="L138" s="62">
        <v>2082</v>
      </c>
      <c r="M138" s="62">
        <v>2560</v>
      </c>
      <c r="N138" s="68">
        <v>30482</v>
      </c>
    </row>
    <row r="139" spans="1:14" ht="33" customHeight="1" thickBot="1" x14ac:dyDescent="0.25">
      <c r="A139" s="65" t="s">
        <v>271</v>
      </c>
      <c r="B139" s="66">
        <v>185619.09</v>
      </c>
      <c r="C139" s="66">
        <v>179923.88999999998</v>
      </c>
      <c r="D139" s="66">
        <v>228444.99</v>
      </c>
      <c r="E139" s="66">
        <v>164795.35999999999</v>
      </c>
      <c r="F139" s="66">
        <v>314233.39</v>
      </c>
      <c r="G139" s="66">
        <v>314976.65999999997</v>
      </c>
      <c r="H139" s="66">
        <v>319237.98</v>
      </c>
      <c r="I139" s="66">
        <v>291348.37</v>
      </c>
      <c r="J139" s="66">
        <v>326894.75</v>
      </c>
      <c r="K139" s="66">
        <v>372267.38999999996</v>
      </c>
      <c r="L139" s="66">
        <v>355009.56</v>
      </c>
      <c r="M139" s="66">
        <v>211883.68</v>
      </c>
      <c r="N139" s="66">
        <v>3264635.11</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7880.63</v>
      </c>
      <c r="C143" s="62">
        <v>16277.46</v>
      </c>
      <c r="D143" s="62">
        <v>84717.4</v>
      </c>
      <c r="E143" s="62">
        <v>24989.62</v>
      </c>
      <c r="F143" s="62">
        <v>0</v>
      </c>
      <c r="G143" s="62">
        <v>509.86</v>
      </c>
      <c r="H143" s="62">
        <v>75223.86</v>
      </c>
      <c r="I143" s="62">
        <v>139572.23000000001</v>
      </c>
      <c r="J143" s="62">
        <v>70196.95</v>
      </c>
      <c r="K143" s="62">
        <v>83639.539999999994</v>
      </c>
      <c r="L143" s="62">
        <v>74634.42</v>
      </c>
      <c r="M143" s="62">
        <v>21540.3</v>
      </c>
      <c r="N143" s="68">
        <v>599182.27</v>
      </c>
    </row>
    <row r="144" spans="1:14" ht="33" customHeight="1" x14ac:dyDescent="0.2">
      <c r="A144" s="80" t="s">
        <v>276</v>
      </c>
      <c r="B144" s="62">
        <v>8990</v>
      </c>
      <c r="C144" s="62">
        <v>10300</v>
      </c>
      <c r="D144" s="62">
        <v>14240</v>
      </c>
      <c r="E144" s="62">
        <v>9310</v>
      </c>
      <c r="F144" s="62">
        <v>10240</v>
      </c>
      <c r="G144" s="62">
        <v>12520</v>
      </c>
      <c r="H144" s="62">
        <v>14209</v>
      </c>
      <c r="I144" s="62">
        <v>16909</v>
      </c>
      <c r="J144" s="62">
        <v>16340</v>
      </c>
      <c r="K144" s="62">
        <v>12850</v>
      </c>
      <c r="L144" s="62">
        <v>9910</v>
      </c>
      <c r="M144" s="62">
        <v>10380</v>
      </c>
      <c r="N144" s="68">
        <v>146198</v>
      </c>
    </row>
    <row r="145" spans="1:14" ht="33" customHeight="1" x14ac:dyDescent="0.2">
      <c r="A145" s="80" t="s">
        <v>277</v>
      </c>
      <c r="B145" s="62">
        <v>0</v>
      </c>
      <c r="C145" s="62">
        <v>0</v>
      </c>
      <c r="D145" s="62">
        <v>12443.56</v>
      </c>
      <c r="E145" s="62">
        <v>5595.82</v>
      </c>
      <c r="F145" s="62">
        <v>2372.89</v>
      </c>
      <c r="G145" s="62">
        <v>0</v>
      </c>
      <c r="H145" s="62">
        <v>0</v>
      </c>
      <c r="I145" s="62">
        <v>0</v>
      </c>
      <c r="J145" s="62">
        <v>0</v>
      </c>
      <c r="K145" s="62">
        <v>0</v>
      </c>
      <c r="L145" s="62">
        <v>29979.34</v>
      </c>
      <c r="M145" s="62">
        <v>8059</v>
      </c>
      <c r="N145" s="68">
        <v>58450.61</v>
      </c>
    </row>
    <row r="146" spans="1:14" ht="33" customHeight="1" x14ac:dyDescent="0.2">
      <c r="A146" s="80" t="s">
        <v>278</v>
      </c>
      <c r="B146" s="62">
        <v>0</v>
      </c>
      <c r="C146" s="62">
        <v>0</v>
      </c>
      <c r="D146" s="62">
        <v>0</v>
      </c>
      <c r="E146" s="62">
        <v>0</v>
      </c>
      <c r="F146" s="62">
        <v>0</v>
      </c>
      <c r="G146" s="62">
        <v>0</v>
      </c>
      <c r="H146" s="62">
        <v>1524.83</v>
      </c>
      <c r="I146" s="62">
        <v>0</v>
      </c>
      <c r="J146" s="62">
        <v>0</v>
      </c>
      <c r="K146" s="62">
        <v>0</v>
      </c>
      <c r="L146" s="62">
        <v>1540.11</v>
      </c>
      <c r="M146" s="62">
        <v>0</v>
      </c>
      <c r="N146" s="68">
        <v>3064.9399999999996</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165798.46</v>
      </c>
      <c r="C148" s="62">
        <v>151621.43</v>
      </c>
      <c r="D148" s="62">
        <v>114744.03</v>
      </c>
      <c r="E148" s="62">
        <v>121574.92</v>
      </c>
      <c r="F148" s="62">
        <v>299220.5</v>
      </c>
      <c r="G148" s="62">
        <v>300096.8</v>
      </c>
      <c r="H148" s="62">
        <v>221398.79</v>
      </c>
      <c r="I148" s="62">
        <v>128617.14</v>
      </c>
      <c r="J148" s="62">
        <v>238805.3</v>
      </c>
      <c r="K148" s="62">
        <v>271743.55</v>
      </c>
      <c r="L148" s="62">
        <v>235520.69</v>
      </c>
      <c r="M148" s="62">
        <v>167629.38</v>
      </c>
      <c r="N148" s="68">
        <v>2416770.9900000002</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2950</v>
      </c>
      <c r="C150" s="62">
        <v>1725</v>
      </c>
      <c r="D150" s="62">
        <v>2300</v>
      </c>
      <c r="E150" s="62">
        <v>3325</v>
      </c>
      <c r="F150" s="62">
        <v>2400</v>
      </c>
      <c r="G150" s="62">
        <v>1850</v>
      </c>
      <c r="H150" s="62">
        <v>6881.5</v>
      </c>
      <c r="I150" s="62">
        <v>6250</v>
      </c>
      <c r="J150" s="62">
        <v>1552.5</v>
      </c>
      <c r="K150" s="62">
        <v>4034.3</v>
      </c>
      <c r="L150" s="62">
        <v>3425</v>
      </c>
      <c r="M150" s="62">
        <v>4275</v>
      </c>
      <c r="N150" s="68">
        <v>40968.300000000003</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18335.919999999998</v>
      </c>
      <c r="C153" s="66">
        <v>11141.15</v>
      </c>
      <c r="D153" s="66">
        <v>20132.419999999998</v>
      </c>
      <c r="E153" s="66">
        <v>27141.63</v>
      </c>
      <c r="F153" s="66">
        <v>26855.58</v>
      </c>
      <c r="G153" s="66">
        <v>22804.76</v>
      </c>
      <c r="H153" s="66">
        <v>25414.01</v>
      </c>
      <c r="I153" s="66">
        <v>6750.87</v>
      </c>
      <c r="J153" s="66">
        <v>21662.27</v>
      </c>
      <c r="K153" s="66">
        <v>22776.94</v>
      </c>
      <c r="L153" s="66">
        <v>20482.45</v>
      </c>
      <c r="M153" s="66">
        <v>18977.13</v>
      </c>
      <c r="N153" s="66">
        <v>242475.13</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18335.919999999998</v>
      </c>
      <c r="C155" s="62">
        <v>8999.09</v>
      </c>
      <c r="D155" s="62">
        <v>20132.419999999998</v>
      </c>
      <c r="E155" s="62">
        <v>27141.63</v>
      </c>
      <c r="F155" s="62">
        <v>26855.58</v>
      </c>
      <c r="G155" s="62">
        <v>22804.76</v>
      </c>
      <c r="H155" s="62">
        <v>25414.01</v>
      </c>
      <c r="I155" s="62">
        <v>6750.87</v>
      </c>
      <c r="J155" s="62">
        <v>21662.27</v>
      </c>
      <c r="K155" s="62">
        <v>22776.94</v>
      </c>
      <c r="L155" s="62">
        <v>20482.45</v>
      </c>
      <c r="M155" s="62">
        <v>18977.13</v>
      </c>
      <c r="N155" s="68">
        <v>240333.07</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2142.06</v>
      </c>
      <c r="D157" s="62">
        <v>0</v>
      </c>
      <c r="E157" s="62">
        <v>0</v>
      </c>
      <c r="F157" s="62">
        <v>0</v>
      </c>
      <c r="G157" s="62">
        <v>0</v>
      </c>
      <c r="H157" s="62">
        <v>0</v>
      </c>
      <c r="I157" s="62">
        <v>0</v>
      </c>
      <c r="J157" s="62">
        <v>0</v>
      </c>
      <c r="K157" s="62">
        <v>0</v>
      </c>
      <c r="L157" s="62">
        <v>0</v>
      </c>
      <c r="M157" s="62">
        <v>0</v>
      </c>
      <c r="N157" s="68">
        <v>2142.06</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6059.03</v>
      </c>
      <c r="C164" s="66">
        <v>500</v>
      </c>
      <c r="D164" s="66">
        <v>2946.15</v>
      </c>
      <c r="E164" s="66">
        <v>3964.87</v>
      </c>
      <c r="F164" s="66">
        <v>8398.369999999999</v>
      </c>
      <c r="G164" s="66">
        <v>18943.28</v>
      </c>
      <c r="H164" s="66">
        <v>18137.18</v>
      </c>
      <c r="I164" s="66">
        <v>18329.39</v>
      </c>
      <c r="J164" s="66">
        <v>13493.119999999999</v>
      </c>
      <c r="K164" s="66">
        <v>13116.04</v>
      </c>
      <c r="L164" s="66">
        <v>14839.630000000001</v>
      </c>
      <c r="M164" s="66">
        <v>16945.14</v>
      </c>
      <c r="N164" s="66">
        <v>135672.20000000001</v>
      </c>
    </row>
    <row r="165" spans="1:14" ht="33" customHeight="1" x14ac:dyDescent="0.2">
      <c r="A165" s="80" t="s">
        <v>296</v>
      </c>
      <c r="B165" s="62">
        <v>6059.03</v>
      </c>
      <c r="C165" s="62">
        <v>0</v>
      </c>
      <c r="D165" s="62">
        <v>2946.15</v>
      </c>
      <c r="E165" s="62">
        <v>3368.87</v>
      </c>
      <c r="F165" s="62">
        <v>4818.58</v>
      </c>
      <c r="G165" s="62">
        <v>13018.89</v>
      </c>
      <c r="H165" s="62">
        <v>13574.38</v>
      </c>
      <c r="I165" s="62">
        <v>13273.95</v>
      </c>
      <c r="J165" s="62">
        <v>8802.92</v>
      </c>
      <c r="K165" s="62">
        <v>6034.28</v>
      </c>
      <c r="L165" s="62">
        <v>5991.07</v>
      </c>
      <c r="M165" s="62">
        <v>5752.42</v>
      </c>
      <c r="N165" s="68">
        <v>83640.539999999994</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500</v>
      </c>
      <c r="D167" s="62">
        <v>0</v>
      </c>
      <c r="E167" s="62">
        <v>596</v>
      </c>
      <c r="F167" s="62">
        <v>3579.79</v>
      </c>
      <c r="G167" s="62">
        <v>2305.39</v>
      </c>
      <c r="H167" s="62">
        <v>3011.8</v>
      </c>
      <c r="I167" s="62">
        <v>2064.2399999999998</v>
      </c>
      <c r="J167" s="62">
        <v>1995</v>
      </c>
      <c r="K167" s="62">
        <v>1400</v>
      </c>
      <c r="L167" s="62">
        <v>750</v>
      </c>
      <c r="M167" s="62">
        <v>650</v>
      </c>
      <c r="N167" s="68">
        <v>16852.22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912</v>
      </c>
      <c r="J170" s="62">
        <v>2695.2</v>
      </c>
      <c r="K170" s="62">
        <v>5681.76</v>
      </c>
      <c r="L170" s="62">
        <v>8098.56</v>
      </c>
      <c r="M170" s="62">
        <v>10542.72</v>
      </c>
      <c r="N170" s="68">
        <v>27930.239999999998</v>
      </c>
    </row>
    <row r="171" spans="1:14" ht="33" customHeight="1" thickBot="1" x14ac:dyDescent="0.25">
      <c r="A171" s="80" t="s">
        <v>302</v>
      </c>
      <c r="B171" s="62">
        <v>0</v>
      </c>
      <c r="C171" s="62">
        <v>0</v>
      </c>
      <c r="D171" s="62">
        <v>0</v>
      </c>
      <c r="E171" s="62">
        <v>0</v>
      </c>
      <c r="F171" s="62">
        <v>0</v>
      </c>
      <c r="G171" s="62">
        <v>3619</v>
      </c>
      <c r="H171" s="62">
        <v>1551</v>
      </c>
      <c r="I171" s="62">
        <v>2079.1999999999998</v>
      </c>
      <c r="J171" s="62">
        <v>0</v>
      </c>
      <c r="K171" s="62">
        <v>0</v>
      </c>
      <c r="L171" s="62">
        <v>0</v>
      </c>
      <c r="M171" s="62">
        <v>0</v>
      </c>
      <c r="N171" s="68">
        <v>7249.2</v>
      </c>
    </row>
    <row r="172" spans="1:14" ht="33" customHeight="1" thickBot="1" x14ac:dyDescent="0.25">
      <c r="A172" s="65" t="s">
        <v>303</v>
      </c>
      <c r="B172" s="66">
        <v>49895.06</v>
      </c>
      <c r="C172" s="66">
        <v>39490.699999999997</v>
      </c>
      <c r="D172" s="66">
        <v>16508.330000000002</v>
      </c>
      <c r="E172" s="66">
        <v>50905.47</v>
      </c>
      <c r="F172" s="66">
        <v>43080.979999999996</v>
      </c>
      <c r="G172" s="66">
        <v>26344.15</v>
      </c>
      <c r="H172" s="66">
        <v>41265.949999999997</v>
      </c>
      <c r="I172" s="66">
        <v>46923.65</v>
      </c>
      <c r="J172" s="66">
        <v>51165.520000000004</v>
      </c>
      <c r="K172" s="66">
        <v>57793.5</v>
      </c>
      <c r="L172" s="66">
        <v>69872.59</v>
      </c>
      <c r="M172" s="66">
        <v>59793.89</v>
      </c>
      <c r="N172" s="66">
        <v>553039.79</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3836</v>
      </c>
      <c r="C175" s="62">
        <v>3516</v>
      </c>
      <c r="D175" s="62">
        <v>2632</v>
      </c>
      <c r="E175" s="62">
        <v>3328</v>
      </c>
      <c r="F175" s="62">
        <v>2504</v>
      </c>
      <c r="G175" s="62">
        <v>0</v>
      </c>
      <c r="H175" s="62">
        <v>0</v>
      </c>
      <c r="I175" s="62">
        <v>0</v>
      </c>
      <c r="J175" s="62">
        <v>0</v>
      </c>
      <c r="K175" s="62">
        <v>0</v>
      </c>
      <c r="L175" s="62">
        <v>0</v>
      </c>
      <c r="M175" s="62">
        <v>0</v>
      </c>
      <c r="N175" s="68">
        <v>15816</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0</v>
      </c>
      <c r="F177" s="62">
        <v>0</v>
      </c>
      <c r="G177" s="62">
        <v>0</v>
      </c>
      <c r="H177" s="62">
        <v>0</v>
      </c>
      <c r="I177" s="62">
        <v>0</v>
      </c>
      <c r="J177" s="62">
        <v>7569.87</v>
      </c>
      <c r="K177" s="62">
        <v>10648.18</v>
      </c>
      <c r="L177" s="62">
        <v>11991.22</v>
      </c>
      <c r="M177" s="62">
        <v>13308.97</v>
      </c>
      <c r="N177" s="68">
        <v>43518.239999999998</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0</v>
      </c>
      <c r="C179" s="62">
        <v>0</v>
      </c>
      <c r="D179" s="62">
        <v>0</v>
      </c>
      <c r="E179" s="62">
        <v>0</v>
      </c>
      <c r="F179" s="62">
        <v>1420.22</v>
      </c>
      <c r="G179" s="62">
        <v>0</v>
      </c>
      <c r="H179" s="62">
        <v>0</v>
      </c>
      <c r="I179" s="62">
        <v>5555.29</v>
      </c>
      <c r="J179" s="62">
        <v>3608.62</v>
      </c>
      <c r="K179" s="62">
        <v>7094.78</v>
      </c>
      <c r="L179" s="62">
        <v>6474.24</v>
      </c>
      <c r="M179" s="62">
        <v>5219.6400000000003</v>
      </c>
      <c r="N179" s="68">
        <v>29372.79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8854.68</v>
      </c>
      <c r="C182" s="62">
        <v>4994.9399999999996</v>
      </c>
      <c r="D182" s="62">
        <v>4587.49</v>
      </c>
      <c r="E182" s="62">
        <v>10449.51</v>
      </c>
      <c r="F182" s="62">
        <v>14376.48</v>
      </c>
      <c r="G182" s="62">
        <v>7757.17</v>
      </c>
      <c r="H182" s="62">
        <v>10513.15</v>
      </c>
      <c r="I182" s="62">
        <v>13491.84</v>
      </c>
      <c r="J182" s="62">
        <v>12111.23</v>
      </c>
      <c r="K182" s="62">
        <v>12632.22</v>
      </c>
      <c r="L182" s="62">
        <v>14514.07</v>
      </c>
      <c r="M182" s="62">
        <v>7777.88</v>
      </c>
      <c r="N182" s="68">
        <v>122060.66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37204.379999999997</v>
      </c>
      <c r="C187" s="62">
        <v>30979.759999999998</v>
      </c>
      <c r="D187" s="62">
        <v>9288.84</v>
      </c>
      <c r="E187" s="62">
        <v>37127.96</v>
      </c>
      <c r="F187" s="62">
        <v>24780.28</v>
      </c>
      <c r="G187" s="62">
        <v>18586.98</v>
      </c>
      <c r="H187" s="62">
        <v>30752.799999999999</v>
      </c>
      <c r="I187" s="62">
        <v>27876.52</v>
      </c>
      <c r="J187" s="62">
        <v>27875.8</v>
      </c>
      <c r="K187" s="62">
        <v>27418.32</v>
      </c>
      <c r="L187" s="62">
        <v>36893.06</v>
      </c>
      <c r="M187" s="62">
        <v>33487.4</v>
      </c>
      <c r="N187" s="68">
        <v>342272.1</v>
      </c>
    </row>
    <row r="188" spans="1:14" ht="33" customHeight="1" thickBot="1" x14ac:dyDescent="0.25">
      <c r="A188" s="65" t="s">
        <v>319</v>
      </c>
      <c r="B188" s="66">
        <v>5360.34</v>
      </c>
      <c r="C188" s="66">
        <v>5819.26</v>
      </c>
      <c r="D188" s="66">
        <v>12395.39</v>
      </c>
      <c r="E188" s="66">
        <v>10245.970000000001</v>
      </c>
      <c r="F188" s="66">
        <v>12504.25</v>
      </c>
      <c r="G188" s="66">
        <v>5029.18</v>
      </c>
      <c r="H188" s="66">
        <v>11192.47</v>
      </c>
      <c r="I188" s="66">
        <v>11054.51</v>
      </c>
      <c r="J188" s="66">
        <v>10722.53</v>
      </c>
      <c r="K188" s="66">
        <v>9459.15</v>
      </c>
      <c r="L188" s="66">
        <v>7135.2</v>
      </c>
      <c r="M188" s="66">
        <v>6444.32</v>
      </c>
      <c r="N188" s="66">
        <v>107362.57</v>
      </c>
    </row>
    <row r="189" spans="1:14" ht="33" customHeight="1" x14ac:dyDescent="0.2">
      <c r="A189" s="80" t="s">
        <v>320</v>
      </c>
      <c r="B189" s="62">
        <v>4751.34</v>
      </c>
      <c r="C189" s="62">
        <v>5819.26</v>
      </c>
      <c r="D189" s="62">
        <v>9176.39</v>
      </c>
      <c r="E189" s="62">
        <v>7635.97</v>
      </c>
      <c r="F189" s="62">
        <v>8386.25</v>
      </c>
      <c r="G189" s="62">
        <v>4623.18</v>
      </c>
      <c r="H189" s="62">
        <v>11192.47</v>
      </c>
      <c r="I189" s="62">
        <v>9749.51</v>
      </c>
      <c r="J189" s="62">
        <v>9707.5300000000007</v>
      </c>
      <c r="K189" s="62">
        <v>7516.15</v>
      </c>
      <c r="L189" s="62">
        <v>5250.2</v>
      </c>
      <c r="M189" s="62">
        <v>2993.32</v>
      </c>
      <c r="N189" s="68">
        <v>86801.57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609</v>
      </c>
      <c r="C192" s="62">
        <v>0</v>
      </c>
      <c r="D192" s="62">
        <v>3219</v>
      </c>
      <c r="E192" s="62">
        <v>2610</v>
      </c>
      <c r="F192" s="62">
        <v>4118</v>
      </c>
      <c r="G192" s="62">
        <v>406</v>
      </c>
      <c r="H192" s="62">
        <v>0</v>
      </c>
      <c r="I192" s="62">
        <v>1305</v>
      </c>
      <c r="J192" s="62">
        <v>1015</v>
      </c>
      <c r="K192" s="62">
        <v>1943</v>
      </c>
      <c r="L192" s="62">
        <v>1885</v>
      </c>
      <c r="M192" s="62">
        <v>3451</v>
      </c>
      <c r="N192" s="68">
        <v>20561</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0</v>
      </c>
      <c r="M194" s="62">
        <v>0</v>
      </c>
      <c r="N194" s="68">
        <v>0</v>
      </c>
    </row>
    <row r="195" spans="1:14" ht="33" customHeight="1" thickBot="1" x14ac:dyDescent="0.25">
      <c r="A195" s="65" t="s">
        <v>325</v>
      </c>
      <c r="B195" s="66">
        <v>0</v>
      </c>
      <c r="C195" s="66">
        <v>0</v>
      </c>
      <c r="D195" s="66">
        <v>0</v>
      </c>
      <c r="E195" s="66">
        <v>2360</v>
      </c>
      <c r="F195" s="66">
        <v>3760</v>
      </c>
      <c r="G195" s="66">
        <v>10556.869999999999</v>
      </c>
      <c r="H195" s="66">
        <v>9564</v>
      </c>
      <c r="I195" s="66">
        <v>8869</v>
      </c>
      <c r="J195" s="66">
        <v>2153.5</v>
      </c>
      <c r="K195" s="66">
        <v>0</v>
      </c>
      <c r="L195" s="66">
        <v>29.5</v>
      </c>
      <c r="M195" s="66">
        <v>0</v>
      </c>
      <c r="N195" s="66">
        <v>37292.869999999995</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0</v>
      </c>
      <c r="F197" s="62">
        <v>2285</v>
      </c>
      <c r="G197" s="62">
        <v>6782.37</v>
      </c>
      <c r="H197" s="62">
        <v>6407.5</v>
      </c>
      <c r="I197" s="62">
        <v>4385</v>
      </c>
      <c r="J197" s="62">
        <v>0</v>
      </c>
      <c r="K197" s="62">
        <v>0</v>
      </c>
      <c r="L197" s="62">
        <v>0</v>
      </c>
      <c r="M197" s="62">
        <v>0</v>
      </c>
      <c r="N197" s="62">
        <v>19859.87</v>
      </c>
    </row>
    <row r="198" spans="1:14" ht="33" customHeight="1" x14ac:dyDescent="0.2">
      <c r="A198" s="80" t="s">
        <v>328</v>
      </c>
      <c r="B198" s="62">
        <v>0</v>
      </c>
      <c r="C198" s="62">
        <v>0</v>
      </c>
      <c r="D198" s="62">
        <v>0</v>
      </c>
      <c r="E198" s="62">
        <v>2360</v>
      </c>
      <c r="F198" s="62">
        <v>1475</v>
      </c>
      <c r="G198" s="62">
        <v>3774.5</v>
      </c>
      <c r="H198" s="62">
        <v>3156.5</v>
      </c>
      <c r="I198" s="62">
        <v>4484</v>
      </c>
      <c r="J198" s="62">
        <v>2153.5</v>
      </c>
      <c r="K198" s="62">
        <v>0</v>
      </c>
      <c r="L198" s="62">
        <v>29.5</v>
      </c>
      <c r="M198" s="62">
        <v>0</v>
      </c>
      <c r="N198" s="62">
        <v>17433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261501.07</v>
      </c>
      <c r="C200" s="66">
        <v>243835.34</v>
      </c>
      <c r="D200" s="66">
        <v>231831.33000000002</v>
      </c>
      <c r="E200" s="66">
        <v>227732.34</v>
      </c>
      <c r="F200" s="66">
        <v>264768.73</v>
      </c>
      <c r="G200" s="66">
        <v>252202.87</v>
      </c>
      <c r="H200" s="66">
        <v>244151.72</v>
      </c>
      <c r="I200" s="66">
        <v>263746.83999999997</v>
      </c>
      <c r="J200" s="66">
        <v>271803.27</v>
      </c>
      <c r="K200" s="66">
        <v>163505.78</v>
      </c>
      <c r="L200" s="66">
        <v>100750.2</v>
      </c>
      <c r="M200" s="66">
        <v>241354.58000000002</v>
      </c>
      <c r="N200" s="66">
        <v>2767184.0699999994</v>
      </c>
    </row>
    <row r="201" spans="1:14" ht="33" customHeight="1" x14ac:dyDescent="0.2">
      <c r="A201" s="80" t="s">
        <v>330</v>
      </c>
      <c r="B201" s="62">
        <v>17528.18</v>
      </c>
      <c r="C201" s="62">
        <v>19355.919999999998</v>
      </c>
      <c r="D201" s="62">
        <v>15991.64</v>
      </c>
      <c r="E201" s="62">
        <v>13748.41</v>
      </c>
      <c r="F201" s="62">
        <v>17639.39</v>
      </c>
      <c r="G201" s="62">
        <v>15384.68</v>
      </c>
      <c r="H201" s="62">
        <v>15894.18</v>
      </c>
      <c r="I201" s="62">
        <v>14998.53</v>
      </c>
      <c r="J201" s="62">
        <v>19113.13</v>
      </c>
      <c r="K201" s="62">
        <v>11739.19</v>
      </c>
      <c r="L201" s="62">
        <v>5657.18</v>
      </c>
      <c r="M201" s="62">
        <v>15152.26</v>
      </c>
      <c r="N201" s="68">
        <v>182202.69</v>
      </c>
    </row>
    <row r="202" spans="1:14" ht="33" customHeight="1" x14ac:dyDescent="0.2">
      <c r="A202" s="80" t="s">
        <v>331</v>
      </c>
      <c r="B202" s="62">
        <v>18935.45</v>
      </c>
      <c r="C202" s="62">
        <v>16194.24</v>
      </c>
      <c r="D202" s="62">
        <v>16921.97</v>
      </c>
      <c r="E202" s="62">
        <v>12689.19</v>
      </c>
      <c r="F202" s="62">
        <v>20896.77</v>
      </c>
      <c r="G202" s="62">
        <v>14836.22</v>
      </c>
      <c r="H202" s="62">
        <v>13180.32</v>
      </c>
      <c r="I202" s="62">
        <v>11259.35</v>
      </c>
      <c r="J202" s="62">
        <v>13400.76</v>
      </c>
      <c r="K202" s="62">
        <v>1488.25</v>
      </c>
      <c r="L202" s="62">
        <v>10060.26</v>
      </c>
      <c r="M202" s="62">
        <v>12620.56</v>
      </c>
      <c r="N202" s="68">
        <v>162483.34000000003</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225037.44</v>
      </c>
      <c r="C206" s="62">
        <v>208285.18</v>
      </c>
      <c r="D206" s="62">
        <v>198917.72</v>
      </c>
      <c r="E206" s="62">
        <v>201294.74</v>
      </c>
      <c r="F206" s="62">
        <v>226232.57</v>
      </c>
      <c r="G206" s="62">
        <v>221981.97</v>
      </c>
      <c r="H206" s="62">
        <v>215077.22</v>
      </c>
      <c r="I206" s="62">
        <v>237488.96</v>
      </c>
      <c r="J206" s="62">
        <v>239289.38</v>
      </c>
      <c r="K206" s="62">
        <v>150278.34</v>
      </c>
      <c r="L206" s="62">
        <v>85032.76</v>
      </c>
      <c r="M206" s="62">
        <v>213581.76</v>
      </c>
      <c r="N206" s="68">
        <v>2422498.0399999991</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140</v>
      </c>
      <c r="C213" s="66">
        <v>104</v>
      </c>
      <c r="D213" s="66">
        <v>0</v>
      </c>
      <c r="E213" s="66">
        <v>0</v>
      </c>
      <c r="F213" s="66">
        <v>40</v>
      </c>
      <c r="G213" s="66">
        <v>94</v>
      </c>
      <c r="H213" s="66">
        <v>0</v>
      </c>
      <c r="I213" s="66">
        <v>440</v>
      </c>
      <c r="J213" s="66">
        <v>0</v>
      </c>
      <c r="K213" s="66">
        <v>0</v>
      </c>
      <c r="L213" s="66">
        <v>0</v>
      </c>
      <c r="M213" s="66">
        <v>0</v>
      </c>
      <c r="N213" s="66">
        <v>818</v>
      </c>
    </row>
    <row r="214" spans="1:14" ht="33" customHeight="1" thickBot="1" x14ac:dyDescent="0.25">
      <c r="A214" s="81" t="s">
        <v>339</v>
      </c>
      <c r="B214" s="70">
        <v>140</v>
      </c>
      <c r="C214" s="70">
        <v>104</v>
      </c>
      <c r="D214" s="70">
        <v>0</v>
      </c>
      <c r="E214" s="70">
        <v>0</v>
      </c>
      <c r="F214" s="70">
        <v>40</v>
      </c>
      <c r="G214" s="70">
        <v>94</v>
      </c>
      <c r="H214" s="70">
        <v>0</v>
      </c>
      <c r="I214" s="70">
        <v>440</v>
      </c>
      <c r="J214" s="70">
        <v>0</v>
      </c>
      <c r="K214" s="70">
        <v>0</v>
      </c>
      <c r="L214" s="70">
        <v>0</v>
      </c>
      <c r="M214" s="70">
        <v>0</v>
      </c>
      <c r="N214" s="71">
        <v>818</v>
      </c>
    </row>
    <row r="215" spans="1:14" ht="33" customHeight="1" thickBot="1" x14ac:dyDescent="0.25">
      <c r="A215" s="116" t="s">
        <v>250</v>
      </c>
      <c r="B215" s="115">
        <v>582219.32000000007</v>
      </c>
      <c r="C215" s="115">
        <v>528452.04999999993</v>
      </c>
      <c r="D215" s="115">
        <v>561304.33000000007</v>
      </c>
      <c r="E215" s="115">
        <v>545245.93999999994</v>
      </c>
      <c r="F215" s="115">
        <v>721818.26</v>
      </c>
      <c r="G215" s="115">
        <v>706910.31</v>
      </c>
      <c r="H215" s="115">
        <v>714619.46</v>
      </c>
      <c r="I215" s="115">
        <v>700677.74</v>
      </c>
      <c r="J215" s="115">
        <v>752669.56</v>
      </c>
      <c r="K215" s="115">
        <v>658858.38</v>
      </c>
      <c r="L215" s="115">
        <v>600672.86</v>
      </c>
      <c r="M215" s="115">
        <v>596968.03</v>
      </c>
      <c r="N215" s="115">
        <v>7670416.2400000012</v>
      </c>
    </row>
    <row r="216" spans="1:14" ht="33" customHeight="1" x14ac:dyDescent="0.2"/>
    <row r="217" spans="1:14" ht="33" customHeight="1" x14ac:dyDescent="0.2">
      <c r="A217" s="85"/>
    </row>
    <row r="218" spans="1:14" ht="33" customHeight="1" x14ac:dyDescent="0.2">
      <c r="A218" s="216" t="s">
        <v>355</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100</v>
      </c>
      <c r="E221" s="61">
        <v>50</v>
      </c>
      <c r="F221" s="61">
        <v>0</v>
      </c>
      <c r="G221" s="61">
        <v>0</v>
      </c>
      <c r="H221" s="61">
        <v>50</v>
      </c>
      <c r="I221" s="61">
        <v>150</v>
      </c>
      <c r="J221" s="61">
        <v>100</v>
      </c>
      <c r="K221" s="61">
        <v>100</v>
      </c>
      <c r="L221" s="61">
        <v>50</v>
      </c>
      <c r="M221" s="61">
        <v>250</v>
      </c>
      <c r="N221" s="61">
        <v>1000</v>
      </c>
    </row>
    <row r="222" spans="1:14" ht="33" customHeight="1" x14ac:dyDescent="0.2">
      <c r="A222" s="77" t="s">
        <v>252</v>
      </c>
      <c r="B222" s="64">
        <v>150</v>
      </c>
      <c r="C222" s="62">
        <v>0</v>
      </c>
      <c r="D222" s="62">
        <v>100</v>
      </c>
      <c r="E222" s="62">
        <v>50</v>
      </c>
      <c r="F222" s="62">
        <v>0</v>
      </c>
      <c r="G222" s="62">
        <v>0</v>
      </c>
      <c r="H222" s="62">
        <v>50</v>
      </c>
      <c r="I222" s="62">
        <v>150</v>
      </c>
      <c r="J222" s="62">
        <v>100</v>
      </c>
      <c r="K222" s="62">
        <v>100</v>
      </c>
      <c r="L222" s="62">
        <v>50</v>
      </c>
      <c r="M222" s="62">
        <v>250</v>
      </c>
      <c r="N222" s="63">
        <v>1000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4400</v>
      </c>
      <c r="K227" s="66">
        <v>2840</v>
      </c>
      <c r="L227" s="66">
        <v>0</v>
      </c>
      <c r="M227" s="66">
        <v>-1</v>
      </c>
      <c r="N227" s="66">
        <v>7239</v>
      </c>
    </row>
    <row r="228" spans="1:14" ht="33" customHeight="1" x14ac:dyDescent="0.2">
      <c r="A228" s="80" t="s">
        <v>257</v>
      </c>
      <c r="B228" s="64">
        <v>0</v>
      </c>
      <c r="C228" s="62">
        <v>0</v>
      </c>
      <c r="D228" s="62">
        <v>0</v>
      </c>
      <c r="E228" s="62">
        <v>0</v>
      </c>
      <c r="F228" s="62">
        <v>0</v>
      </c>
      <c r="G228" s="62">
        <v>0</v>
      </c>
      <c r="H228" s="62">
        <v>0</v>
      </c>
      <c r="I228" s="62">
        <v>0</v>
      </c>
      <c r="J228" s="62">
        <v>4400</v>
      </c>
      <c r="K228" s="62">
        <v>2840</v>
      </c>
      <c r="L228" s="62">
        <v>0</v>
      </c>
      <c r="M228" s="62">
        <v>-1</v>
      </c>
      <c r="N228" s="63">
        <v>7239</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3261.58</v>
      </c>
      <c r="C234" s="66">
        <v>1664.1100000000001</v>
      </c>
      <c r="D234" s="66">
        <v>1397.26</v>
      </c>
      <c r="E234" s="66">
        <v>4478.7999999999993</v>
      </c>
      <c r="F234" s="66">
        <v>2758.83</v>
      </c>
      <c r="G234" s="66">
        <v>3686.33</v>
      </c>
      <c r="H234" s="66">
        <v>2785.2799999999997</v>
      </c>
      <c r="I234" s="66">
        <v>1607.1699999999998</v>
      </c>
      <c r="J234" s="66">
        <v>2605.5699999999997</v>
      </c>
      <c r="K234" s="66">
        <v>3052</v>
      </c>
      <c r="L234" s="66">
        <v>2875.9700000000003</v>
      </c>
      <c r="M234" s="66">
        <v>2855.37</v>
      </c>
      <c r="N234" s="66">
        <v>33028.269999999997</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3261.58</v>
      </c>
      <c r="C236" s="62">
        <v>1664.1100000000001</v>
      </c>
      <c r="D236" s="62">
        <v>1397.26</v>
      </c>
      <c r="E236" s="62">
        <v>4478.7999999999993</v>
      </c>
      <c r="F236" s="62">
        <v>2758.83</v>
      </c>
      <c r="G236" s="62">
        <v>3686.33</v>
      </c>
      <c r="H236" s="62">
        <v>2785.2799999999997</v>
      </c>
      <c r="I236" s="62">
        <v>1607.1699999999998</v>
      </c>
      <c r="J236" s="62">
        <v>2605.5699999999997</v>
      </c>
      <c r="K236" s="62">
        <v>3052</v>
      </c>
      <c r="L236" s="62">
        <v>2875.9700000000003</v>
      </c>
      <c r="M236" s="62">
        <v>2855.37</v>
      </c>
      <c r="N236" s="63">
        <v>33028.269999999997</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20</v>
      </c>
      <c r="C239" s="67">
        <v>90</v>
      </c>
      <c r="D239" s="67">
        <v>85</v>
      </c>
      <c r="E239" s="67">
        <v>135</v>
      </c>
      <c r="F239" s="67">
        <v>295</v>
      </c>
      <c r="G239" s="67">
        <v>0</v>
      </c>
      <c r="H239" s="67">
        <v>165</v>
      </c>
      <c r="I239" s="67">
        <v>70</v>
      </c>
      <c r="J239" s="67">
        <v>265</v>
      </c>
      <c r="K239" s="67">
        <v>270</v>
      </c>
      <c r="L239" s="67">
        <v>55</v>
      </c>
      <c r="M239" s="67">
        <v>170</v>
      </c>
      <c r="N239" s="67">
        <v>1620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20</v>
      </c>
      <c r="C241" s="62">
        <v>90</v>
      </c>
      <c r="D241" s="62">
        <v>85</v>
      </c>
      <c r="E241" s="62">
        <v>135</v>
      </c>
      <c r="F241" s="62">
        <v>295</v>
      </c>
      <c r="G241" s="62">
        <v>0</v>
      </c>
      <c r="H241" s="62">
        <v>165</v>
      </c>
      <c r="I241" s="62">
        <v>70</v>
      </c>
      <c r="J241" s="62">
        <v>265</v>
      </c>
      <c r="K241" s="62">
        <v>270</v>
      </c>
      <c r="L241" s="62">
        <v>55</v>
      </c>
      <c r="M241" s="62">
        <v>170</v>
      </c>
      <c r="N241" s="68">
        <v>1620</v>
      </c>
    </row>
    <row r="242" spans="1:14" ht="33" customHeight="1" thickBot="1" x14ac:dyDescent="0.25">
      <c r="A242" s="65" t="s">
        <v>271</v>
      </c>
      <c r="B242" s="96">
        <v>9135</v>
      </c>
      <c r="C242" s="66">
        <v>9000</v>
      </c>
      <c r="D242" s="66">
        <v>9000</v>
      </c>
      <c r="E242" s="66">
        <v>10440</v>
      </c>
      <c r="F242" s="66">
        <v>9045</v>
      </c>
      <c r="G242" s="66">
        <v>8595</v>
      </c>
      <c r="H242" s="66">
        <v>10080</v>
      </c>
      <c r="I242" s="66">
        <v>10260</v>
      </c>
      <c r="J242" s="66">
        <v>10575</v>
      </c>
      <c r="K242" s="66">
        <v>9900</v>
      </c>
      <c r="L242" s="66">
        <v>9270</v>
      </c>
      <c r="M242" s="66">
        <v>9945</v>
      </c>
      <c r="N242" s="66">
        <v>115245</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9135</v>
      </c>
      <c r="C252" s="62">
        <v>9000</v>
      </c>
      <c r="D252" s="62">
        <v>9000</v>
      </c>
      <c r="E252" s="62">
        <v>10440</v>
      </c>
      <c r="F252" s="62">
        <v>9045</v>
      </c>
      <c r="G252" s="62">
        <v>8595</v>
      </c>
      <c r="H252" s="62">
        <v>10080</v>
      </c>
      <c r="I252" s="62">
        <v>10260</v>
      </c>
      <c r="J252" s="62">
        <v>10575</v>
      </c>
      <c r="K252" s="62">
        <v>9900</v>
      </c>
      <c r="L252" s="62">
        <v>9270</v>
      </c>
      <c r="M252" s="62">
        <v>9945</v>
      </c>
      <c r="N252" s="68">
        <v>115245</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500</v>
      </c>
      <c r="C254" s="66">
        <v>725</v>
      </c>
      <c r="D254" s="66">
        <v>750</v>
      </c>
      <c r="E254" s="66">
        <v>800</v>
      </c>
      <c r="F254" s="66">
        <v>675</v>
      </c>
      <c r="G254" s="66">
        <v>650</v>
      </c>
      <c r="H254" s="66">
        <v>350</v>
      </c>
      <c r="I254" s="66">
        <v>575</v>
      </c>
      <c r="J254" s="66">
        <v>1025</v>
      </c>
      <c r="K254" s="66">
        <v>575</v>
      </c>
      <c r="L254" s="66">
        <v>150</v>
      </c>
      <c r="M254" s="66">
        <v>225</v>
      </c>
      <c r="N254" s="66">
        <v>7000</v>
      </c>
    </row>
    <row r="255" spans="1:14" ht="33" customHeight="1" thickBot="1" x14ac:dyDescent="0.25">
      <c r="A255" s="81" t="s">
        <v>283</v>
      </c>
      <c r="B255" s="98">
        <v>500</v>
      </c>
      <c r="C255" s="69">
        <v>725</v>
      </c>
      <c r="D255" s="69">
        <v>750</v>
      </c>
      <c r="E255" s="69">
        <v>800</v>
      </c>
      <c r="F255" s="69">
        <v>675</v>
      </c>
      <c r="G255" s="69">
        <v>650</v>
      </c>
      <c r="H255" s="69">
        <v>350</v>
      </c>
      <c r="I255" s="69">
        <v>575</v>
      </c>
      <c r="J255" s="69">
        <v>1025</v>
      </c>
      <c r="K255" s="69">
        <v>575</v>
      </c>
      <c r="L255" s="69">
        <v>150</v>
      </c>
      <c r="M255" s="69">
        <v>225</v>
      </c>
      <c r="N255" s="68">
        <v>7000</v>
      </c>
    </row>
    <row r="256" spans="1:14" ht="33" customHeight="1" thickBot="1" x14ac:dyDescent="0.25">
      <c r="A256" s="65" t="s">
        <v>284</v>
      </c>
      <c r="B256" s="96">
        <v>600</v>
      </c>
      <c r="C256" s="66">
        <v>575</v>
      </c>
      <c r="D256" s="66">
        <v>700</v>
      </c>
      <c r="E256" s="66">
        <v>850</v>
      </c>
      <c r="F256" s="66">
        <v>675</v>
      </c>
      <c r="G256" s="66">
        <v>600</v>
      </c>
      <c r="H256" s="66">
        <v>350</v>
      </c>
      <c r="I256" s="66">
        <v>775</v>
      </c>
      <c r="J256" s="66">
        <v>850</v>
      </c>
      <c r="K256" s="66">
        <v>525</v>
      </c>
      <c r="L256" s="66">
        <v>200</v>
      </c>
      <c r="M256" s="66">
        <v>525</v>
      </c>
      <c r="N256" s="66">
        <v>7225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575</v>
      </c>
      <c r="D265" s="62">
        <v>700</v>
      </c>
      <c r="E265" s="62">
        <v>850</v>
      </c>
      <c r="F265" s="62">
        <v>675</v>
      </c>
      <c r="G265" s="62">
        <v>600</v>
      </c>
      <c r="H265" s="62">
        <v>350</v>
      </c>
      <c r="I265" s="62">
        <v>775</v>
      </c>
      <c r="J265" s="62">
        <v>850</v>
      </c>
      <c r="K265" s="62">
        <v>525</v>
      </c>
      <c r="L265" s="62">
        <v>200</v>
      </c>
      <c r="M265" s="62">
        <v>525</v>
      </c>
      <c r="N265" s="68">
        <v>7225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323724.76799999992</v>
      </c>
      <c r="C275" s="66">
        <v>319491.44399999996</v>
      </c>
      <c r="D275" s="66">
        <v>329226.29800000001</v>
      </c>
      <c r="E275" s="66">
        <v>280446.12399999995</v>
      </c>
      <c r="F275" s="66">
        <v>298045.86100000003</v>
      </c>
      <c r="G275" s="66">
        <v>327832.61300000001</v>
      </c>
      <c r="H275" s="66">
        <v>312450.21099999995</v>
      </c>
      <c r="I275" s="66">
        <v>365933.76800000004</v>
      </c>
      <c r="J275" s="66">
        <v>370412.08399999997</v>
      </c>
      <c r="K275" s="66">
        <v>366464</v>
      </c>
      <c r="L275" s="66">
        <v>349799.245</v>
      </c>
      <c r="M275" s="66">
        <v>324811.79700000002</v>
      </c>
      <c r="N275" s="66">
        <v>3968638.213</v>
      </c>
    </row>
    <row r="276" spans="1:14" ht="33" customHeight="1" x14ac:dyDescent="0.2">
      <c r="A276" s="80" t="s">
        <v>304</v>
      </c>
      <c r="B276" s="64">
        <v>35973.22</v>
      </c>
      <c r="C276" s="62">
        <v>30211.29</v>
      </c>
      <c r="D276" s="62">
        <v>41762.479999999996</v>
      </c>
      <c r="E276" s="62">
        <v>45845.340000000004</v>
      </c>
      <c r="F276" s="62">
        <v>31039.109999999997</v>
      </c>
      <c r="G276" s="62">
        <v>38622.68</v>
      </c>
      <c r="H276" s="62">
        <v>40530.520000000011</v>
      </c>
      <c r="I276" s="62">
        <v>48704.09</v>
      </c>
      <c r="J276" s="62">
        <v>47421.689999999995</v>
      </c>
      <c r="K276" s="62">
        <v>50784</v>
      </c>
      <c r="L276" s="62">
        <v>45980.950000000012</v>
      </c>
      <c r="M276" s="62">
        <v>47117.41</v>
      </c>
      <c r="N276" s="68">
        <v>503992.78</v>
      </c>
    </row>
    <row r="277" spans="1:14" ht="33" customHeight="1" x14ac:dyDescent="0.2">
      <c r="A277" s="80" t="s">
        <v>305</v>
      </c>
      <c r="B277" s="64">
        <v>961.4</v>
      </c>
      <c r="C277" s="62">
        <v>2765.4</v>
      </c>
      <c r="D277" s="62">
        <v>2783</v>
      </c>
      <c r="E277" s="62">
        <v>2875.4</v>
      </c>
      <c r="F277" s="62">
        <v>2596</v>
      </c>
      <c r="G277" s="62">
        <v>3456.6</v>
      </c>
      <c r="H277" s="62">
        <v>2498.1999999999998</v>
      </c>
      <c r="I277" s="62">
        <v>3124</v>
      </c>
      <c r="J277" s="62">
        <v>4215.6000000000004</v>
      </c>
      <c r="K277" s="62">
        <v>3817</v>
      </c>
      <c r="L277" s="62">
        <v>3418.8</v>
      </c>
      <c r="M277" s="62">
        <v>3773</v>
      </c>
      <c r="N277" s="68">
        <v>36284.399999999994</v>
      </c>
    </row>
    <row r="278" spans="1:14" ht="33" customHeight="1" x14ac:dyDescent="0.2">
      <c r="A278" s="80" t="s">
        <v>306</v>
      </c>
      <c r="B278" s="64">
        <v>1904</v>
      </c>
      <c r="C278" s="62">
        <v>2296</v>
      </c>
      <c r="D278" s="62">
        <v>4160</v>
      </c>
      <c r="E278" s="62">
        <v>4280</v>
      </c>
      <c r="F278" s="62">
        <v>3858</v>
      </c>
      <c r="G278" s="62">
        <v>3569</v>
      </c>
      <c r="H278" s="62">
        <v>3160</v>
      </c>
      <c r="I278" s="62">
        <v>3544</v>
      </c>
      <c r="J278" s="62">
        <v>4472</v>
      </c>
      <c r="K278" s="62">
        <v>5959</v>
      </c>
      <c r="L278" s="62">
        <v>7440</v>
      </c>
      <c r="M278" s="62">
        <v>2953</v>
      </c>
      <c r="N278" s="68">
        <v>47595</v>
      </c>
    </row>
    <row r="279" spans="1:14" ht="33" customHeight="1" x14ac:dyDescent="0.2">
      <c r="A279" s="80" t="s">
        <v>307</v>
      </c>
      <c r="B279" s="64">
        <v>145463.22699999998</v>
      </c>
      <c r="C279" s="62">
        <v>133040.22099999999</v>
      </c>
      <c r="D279" s="62">
        <v>133907.378</v>
      </c>
      <c r="E279" s="62">
        <v>116837.61499999999</v>
      </c>
      <c r="F279" s="62">
        <v>126577.29700000001</v>
      </c>
      <c r="G279" s="62">
        <v>143155.49299999999</v>
      </c>
      <c r="H279" s="62">
        <v>135356.33300000001</v>
      </c>
      <c r="I279" s="62">
        <v>162457.41800000001</v>
      </c>
      <c r="J279" s="62">
        <v>158873.13999999998</v>
      </c>
      <c r="K279" s="62">
        <v>150667</v>
      </c>
      <c r="L279" s="62">
        <v>147987.011</v>
      </c>
      <c r="M279" s="62">
        <v>142010.85800000001</v>
      </c>
      <c r="N279" s="68">
        <v>1696332.9909999999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8785.3100000000013</v>
      </c>
      <c r="C281" s="62">
        <v>10113.83</v>
      </c>
      <c r="D281" s="62">
        <v>7331.44</v>
      </c>
      <c r="E281" s="62">
        <v>8926.48</v>
      </c>
      <c r="F281" s="62">
        <v>6641.35</v>
      </c>
      <c r="G281" s="62">
        <v>6929.13</v>
      </c>
      <c r="H281" s="62">
        <v>8390.18</v>
      </c>
      <c r="I281" s="62">
        <v>7989.7</v>
      </c>
      <c r="J281" s="62">
        <v>8440.5579999999991</v>
      </c>
      <c r="K281" s="62">
        <v>9349</v>
      </c>
      <c r="L281" s="62">
        <v>9434.6810000000005</v>
      </c>
      <c r="M281" s="62">
        <v>7116.05</v>
      </c>
      <c r="N281" s="68">
        <v>99447.708999999988</v>
      </c>
    </row>
    <row r="282" spans="1:14" ht="33" customHeight="1" x14ac:dyDescent="0.2">
      <c r="A282" s="80" t="s">
        <v>310</v>
      </c>
      <c r="B282" s="64">
        <v>107660.53999999998</v>
      </c>
      <c r="C282" s="62">
        <v>117212.53899999999</v>
      </c>
      <c r="D282" s="62">
        <v>124598.37</v>
      </c>
      <c r="E282" s="62">
        <v>89827.310999999987</v>
      </c>
      <c r="F282" s="62">
        <v>96779.1</v>
      </c>
      <c r="G282" s="62">
        <v>112310.37999999999</v>
      </c>
      <c r="H282" s="62">
        <v>108408.69999999997</v>
      </c>
      <c r="I282" s="62">
        <v>122234.09999999999</v>
      </c>
      <c r="J282" s="62">
        <v>121316.867</v>
      </c>
      <c r="K282" s="62">
        <v>113548</v>
      </c>
      <c r="L282" s="62">
        <v>104879.72</v>
      </c>
      <c r="M282" s="62">
        <v>97833.680000000022</v>
      </c>
      <c r="N282" s="68">
        <v>1316609.3069999998</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19875.071</v>
      </c>
      <c r="C287" s="62">
        <v>20022.163999999997</v>
      </c>
      <c r="D287" s="62">
        <v>9919.630000000001</v>
      </c>
      <c r="E287" s="62">
        <v>7797.9780000000001</v>
      </c>
      <c r="F287" s="62">
        <v>27949.004000000001</v>
      </c>
      <c r="G287" s="62">
        <v>16725.329999999998</v>
      </c>
      <c r="H287" s="62">
        <v>11218.278000000002</v>
      </c>
      <c r="I287" s="62">
        <v>15586.46</v>
      </c>
      <c r="J287" s="62">
        <v>21950.229000000003</v>
      </c>
      <c r="K287" s="62">
        <v>29916</v>
      </c>
      <c r="L287" s="62">
        <v>28736.083000000002</v>
      </c>
      <c r="M287" s="62">
        <v>22079.798999999999</v>
      </c>
      <c r="N287" s="68">
        <v>231776.02600000001</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3102</v>
      </c>
      <c r="C290" s="62">
        <v>3830</v>
      </c>
      <c r="D290" s="62">
        <v>4764</v>
      </c>
      <c r="E290" s="62">
        <v>4056</v>
      </c>
      <c r="F290" s="62">
        <v>2606</v>
      </c>
      <c r="G290" s="62">
        <v>3064</v>
      </c>
      <c r="H290" s="62">
        <v>2888</v>
      </c>
      <c r="I290" s="62">
        <v>2294</v>
      </c>
      <c r="J290" s="62">
        <v>3722</v>
      </c>
      <c r="K290" s="62">
        <v>2424</v>
      </c>
      <c r="L290" s="62">
        <v>1922</v>
      </c>
      <c r="M290" s="62">
        <v>1928</v>
      </c>
      <c r="N290" s="68">
        <v>36600</v>
      </c>
    </row>
    <row r="291" spans="1:14" ht="33" customHeight="1" thickBot="1" x14ac:dyDescent="0.25">
      <c r="A291" s="65" t="s">
        <v>319</v>
      </c>
      <c r="B291" s="96">
        <v>3810</v>
      </c>
      <c r="C291" s="66">
        <v>1620</v>
      </c>
      <c r="D291" s="66">
        <v>1290</v>
      </c>
      <c r="E291" s="66">
        <v>1830</v>
      </c>
      <c r="F291" s="66">
        <v>1290</v>
      </c>
      <c r="G291" s="66">
        <v>1560</v>
      </c>
      <c r="H291" s="66">
        <v>1530</v>
      </c>
      <c r="I291" s="66">
        <v>1950</v>
      </c>
      <c r="J291" s="66">
        <v>1710</v>
      </c>
      <c r="K291" s="66">
        <v>2430</v>
      </c>
      <c r="L291" s="66">
        <v>360</v>
      </c>
      <c r="M291" s="66">
        <v>0</v>
      </c>
      <c r="N291" s="66">
        <v>19380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3810</v>
      </c>
      <c r="C293" s="62">
        <v>1620</v>
      </c>
      <c r="D293" s="62">
        <v>1290</v>
      </c>
      <c r="E293" s="62">
        <v>1830</v>
      </c>
      <c r="F293" s="62">
        <v>1290</v>
      </c>
      <c r="G293" s="62">
        <v>1560</v>
      </c>
      <c r="H293" s="62">
        <v>1530</v>
      </c>
      <c r="I293" s="62">
        <v>1950</v>
      </c>
      <c r="J293" s="62">
        <v>1710</v>
      </c>
      <c r="K293" s="62">
        <v>2430</v>
      </c>
      <c r="L293" s="62">
        <v>360</v>
      </c>
      <c r="M293" s="62">
        <v>0</v>
      </c>
      <c r="N293" s="68">
        <v>19380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36787.82</v>
      </c>
      <c r="C312" s="66">
        <v>36376.050999999999</v>
      </c>
      <c r="D312" s="66">
        <v>40413.629999999997</v>
      </c>
      <c r="E312" s="66">
        <v>43107.82</v>
      </c>
      <c r="F312" s="66">
        <v>34393.760000000002</v>
      </c>
      <c r="G312" s="66">
        <v>35086.520000000004</v>
      </c>
      <c r="H312" s="66">
        <v>39053.599999999999</v>
      </c>
      <c r="I312" s="66">
        <v>37903.06</v>
      </c>
      <c r="J312" s="66">
        <v>34598.800000000003</v>
      </c>
      <c r="K312" s="66">
        <v>41836</v>
      </c>
      <c r="L312" s="66">
        <v>38751.986000000004</v>
      </c>
      <c r="M312" s="66">
        <v>39609.334000000003</v>
      </c>
      <c r="N312" s="66">
        <v>457918.38099999999</v>
      </c>
    </row>
    <row r="313" spans="1:14" ht="33" customHeight="1" x14ac:dyDescent="0.2">
      <c r="A313" s="80" t="s">
        <v>337</v>
      </c>
      <c r="B313" s="64">
        <v>24848.78</v>
      </c>
      <c r="C313" s="62">
        <v>23619.325000000001</v>
      </c>
      <c r="D313" s="62">
        <v>27409.37</v>
      </c>
      <c r="E313" s="62">
        <v>27394.36</v>
      </c>
      <c r="F313" s="62">
        <v>21755.9</v>
      </c>
      <c r="G313" s="62">
        <v>23820</v>
      </c>
      <c r="H313" s="62">
        <v>27635</v>
      </c>
      <c r="I313" s="62">
        <v>24100</v>
      </c>
      <c r="J313" s="62">
        <v>24345</v>
      </c>
      <c r="K313" s="62">
        <v>26464</v>
      </c>
      <c r="L313" s="62">
        <v>25382</v>
      </c>
      <c r="M313" s="62">
        <v>25945</v>
      </c>
      <c r="N313" s="68">
        <v>302718.73499999999</v>
      </c>
    </row>
    <row r="314" spans="1:14" ht="33" customHeight="1" x14ac:dyDescent="0.2">
      <c r="A314" s="80" t="s">
        <v>338</v>
      </c>
      <c r="B314" s="64">
        <v>11939.04</v>
      </c>
      <c r="C314" s="62">
        <v>12756.726000000001</v>
      </c>
      <c r="D314" s="62">
        <v>13004.26</v>
      </c>
      <c r="E314" s="62">
        <v>15713.46</v>
      </c>
      <c r="F314" s="62">
        <v>12637.86</v>
      </c>
      <c r="G314" s="62">
        <v>11266.52</v>
      </c>
      <c r="H314" s="62">
        <v>11418.6</v>
      </c>
      <c r="I314" s="62">
        <v>13803.06</v>
      </c>
      <c r="J314" s="62">
        <v>10253.799999999999</v>
      </c>
      <c r="K314" s="62">
        <v>15372</v>
      </c>
      <c r="L314" s="62">
        <v>13369.986000000001</v>
      </c>
      <c r="M314" s="62">
        <v>13664.334000000001</v>
      </c>
      <c r="N314" s="68">
        <v>155199.64600000001</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1500</v>
      </c>
      <c r="C316" s="66">
        <v>1725</v>
      </c>
      <c r="D316" s="66">
        <v>1975</v>
      </c>
      <c r="E316" s="66">
        <v>2025</v>
      </c>
      <c r="F316" s="66">
        <v>2150</v>
      </c>
      <c r="G316" s="66">
        <v>2125</v>
      </c>
      <c r="H316" s="66">
        <v>2500</v>
      </c>
      <c r="I316" s="66">
        <v>2200</v>
      </c>
      <c r="J316" s="66">
        <v>2450</v>
      </c>
      <c r="K316" s="66">
        <v>2700</v>
      </c>
      <c r="L316" s="66">
        <v>2600</v>
      </c>
      <c r="M316" s="66">
        <v>2225</v>
      </c>
      <c r="N316" s="66">
        <v>26175</v>
      </c>
    </row>
    <row r="317" spans="1:14" ht="33" customHeight="1" thickBot="1" x14ac:dyDescent="0.25">
      <c r="A317" s="81" t="s">
        <v>339</v>
      </c>
      <c r="B317" s="99">
        <v>1500</v>
      </c>
      <c r="C317" s="70">
        <v>1725</v>
      </c>
      <c r="D317" s="70">
        <v>1975</v>
      </c>
      <c r="E317" s="70">
        <v>2025</v>
      </c>
      <c r="F317" s="70">
        <v>2150</v>
      </c>
      <c r="G317" s="70">
        <v>2125</v>
      </c>
      <c r="H317" s="70">
        <v>2500</v>
      </c>
      <c r="I317" s="70">
        <v>2200</v>
      </c>
      <c r="J317" s="70">
        <v>2450</v>
      </c>
      <c r="K317" s="70">
        <v>2700</v>
      </c>
      <c r="L317" s="70">
        <v>2600</v>
      </c>
      <c r="M317" s="70">
        <v>2225</v>
      </c>
      <c r="N317" s="71">
        <v>26175</v>
      </c>
    </row>
    <row r="318" spans="1:14" ht="33" customHeight="1" thickBot="1" x14ac:dyDescent="0.25">
      <c r="A318" s="116" t="s">
        <v>250</v>
      </c>
      <c r="B318" s="100">
        <v>379489.16799999995</v>
      </c>
      <c r="C318" s="115">
        <v>371266.60499999992</v>
      </c>
      <c r="D318" s="115">
        <v>384937.18800000002</v>
      </c>
      <c r="E318" s="115">
        <v>344162.74399999995</v>
      </c>
      <c r="F318" s="115">
        <v>349328.45100000006</v>
      </c>
      <c r="G318" s="115">
        <v>380135.46300000005</v>
      </c>
      <c r="H318" s="115">
        <v>369314.0909999999</v>
      </c>
      <c r="I318" s="115">
        <v>421423.99800000002</v>
      </c>
      <c r="J318" s="115">
        <v>428991.45399999997</v>
      </c>
      <c r="K318" s="115">
        <v>430692</v>
      </c>
      <c r="L318" s="115">
        <v>404112.201</v>
      </c>
      <c r="M318" s="115">
        <v>380615.50100000005</v>
      </c>
      <c r="N318" s="115">
        <v>4644468.8640000001</v>
      </c>
    </row>
    <row r="319" spans="1:14" ht="33" customHeight="1" x14ac:dyDescent="0.2"/>
    <row r="320" spans="1:14" ht="33" customHeight="1" x14ac:dyDescent="0.2">
      <c r="A320" s="85"/>
    </row>
    <row r="321" spans="1:14" ht="33" customHeight="1" x14ac:dyDescent="0.2">
      <c r="A321" s="216" t="s">
        <v>356</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821</v>
      </c>
      <c r="L330" s="61">
        <v>1997</v>
      </c>
      <c r="M330" s="61">
        <v>1080</v>
      </c>
      <c r="N330" s="61">
        <v>3898</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821</v>
      </c>
      <c r="L336" s="64">
        <v>1997</v>
      </c>
      <c r="M336" s="64">
        <v>1080</v>
      </c>
      <c r="N336" s="64">
        <v>3898</v>
      </c>
    </row>
    <row r="337" spans="1:14" ht="33" customHeight="1" thickBot="1" x14ac:dyDescent="0.25">
      <c r="A337" s="65" t="s">
        <v>263</v>
      </c>
      <c r="B337" s="91">
        <v>8009</v>
      </c>
      <c r="C337" s="61">
        <v>5153</v>
      </c>
      <c r="D337" s="61">
        <v>12512</v>
      </c>
      <c r="E337" s="61">
        <v>13647</v>
      </c>
      <c r="F337" s="61">
        <v>10516</v>
      </c>
      <c r="G337" s="61">
        <v>10430</v>
      </c>
      <c r="H337" s="61">
        <v>19117</v>
      </c>
      <c r="I337" s="61">
        <v>17741</v>
      </c>
      <c r="J337" s="61">
        <v>18918</v>
      </c>
      <c r="K337" s="61">
        <v>16312</v>
      </c>
      <c r="L337" s="61">
        <v>23499</v>
      </c>
      <c r="M337" s="61">
        <v>24010</v>
      </c>
      <c r="N337" s="61">
        <v>179864</v>
      </c>
    </row>
    <row r="338" spans="1:14" ht="33" customHeight="1" x14ac:dyDescent="0.2">
      <c r="A338" s="80" t="s">
        <v>264</v>
      </c>
      <c r="B338" s="64">
        <v>8009</v>
      </c>
      <c r="C338" s="64">
        <v>5153</v>
      </c>
      <c r="D338" s="64">
        <v>12512</v>
      </c>
      <c r="E338" s="64">
        <v>13647</v>
      </c>
      <c r="F338" s="64">
        <v>10516</v>
      </c>
      <c r="G338" s="64">
        <v>10430</v>
      </c>
      <c r="H338" s="64">
        <v>19117</v>
      </c>
      <c r="I338" s="64">
        <v>17741</v>
      </c>
      <c r="J338" s="64">
        <v>18918</v>
      </c>
      <c r="K338" s="64">
        <v>16312</v>
      </c>
      <c r="L338" s="64">
        <v>23499</v>
      </c>
      <c r="M338" s="64">
        <v>24010</v>
      </c>
      <c r="N338" s="64">
        <v>179864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0</v>
      </c>
      <c r="D342" s="61">
        <v>0</v>
      </c>
      <c r="E342" s="61">
        <v>0</v>
      </c>
      <c r="F342" s="61">
        <v>0</v>
      </c>
      <c r="G342" s="61">
        <v>0</v>
      </c>
      <c r="H342" s="61">
        <v>0</v>
      </c>
      <c r="I342" s="61">
        <v>0</v>
      </c>
      <c r="J342" s="61">
        <v>0</v>
      </c>
      <c r="K342" s="61">
        <v>0</v>
      </c>
      <c r="L342" s="61">
        <v>0</v>
      </c>
      <c r="M342" s="61">
        <v>0</v>
      </c>
      <c r="N342" s="61">
        <v>0</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0</v>
      </c>
      <c r="D344" s="64">
        <v>0</v>
      </c>
      <c r="E344" s="64">
        <v>0</v>
      </c>
      <c r="F344" s="64">
        <v>0</v>
      </c>
      <c r="G344" s="64">
        <v>0</v>
      </c>
      <c r="H344" s="64">
        <v>0</v>
      </c>
      <c r="I344" s="64">
        <v>0</v>
      </c>
      <c r="J344" s="64">
        <v>0</v>
      </c>
      <c r="K344" s="64">
        <v>0</v>
      </c>
      <c r="L344" s="64">
        <v>0</v>
      </c>
      <c r="M344" s="64">
        <v>0</v>
      </c>
      <c r="N344" s="64">
        <v>0</v>
      </c>
    </row>
    <row r="345" spans="1:14" ht="33" customHeight="1" thickBot="1" x14ac:dyDescent="0.25">
      <c r="A345" s="65" t="s">
        <v>271</v>
      </c>
      <c r="B345" s="91">
        <v>50193</v>
      </c>
      <c r="C345" s="61">
        <v>38963</v>
      </c>
      <c r="D345" s="61">
        <v>54972</v>
      </c>
      <c r="E345" s="61">
        <v>20222</v>
      </c>
      <c r="F345" s="61">
        <v>53936</v>
      </c>
      <c r="G345" s="61">
        <v>47596</v>
      </c>
      <c r="H345" s="61">
        <v>46538</v>
      </c>
      <c r="I345" s="61">
        <v>47928</v>
      </c>
      <c r="J345" s="61">
        <v>54570</v>
      </c>
      <c r="K345" s="61">
        <v>46636</v>
      </c>
      <c r="L345" s="61">
        <v>49749</v>
      </c>
      <c r="M345" s="61">
        <v>46203</v>
      </c>
      <c r="N345" s="61">
        <v>557506</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20986</v>
      </c>
      <c r="C349" s="64">
        <v>32299</v>
      </c>
      <c r="D349" s="64">
        <v>46047</v>
      </c>
      <c r="E349" s="64">
        <v>11084</v>
      </c>
      <c r="F349" s="64">
        <v>23086</v>
      </c>
      <c r="G349" s="64">
        <v>2050</v>
      </c>
      <c r="H349" s="64">
        <v>17981</v>
      </c>
      <c r="I349" s="64">
        <v>29979</v>
      </c>
      <c r="J349" s="64">
        <v>34264</v>
      </c>
      <c r="K349" s="64">
        <v>18838</v>
      </c>
      <c r="L349" s="64">
        <v>14672</v>
      </c>
      <c r="M349" s="64">
        <v>10844</v>
      </c>
      <c r="N349" s="64">
        <v>262130</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0</v>
      </c>
      <c r="C351" s="64">
        <v>2998</v>
      </c>
      <c r="D351" s="64">
        <v>8017</v>
      </c>
      <c r="E351" s="64">
        <v>0</v>
      </c>
      <c r="F351" s="64">
        <v>0</v>
      </c>
      <c r="G351" s="64">
        <v>0</v>
      </c>
      <c r="H351" s="64">
        <v>0</v>
      </c>
      <c r="I351" s="64">
        <v>0</v>
      </c>
      <c r="J351" s="64">
        <v>0</v>
      </c>
      <c r="K351" s="64">
        <v>0</v>
      </c>
      <c r="L351" s="64">
        <v>0</v>
      </c>
      <c r="M351" s="64">
        <v>7825</v>
      </c>
      <c r="N351" s="64">
        <v>18840</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29207</v>
      </c>
      <c r="C354" s="64">
        <v>3666</v>
      </c>
      <c r="D354" s="64">
        <v>908</v>
      </c>
      <c r="E354" s="64">
        <v>9138</v>
      </c>
      <c r="F354" s="64">
        <v>30850</v>
      </c>
      <c r="G354" s="64">
        <v>45546</v>
      </c>
      <c r="H354" s="64">
        <v>28557</v>
      </c>
      <c r="I354" s="64">
        <v>17949</v>
      </c>
      <c r="J354" s="64">
        <v>20306</v>
      </c>
      <c r="K354" s="64">
        <v>27798</v>
      </c>
      <c r="L354" s="64">
        <v>35077</v>
      </c>
      <c r="M354" s="64">
        <v>27534</v>
      </c>
      <c r="N354" s="64">
        <v>276536</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19969</v>
      </c>
      <c r="C359" s="61">
        <v>10433</v>
      </c>
      <c r="D359" s="61">
        <v>24360</v>
      </c>
      <c r="E359" s="61">
        <v>17709</v>
      </c>
      <c r="F359" s="61">
        <v>14681</v>
      </c>
      <c r="G359" s="61">
        <v>22036</v>
      </c>
      <c r="H359" s="61">
        <v>22602</v>
      </c>
      <c r="I359" s="61">
        <v>25822</v>
      </c>
      <c r="J359" s="61">
        <v>32722</v>
      </c>
      <c r="K359" s="61">
        <v>24543</v>
      </c>
      <c r="L359" s="61">
        <v>24363</v>
      </c>
      <c r="M359" s="61">
        <v>28216</v>
      </c>
      <c r="N359" s="61">
        <v>267456</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748</v>
      </c>
      <c r="C364" s="64">
        <v>613</v>
      </c>
      <c r="D364" s="64">
        <v>250</v>
      </c>
      <c r="E364" s="64">
        <v>0</v>
      </c>
      <c r="F364" s="64">
        <v>1773</v>
      </c>
      <c r="G364" s="64">
        <v>1608</v>
      </c>
      <c r="H364" s="64">
        <v>1311</v>
      </c>
      <c r="I364" s="64">
        <v>0</v>
      </c>
      <c r="J364" s="64">
        <v>0</v>
      </c>
      <c r="K364" s="64">
        <v>427</v>
      </c>
      <c r="L364" s="64">
        <v>376</v>
      </c>
      <c r="M364" s="64">
        <v>1303</v>
      </c>
      <c r="N364" s="64">
        <v>8409</v>
      </c>
    </row>
    <row r="365" spans="1:14" ht="33" customHeight="1" x14ac:dyDescent="0.2">
      <c r="A365" s="80" t="s">
        <v>290</v>
      </c>
      <c r="B365" s="64">
        <v>18900</v>
      </c>
      <c r="C365" s="64">
        <v>9700</v>
      </c>
      <c r="D365" s="64">
        <v>23550</v>
      </c>
      <c r="E365" s="64">
        <v>15650</v>
      </c>
      <c r="F365" s="64">
        <v>12200</v>
      </c>
      <c r="G365" s="64">
        <v>19900</v>
      </c>
      <c r="H365" s="64">
        <v>20550</v>
      </c>
      <c r="I365" s="64">
        <v>24412</v>
      </c>
      <c r="J365" s="64">
        <v>32059</v>
      </c>
      <c r="K365" s="64">
        <v>23306</v>
      </c>
      <c r="L365" s="64">
        <v>23357</v>
      </c>
      <c r="M365" s="64">
        <v>26643</v>
      </c>
      <c r="N365" s="64">
        <v>250227</v>
      </c>
    </row>
    <row r="366" spans="1:14" ht="33" customHeight="1" x14ac:dyDescent="0.2">
      <c r="A366" s="80" t="s">
        <v>291</v>
      </c>
      <c r="B366" s="64">
        <v>0</v>
      </c>
      <c r="C366" s="64">
        <v>0</v>
      </c>
      <c r="D366" s="64">
        <v>0</v>
      </c>
      <c r="E366" s="64">
        <v>765</v>
      </c>
      <c r="F366" s="64">
        <v>0</v>
      </c>
      <c r="G366" s="64">
        <v>0</v>
      </c>
      <c r="H366" s="64">
        <v>0</v>
      </c>
      <c r="I366" s="64">
        <v>0</v>
      </c>
      <c r="J366" s="64">
        <v>0</v>
      </c>
      <c r="K366" s="64">
        <v>0</v>
      </c>
      <c r="L366" s="64">
        <v>0</v>
      </c>
      <c r="M366" s="64">
        <v>0</v>
      </c>
      <c r="N366" s="64">
        <v>765</v>
      </c>
    </row>
    <row r="367" spans="1:14" ht="33" customHeight="1" x14ac:dyDescent="0.2">
      <c r="A367" s="80" t="s">
        <v>292</v>
      </c>
      <c r="B367" s="64">
        <v>321</v>
      </c>
      <c r="C367" s="64">
        <v>120</v>
      </c>
      <c r="D367" s="64">
        <v>560</v>
      </c>
      <c r="E367" s="64">
        <v>1294</v>
      </c>
      <c r="F367" s="64">
        <v>708</v>
      </c>
      <c r="G367" s="64">
        <v>528</v>
      </c>
      <c r="H367" s="64">
        <v>741</v>
      </c>
      <c r="I367" s="64">
        <v>1410</v>
      </c>
      <c r="J367" s="64">
        <v>663</v>
      </c>
      <c r="K367" s="64">
        <v>810</v>
      </c>
      <c r="L367" s="64">
        <v>630</v>
      </c>
      <c r="M367" s="64">
        <v>270</v>
      </c>
      <c r="N367" s="64">
        <v>8055</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17808</v>
      </c>
      <c r="C378" s="61">
        <v>10309</v>
      </c>
      <c r="D378" s="61">
        <v>11089</v>
      </c>
      <c r="E378" s="61">
        <v>9172</v>
      </c>
      <c r="F378" s="61">
        <v>5910</v>
      </c>
      <c r="G378" s="61">
        <v>13276</v>
      </c>
      <c r="H378" s="61">
        <v>14952</v>
      </c>
      <c r="I378" s="61">
        <v>14106</v>
      </c>
      <c r="J378" s="61">
        <v>17870</v>
      </c>
      <c r="K378" s="61">
        <v>17617</v>
      </c>
      <c r="L378" s="61">
        <v>16074</v>
      </c>
      <c r="M378" s="61">
        <v>15835</v>
      </c>
      <c r="N378" s="61">
        <v>164018</v>
      </c>
    </row>
    <row r="379" spans="1:14" ht="33" customHeight="1" x14ac:dyDescent="0.2">
      <c r="A379" s="80" t="s">
        <v>304</v>
      </c>
      <c r="B379" s="64">
        <v>1850</v>
      </c>
      <c r="C379" s="64">
        <v>1450</v>
      </c>
      <c r="D379" s="64">
        <v>2700</v>
      </c>
      <c r="E379" s="64">
        <v>3400</v>
      </c>
      <c r="F379" s="64">
        <v>1400</v>
      </c>
      <c r="G379" s="64">
        <v>2650</v>
      </c>
      <c r="H379" s="64">
        <v>3100</v>
      </c>
      <c r="I379" s="64">
        <v>3300</v>
      </c>
      <c r="J379" s="64">
        <v>2650</v>
      </c>
      <c r="K379" s="64">
        <v>2700</v>
      </c>
      <c r="L379" s="64">
        <v>1750</v>
      </c>
      <c r="M379" s="64">
        <v>2700</v>
      </c>
      <c r="N379" s="64">
        <v>29650</v>
      </c>
    </row>
    <row r="380" spans="1:14" ht="33" customHeight="1" x14ac:dyDescent="0.2">
      <c r="A380" s="80" t="s">
        <v>305</v>
      </c>
      <c r="B380" s="64">
        <v>442</v>
      </c>
      <c r="C380" s="64">
        <v>737</v>
      </c>
      <c r="D380" s="64">
        <v>147</v>
      </c>
      <c r="E380" s="64">
        <v>442</v>
      </c>
      <c r="F380" s="64">
        <v>442</v>
      </c>
      <c r="G380" s="64">
        <v>442</v>
      </c>
      <c r="H380" s="64">
        <v>442</v>
      </c>
      <c r="I380" s="64">
        <v>196</v>
      </c>
      <c r="J380" s="64">
        <v>884</v>
      </c>
      <c r="K380" s="64">
        <v>0</v>
      </c>
      <c r="L380" s="64">
        <v>589</v>
      </c>
      <c r="M380" s="64">
        <v>147</v>
      </c>
      <c r="N380" s="64">
        <v>4910</v>
      </c>
    </row>
    <row r="381" spans="1:14" ht="33" customHeight="1" x14ac:dyDescent="0.2">
      <c r="A381" s="80" t="s">
        <v>306</v>
      </c>
      <c r="B381" s="64">
        <v>816</v>
      </c>
      <c r="C381" s="64">
        <v>672</v>
      </c>
      <c r="D381" s="64">
        <v>480</v>
      </c>
      <c r="E381" s="64">
        <v>480</v>
      </c>
      <c r="F381" s="64">
        <v>768</v>
      </c>
      <c r="G381" s="64">
        <v>384</v>
      </c>
      <c r="H381" s="64">
        <v>960</v>
      </c>
      <c r="I381" s="64">
        <v>960</v>
      </c>
      <c r="J381" s="64">
        <v>1536</v>
      </c>
      <c r="K381" s="64">
        <v>1152</v>
      </c>
      <c r="L381" s="64">
        <v>336</v>
      </c>
      <c r="M381" s="64">
        <v>48</v>
      </c>
      <c r="N381" s="64">
        <v>8592</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14700</v>
      </c>
      <c r="C387" s="64">
        <v>7450</v>
      </c>
      <c r="D387" s="64">
        <v>7762</v>
      </c>
      <c r="E387" s="64">
        <v>4850</v>
      </c>
      <c r="F387" s="64">
        <v>3300</v>
      </c>
      <c r="G387" s="64">
        <v>9800</v>
      </c>
      <c r="H387" s="64">
        <v>10450</v>
      </c>
      <c r="I387" s="64">
        <v>9650</v>
      </c>
      <c r="J387" s="64">
        <v>12800</v>
      </c>
      <c r="K387" s="64">
        <v>13765</v>
      </c>
      <c r="L387" s="64">
        <v>13399</v>
      </c>
      <c r="M387" s="64">
        <v>12940</v>
      </c>
      <c r="N387" s="64">
        <v>120866</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4591</v>
      </c>
      <c r="C394" s="61">
        <v>4593</v>
      </c>
      <c r="D394" s="61">
        <v>2878</v>
      </c>
      <c r="E394" s="61">
        <v>3644</v>
      </c>
      <c r="F394" s="61">
        <v>6447</v>
      </c>
      <c r="G394" s="61">
        <v>5836</v>
      </c>
      <c r="H394" s="61">
        <v>5864</v>
      </c>
      <c r="I394" s="61">
        <v>6177</v>
      </c>
      <c r="J394" s="61">
        <v>4075</v>
      </c>
      <c r="K394" s="61">
        <v>5722</v>
      </c>
      <c r="L394" s="61">
        <v>4626</v>
      </c>
      <c r="M394" s="61">
        <v>4772</v>
      </c>
      <c r="N394" s="61">
        <v>59225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3036</v>
      </c>
      <c r="C396" s="64">
        <v>3721</v>
      </c>
      <c r="D396" s="64">
        <v>2298</v>
      </c>
      <c r="E396" s="64">
        <v>2178</v>
      </c>
      <c r="F396" s="64">
        <v>3652</v>
      </c>
      <c r="G396" s="64">
        <v>3917</v>
      </c>
      <c r="H396" s="64">
        <v>3570</v>
      </c>
      <c r="I396" s="64">
        <v>3060</v>
      </c>
      <c r="J396" s="64">
        <v>2865</v>
      </c>
      <c r="K396" s="64">
        <v>4410</v>
      </c>
      <c r="L396" s="64">
        <v>3870</v>
      </c>
      <c r="M396" s="64">
        <v>3540</v>
      </c>
      <c r="N396" s="64">
        <v>40117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1555</v>
      </c>
      <c r="C399" s="64">
        <v>872</v>
      </c>
      <c r="D399" s="64">
        <v>580</v>
      </c>
      <c r="E399" s="64">
        <v>1466</v>
      </c>
      <c r="F399" s="64">
        <v>2795</v>
      </c>
      <c r="G399" s="64">
        <v>1919</v>
      </c>
      <c r="H399" s="64">
        <v>2294</v>
      </c>
      <c r="I399" s="64">
        <v>3117</v>
      </c>
      <c r="J399" s="64">
        <v>1210</v>
      </c>
      <c r="K399" s="64">
        <v>1312</v>
      </c>
      <c r="L399" s="64">
        <v>756</v>
      </c>
      <c r="M399" s="64">
        <v>1232</v>
      </c>
      <c r="N399" s="64">
        <v>19108</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2619</v>
      </c>
      <c r="C406" s="61">
        <v>5552</v>
      </c>
      <c r="D406" s="61">
        <v>230</v>
      </c>
      <c r="E406" s="61">
        <v>5713</v>
      </c>
      <c r="F406" s="61">
        <v>13868</v>
      </c>
      <c r="G406" s="61">
        <v>24231</v>
      </c>
      <c r="H406" s="61">
        <v>27451</v>
      </c>
      <c r="I406" s="61">
        <v>24409</v>
      </c>
      <c r="J406" s="61">
        <v>24303</v>
      </c>
      <c r="K406" s="61">
        <v>23537</v>
      </c>
      <c r="L406" s="61">
        <v>14170</v>
      </c>
      <c r="M406" s="61">
        <v>17530</v>
      </c>
      <c r="N406" s="61">
        <v>183613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2778</v>
      </c>
      <c r="D408" s="64">
        <v>0</v>
      </c>
      <c r="E408" s="64">
        <v>5134</v>
      </c>
      <c r="F408" s="64">
        <v>1624</v>
      </c>
      <c r="G408" s="64">
        <v>0</v>
      </c>
      <c r="H408" s="64">
        <v>7913</v>
      </c>
      <c r="I408" s="64">
        <v>0</v>
      </c>
      <c r="J408" s="64">
        <v>0</v>
      </c>
      <c r="K408" s="64">
        <v>0</v>
      </c>
      <c r="L408" s="64">
        <v>0</v>
      </c>
      <c r="M408" s="64">
        <v>0</v>
      </c>
      <c r="N408" s="64">
        <v>17449</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2217</v>
      </c>
      <c r="C412" s="64">
        <v>2659</v>
      </c>
      <c r="D412" s="64">
        <v>0</v>
      </c>
      <c r="E412" s="64">
        <v>0</v>
      </c>
      <c r="F412" s="64">
        <v>12130</v>
      </c>
      <c r="G412" s="64">
        <v>24117</v>
      </c>
      <c r="H412" s="64">
        <v>19395</v>
      </c>
      <c r="I412" s="64">
        <v>24169</v>
      </c>
      <c r="J412" s="64">
        <v>24303</v>
      </c>
      <c r="K412" s="64">
        <v>23537</v>
      </c>
      <c r="L412" s="64">
        <v>13810</v>
      </c>
      <c r="M412" s="64">
        <v>17290</v>
      </c>
      <c r="N412" s="64">
        <v>163627</v>
      </c>
    </row>
    <row r="413" spans="1:14" ht="33" customHeight="1" x14ac:dyDescent="0.2">
      <c r="A413" s="80" t="s">
        <v>334</v>
      </c>
      <c r="B413" s="64">
        <v>402</v>
      </c>
      <c r="C413" s="64">
        <v>115</v>
      </c>
      <c r="D413" s="64">
        <v>230</v>
      </c>
      <c r="E413" s="64">
        <v>459</v>
      </c>
      <c r="F413" s="64">
        <v>114</v>
      </c>
      <c r="G413" s="64">
        <v>114</v>
      </c>
      <c r="H413" s="64">
        <v>143</v>
      </c>
      <c r="I413" s="64">
        <v>240</v>
      </c>
      <c r="J413" s="64">
        <v>0</v>
      </c>
      <c r="K413" s="64">
        <v>0</v>
      </c>
      <c r="L413" s="64">
        <v>360</v>
      </c>
      <c r="M413" s="64">
        <v>240</v>
      </c>
      <c r="N413" s="64">
        <v>2417</v>
      </c>
    </row>
    <row r="414" spans="1:14" ht="33" customHeight="1" thickBot="1" x14ac:dyDescent="0.25">
      <c r="A414" s="80" t="s">
        <v>255</v>
      </c>
      <c r="B414" s="64">
        <v>0</v>
      </c>
      <c r="C414" s="64">
        <v>0</v>
      </c>
      <c r="D414" s="64">
        <v>0</v>
      </c>
      <c r="E414" s="64">
        <v>120</v>
      </c>
      <c r="F414" s="64">
        <v>0</v>
      </c>
      <c r="G414" s="64">
        <v>0</v>
      </c>
      <c r="H414" s="64">
        <v>0</v>
      </c>
      <c r="I414" s="64">
        <v>0</v>
      </c>
      <c r="J414" s="64">
        <v>0</v>
      </c>
      <c r="K414" s="64">
        <v>0</v>
      </c>
      <c r="L414" s="64">
        <v>0</v>
      </c>
      <c r="M414" s="64">
        <v>0</v>
      </c>
      <c r="N414" s="64">
        <v>120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968</v>
      </c>
      <c r="F419" s="61">
        <v>154</v>
      </c>
      <c r="G419" s="61">
        <v>79</v>
      </c>
      <c r="H419" s="61">
        <v>108</v>
      </c>
      <c r="I419" s="61">
        <v>3417</v>
      </c>
      <c r="J419" s="61">
        <v>1180</v>
      </c>
      <c r="K419" s="61">
        <v>1020</v>
      </c>
      <c r="L419" s="61">
        <v>1050</v>
      </c>
      <c r="M419" s="61">
        <v>1260</v>
      </c>
      <c r="N419" s="61">
        <v>9236</v>
      </c>
    </row>
    <row r="420" spans="1:14" ht="33" customHeight="1" thickBot="1" x14ac:dyDescent="0.25">
      <c r="A420" s="81" t="s">
        <v>339</v>
      </c>
      <c r="B420" s="64">
        <v>0</v>
      </c>
      <c r="C420" s="64">
        <v>0</v>
      </c>
      <c r="D420" s="64">
        <v>0</v>
      </c>
      <c r="E420" s="64">
        <v>968</v>
      </c>
      <c r="F420" s="64">
        <v>154</v>
      </c>
      <c r="G420" s="64">
        <v>79</v>
      </c>
      <c r="H420" s="64">
        <v>108</v>
      </c>
      <c r="I420" s="64">
        <v>3417</v>
      </c>
      <c r="J420" s="64">
        <v>1180</v>
      </c>
      <c r="K420" s="64">
        <v>1020</v>
      </c>
      <c r="L420" s="64">
        <v>1050</v>
      </c>
      <c r="M420" s="64">
        <v>1260</v>
      </c>
      <c r="N420" s="64">
        <v>9236</v>
      </c>
    </row>
    <row r="421" spans="1:14" ht="33" customHeight="1" thickBot="1" x14ac:dyDescent="0.25">
      <c r="A421" s="116" t="s">
        <v>250</v>
      </c>
      <c r="B421" s="115">
        <v>103189</v>
      </c>
      <c r="C421" s="115">
        <v>75003</v>
      </c>
      <c r="D421" s="115">
        <v>106041</v>
      </c>
      <c r="E421" s="115">
        <v>71075</v>
      </c>
      <c r="F421" s="115">
        <v>105512</v>
      </c>
      <c r="G421" s="115">
        <v>123484</v>
      </c>
      <c r="H421" s="115">
        <v>136632</v>
      </c>
      <c r="I421" s="115">
        <v>139600</v>
      </c>
      <c r="J421" s="115">
        <v>153638</v>
      </c>
      <c r="K421" s="115">
        <v>136208</v>
      </c>
      <c r="L421" s="115">
        <v>135528</v>
      </c>
      <c r="M421" s="115">
        <v>138906</v>
      </c>
      <c r="N421" s="115">
        <v>1424816</v>
      </c>
    </row>
    <row r="422" spans="1:14" ht="33" customHeight="1" x14ac:dyDescent="0.2"/>
    <row r="423" spans="1:14" ht="33" customHeight="1" x14ac:dyDescent="0.2">
      <c r="A423" s="85"/>
    </row>
    <row r="424" spans="1:14" ht="33" customHeight="1" x14ac:dyDescent="0.2">
      <c r="A424" s="216" t="s">
        <v>357</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550</v>
      </c>
      <c r="D445" s="67">
        <v>1345</v>
      </c>
      <c r="E445" s="67">
        <v>2715</v>
      </c>
      <c r="F445" s="67">
        <v>950</v>
      </c>
      <c r="G445" s="67">
        <v>0</v>
      </c>
      <c r="H445" s="67">
        <v>300</v>
      </c>
      <c r="I445" s="67">
        <v>675</v>
      </c>
      <c r="J445" s="67">
        <v>0</v>
      </c>
      <c r="K445" s="67">
        <v>350</v>
      </c>
      <c r="L445" s="67">
        <v>250</v>
      </c>
      <c r="M445" s="67">
        <v>690</v>
      </c>
      <c r="N445" s="67">
        <v>7825</v>
      </c>
    </row>
    <row r="446" spans="1:14" ht="33" customHeight="1" x14ac:dyDescent="0.2">
      <c r="A446" s="80" t="s">
        <v>269</v>
      </c>
      <c r="B446" s="62">
        <v>0</v>
      </c>
      <c r="C446" s="62">
        <v>550</v>
      </c>
      <c r="D446" s="62">
        <v>1345</v>
      </c>
      <c r="E446" s="62">
        <v>2715</v>
      </c>
      <c r="F446" s="62">
        <v>950</v>
      </c>
      <c r="G446" s="62">
        <v>0</v>
      </c>
      <c r="H446" s="62">
        <v>300</v>
      </c>
      <c r="I446" s="62">
        <v>675</v>
      </c>
      <c r="J446" s="62">
        <v>0</v>
      </c>
      <c r="K446" s="62">
        <v>350</v>
      </c>
      <c r="L446" s="62">
        <v>250</v>
      </c>
      <c r="M446" s="62">
        <v>690</v>
      </c>
      <c r="N446" s="68">
        <v>7825</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120</v>
      </c>
      <c r="D460" s="66">
        <v>0</v>
      </c>
      <c r="E460" s="66">
        <v>0</v>
      </c>
      <c r="F460" s="66">
        <v>0</v>
      </c>
      <c r="G460" s="66">
        <v>0</v>
      </c>
      <c r="H460" s="66">
        <v>0</v>
      </c>
      <c r="I460" s="66">
        <v>0</v>
      </c>
      <c r="J460" s="66">
        <v>0</v>
      </c>
      <c r="K460" s="66">
        <v>0</v>
      </c>
      <c r="L460" s="66">
        <v>0</v>
      </c>
      <c r="M460" s="66">
        <v>0</v>
      </c>
      <c r="N460" s="66">
        <v>120</v>
      </c>
    </row>
    <row r="461" spans="1:14" ht="33" customHeight="1" thickBot="1" x14ac:dyDescent="0.25">
      <c r="A461" s="81" t="s">
        <v>283</v>
      </c>
      <c r="B461" s="69">
        <v>0</v>
      </c>
      <c r="C461" s="69">
        <v>120</v>
      </c>
      <c r="D461" s="69">
        <v>0</v>
      </c>
      <c r="E461" s="69">
        <v>0</v>
      </c>
      <c r="F461" s="69">
        <v>0</v>
      </c>
      <c r="G461" s="69">
        <v>0</v>
      </c>
      <c r="H461" s="69">
        <v>0</v>
      </c>
      <c r="I461" s="69">
        <v>0</v>
      </c>
      <c r="J461" s="69">
        <v>0</v>
      </c>
      <c r="K461" s="69">
        <v>0</v>
      </c>
      <c r="L461" s="69">
        <v>0</v>
      </c>
      <c r="M461" s="69">
        <v>0</v>
      </c>
      <c r="N461" s="68">
        <v>120</v>
      </c>
    </row>
    <row r="462" spans="1:14" ht="33" customHeight="1" thickBot="1" x14ac:dyDescent="0.25">
      <c r="A462" s="65" t="s">
        <v>284</v>
      </c>
      <c r="B462" s="66">
        <v>0</v>
      </c>
      <c r="C462" s="66">
        <v>538</v>
      </c>
      <c r="D462" s="66">
        <v>0</v>
      </c>
      <c r="E462" s="66">
        <v>473</v>
      </c>
      <c r="F462" s="66">
        <v>0</v>
      </c>
      <c r="G462" s="66">
        <v>564</v>
      </c>
      <c r="H462" s="66">
        <v>1110</v>
      </c>
      <c r="I462" s="66">
        <v>690</v>
      </c>
      <c r="J462" s="66">
        <v>900</v>
      </c>
      <c r="K462" s="66">
        <v>750</v>
      </c>
      <c r="L462" s="66">
        <v>1110</v>
      </c>
      <c r="M462" s="66">
        <v>600</v>
      </c>
      <c r="N462" s="66">
        <v>6735</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538</v>
      </c>
      <c r="D471" s="62">
        <v>0</v>
      </c>
      <c r="E471" s="62">
        <v>473</v>
      </c>
      <c r="F471" s="62">
        <v>0</v>
      </c>
      <c r="G471" s="62">
        <v>564</v>
      </c>
      <c r="H471" s="62">
        <v>1110</v>
      </c>
      <c r="I471" s="62">
        <v>690</v>
      </c>
      <c r="J471" s="62">
        <v>900</v>
      </c>
      <c r="K471" s="62">
        <v>750</v>
      </c>
      <c r="L471" s="62">
        <v>1110</v>
      </c>
      <c r="M471" s="62">
        <v>600</v>
      </c>
      <c r="N471" s="68">
        <v>6735</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0</v>
      </c>
      <c r="C473" s="66">
        <v>0</v>
      </c>
      <c r="D473" s="66">
        <v>0</v>
      </c>
      <c r="E473" s="66">
        <v>0</v>
      </c>
      <c r="F473" s="66">
        <v>0</v>
      </c>
      <c r="G473" s="66">
        <v>0</v>
      </c>
      <c r="H473" s="66">
        <v>0</v>
      </c>
      <c r="I473" s="66">
        <v>0</v>
      </c>
      <c r="J473" s="66">
        <v>0</v>
      </c>
      <c r="K473" s="66">
        <v>0</v>
      </c>
      <c r="L473" s="66">
        <v>0</v>
      </c>
      <c r="M473" s="66">
        <v>6968</v>
      </c>
      <c r="N473" s="66">
        <v>6968</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6968</v>
      </c>
      <c r="N479" s="68">
        <v>6968</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3913</v>
      </c>
      <c r="D481" s="66">
        <v>7634</v>
      </c>
      <c r="E481" s="66">
        <v>7795</v>
      </c>
      <c r="F481" s="66">
        <v>6307</v>
      </c>
      <c r="G481" s="66">
        <v>6651</v>
      </c>
      <c r="H481" s="66">
        <v>4710</v>
      </c>
      <c r="I481" s="66">
        <v>5555</v>
      </c>
      <c r="J481" s="66">
        <v>6527</v>
      </c>
      <c r="K481" s="66">
        <v>8219</v>
      </c>
      <c r="L481" s="66">
        <v>4741</v>
      </c>
      <c r="M481" s="66">
        <v>5604</v>
      </c>
      <c r="N481" s="66">
        <v>67656</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440</v>
      </c>
      <c r="D484" s="62">
        <v>528</v>
      </c>
      <c r="E484" s="62">
        <v>484</v>
      </c>
      <c r="F484" s="62">
        <v>788</v>
      </c>
      <c r="G484" s="62">
        <v>440</v>
      </c>
      <c r="H484" s="62">
        <v>1992</v>
      </c>
      <c r="I484" s="62">
        <v>1520</v>
      </c>
      <c r="J484" s="62">
        <v>1104</v>
      </c>
      <c r="K484" s="62">
        <v>1652</v>
      </c>
      <c r="L484" s="62">
        <v>876</v>
      </c>
      <c r="M484" s="62">
        <v>1012</v>
      </c>
      <c r="N484" s="68">
        <v>10836</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3473</v>
      </c>
      <c r="D496" s="62">
        <v>7106</v>
      </c>
      <c r="E496" s="62">
        <v>7311</v>
      </c>
      <c r="F496" s="62">
        <v>5519</v>
      </c>
      <c r="G496" s="62">
        <v>6211</v>
      </c>
      <c r="H496" s="62">
        <v>2718</v>
      </c>
      <c r="I496" s="62">
        <v>4035</v>
      </c>
      <c r="J496" s="62">
        <v>5423</v>
      </c>
      <c r="K496" s="62">
        <v>6567</v>
      </c>
      <c r="L496" s="62">
        <v>3865</v>
      </c>
      <c r="M496" s="62">
        <v>4592</v>
      </c>
      <c r="N496" s="68">
        <v>56820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542</v>
      </c>
      <c r="E518" s="66">
        <v>300</v>
      </c>
      <c r="F518" s="66">
        <v>0</v>
      </c>
      <c r="G518" s="66">
        <v>0</v>
      </c>
      <c r="H518" s="66">
        <v>0</v>
      </c>
      <c r="I518" s="66">
        <v>0</v>
      </c>
      <c r="J518" s="66">
        <v>0</v>
      </c>
      <c r="K518" s="66">
        <v>0</v>
      </c>
      <c r="L518" s="66">
        <v>0</v>
      </c>
      <c r="M518" s="66">
        <v>0</v>
      </c>
      <c r="N518" s="66">
        <v>842</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542</v>
      </c>
      <c r="E521" s="62">
        <v>300</v>
      </c>
      <c r="F521" s="62">
        <v>0</v>
      </c>
      <c r="G521" s="62">
        <v>0</v>
      </c>
      <c r="H521" s="62">
        <v>0</v>
      </c>
      <c r="I521" s="62">
        <v>0</v>
      </c>
      <c r="J521" s="62">
        <v>0</v>
      </c>
      <c r="K521" s="62">
        <v>0</v>
      </c>
      <c r="L521" s="62">
        <v>0</v>
      </c>
      <c r="M521" s="62">
        <v>0</v>
      </c>
      <c r="N521" s="68">
        <v>842</v>
      </c>
    </row>
    <row r="522" spans="1:14" ht="33" customHeight="1" thickBot="1" x14ac:dyDescent="0.25">
      <c r="A522" s="65" t="s">
        <v>339</v>
      </c>
      <c r="B522" s="66">
        <v>0</v>
      </c>
      <c r="C522" s="66">
        <v>56</v>
      </c>
      <c r="D522" s="66">
        <v>78</v>
      </c>
      <c r="E522" s="66">
        <v>0</v>
      </c>
      <c r="F522" s="66">
        <v>0</v>
      </c>
      <c r="G522" s="66">
        <v>200</v>
      </c>
      <c r="H522" s="66">
        <v>4368</v>
      </c>
      <c r="I522" s="66">
        <v>1415</v>
      </c>
      <c r="J522" s="66">
        <v>3662</v>
      </c>
      <c r="K522" s="66">
        <v>4688</v>
      </c>
      <c r="L522" s="66">
        <v>3809</v>
      </c>
      <c r="M522" s="66">
        <v>883</v>
      </c>
      <c r="N522" s="66">
        <v>19159</v>
      </c>
    </row>
    <row r="523" spans="1:14" ht="33" customHeight="1" thickBot="1" x14ac:dyDescent="0.25">
      <c r="A523" s="81" t="s">
        <v>339</v>
      </c>
      <c r="B523" s="70">
        <v>0</v>
      </c>
      <c r="C523" s="70">
        <v>56</v>
      </c>
      <c r="D523" s="70">
        <v>78</v>
      </c>
      <c r="E523" s="70">
        <v>0</v>
      </c>
      <c r="F523" s="70">
        <v>0</v>
      </c>
      <c r="G523" s="70">
        <v>200</v>
      </c>
      <c r="H523" s="70">
        <v>4368</v>
      </c>
      <c r="I523" s="70">
        <v>1415</v>
      </c>
      <c r="J523" s="70">
        <v>3662</v>
      </c>
      <c r="K523" s="70">
        <v>4688</v>
      </c>
      <c r="L523" s="70">
        <v>3809</v>
      </c>
      <c r="M523" s="70">
        <v>883</v>
      </c>
      <c r="N523" s="71">
        <v>19159</v>
      </c>
    </row>
    <row r="524" spans="1:14" ht="33" customHeight="1" thickBot="1" x14ac:dyDescent="0.25">
      <c r="A524" s="116" t="s">
        <v>250</v>
      </c>
      <c r="B524" s="115">
        <v>0</v>
      </c>
      <c r="C524" s="115">
        <v>5177</v>
      </c>
      <c r="D524" s="115">
        <v>9599</v>
      </c>
      <c r="E524" s="115">
        <v>11283</v>
      </c>
      <c r="F524" s="115">
        <v>7257</v>
      </c>
      <c r="G524" s="115">
        <v>7415</v>
      </c>
      <c r="H524" s="115">
        <v>10488</v>
      </c>
      <c r="I524" s="115">
        <v>8335</v>
      </c>
      <c r="J524" s="115">
        <v>11089</v>
      </c>
      <c r="K524" s="115">
        <v>14007</v>
      </c>
      <c r="L524" s="115">
        <v>9910</v>
      </c>
      <c r="M524" s="115">
        <v>14745</v>
      </c>
      <c r="N524" s="115">
        <v>109305</v>
      </c>
    </row>
    <row r="525" spans="1:14" ht="33" customHeight="1" x14ac:dyDescent="0.2"/>
    <row r="526" spans="1:14" ht="33" customHeight="1" x14ac:dyDescent="0.2">
      <c r="A526" s="85"/>
    </row>
    <row r="527" spans="1:14" ht="33" customHeight="1" x14ac:dyDescent="0.2">
      <c r="A527" s="216" t="s">
        <v>358</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1330</v>
      </c>
      <c r="C543" s="66">
        <v>946.02</v>
      </c>
      <c r="D543" s="66">
        <v>1511.28</v>
      </c>
      <c r="E543" s="66">
        <v>1748.46</v>
      </c>
      <c r="F543" s="66">
        <v>1618.18</v>
      </c>
      <c r="G543" s="66">
        <v>1022.25</v>
      </c>
      <c r="H543" s="66">
        <v>1453.82</v>
      </c>
      <c r="I543" s="66">
        <v>460.63</v>
      </c>
      <c r="J543" s="66">
        <v>1438.47</v>
      </c>
      <c r="K543" s="66">
        <v>418</v>
      </c>
      <c r="L543" s="66">
        <v>0</v>
      </c>
      <c r="M543" s="66">
        <v>0</v>
      </c>
      <c r="N543" s="66">
        <v>11947.109999999999</v>
      </c>
    </row>
    <row r="544" spans="1:14" ht="33" customHeight="1" x14ac:dyDescent="0.2">
      <c r="A544" s="80" t="s">
        <v>264</v>
      </c>
      <c r="B544" s="62">
        <v>1330</v>
      </c>
      <c r="C544" s="62">
        <v>946.02</v>
      </c>
      <c r="D544" s="62">
        <v>1511.28</v>
      </c>
      <c r="E544" s="62">
        <v>1748.46</v>
      </c>
      <c r="F544" s="62">
        <v>1618.18</v>
      </c>
      <c r="G544" s="62">
        <v>1022.25</v>
      </c>
      <c r="H544" s="62">
        <v>1453.82</v>
      </c>
      <c r="I544" s="62">
        <v>460.63</v>
      </c>
      <c r="J544" s="62">
        <v>1438.47</v>
      </c>
      <c r="K544" s="62">
        <v>418</v>
      </c>
      <c r="L544" s="62">
        <v>0</v>
      </c>
      <c r="M544" s="62">
        <v>0</v>
      </c>
      <c r="N544" s="63">
        <v>11947.109999999999</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2600</v>
      </c>
      <c r="C548" s="67">
        <v>3704</v>
      </c>
      <c r="D548" s="67">
        <v>5915</v>
      </c>
      <c r="E548" s="67">
        <v>2876</v>
      </c>
      <c r="F548" s="67">
        <v>3154</v>
      </c>
      <c r="G548" s="67">
        <v>2307</v>
      </c>
      <c r="H548" s="67">
        <v>4132</v>
      </c>
      <c r="I548" s="67">
        <v>3780</v>
      </c>
      <c r="J548" s="67">
        <v>1792</v>
      </c>
      <c r="K548" s="67">
        <v>3380</v>
      </c>
      <c r="L548" s="67">
        <v>2238</v>
      </c>
      <c r="M548" s="67">
        <v>0</v>
      </c>
      <c r="N548" s="67">
        <v>35878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2600</v>
      </c>
      <c r="C550" s="62">
        <v>3704</v>
      </c>
      <c r="D550" s="62">
        <v>5915</v>
      </c>
      <c r="E550" s="62">
        <v>2876</v>
      </c>
      <c r="F550" s="62">
        <v>3154</v>
      </c>
      <c r="G550" s="62">
        <v>2307</v>
      </c>
      <c r="H550" s="62">
        <v>4132</v>
      </c>
      <c r="I550" s="62">
        <v>3780</v>
      </c>
      <c r="J550" s="62">
        <v>1792</v>
      </c>
      <c r="K550" s="62">
        <v>3380</v>
      </c>
      <c r="L550" s="62">
        <v>2238</v>
      </c>
      <c r="M550" s="62">
        <v>0</v>
      </c>
      <c r="N550" s="68">
        <v>35878</v>
      </c>
    </row>
    <row r="551" spans="1:14" ht="33" customHeight="1" thickBot="1" x14ac:dyDescent="0.25">
      <c r="A551" s="65" t="s">
        <v>271</v>
      </c>
      <c r="B551" s="66">
        <v>44021</v>
      </c>
      <c r="C551" s="66">
        <v>37086.770000000004</v>
      </c>
      <c r="D551" s="66">
        <v>52807.21</v>
      </c>
      <c r="E551" s="66">
        <v>37262.47</v>
      </c>
      <c r="F551" s="66">
        <v>56298.55</v>
      </c>
      <c r="G551" s="66">
        <v>48579.840000000004</v>
      </c>
      <c r="H551" s="66">
        <v>56769.07</v>
      </c>
      <c r="I551" s="66">
        <v>65633.81</v>
      </c>
      <c r="J551" s="66">
        <v>57916.14</v>
      </c>
      <c r="K551" s="66">
        <v>54840.19</v>
      </c>
      <c r="L551" s="66">
        <v>56553.26</v>
      </c>
      <c r="M551" s="66">
        <v>48416.04</v>
      </c>
      <c r="N551" s="66">
        <v>616184.35000000009</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1063</v>
      </c>
      <c r="C555" s="62">
        <v>6175.75</v>
      </c>
      <c r="D555" s="62">
        <v>8827.2000000000007</v>
      </c>
      <c r="E555" s="62">
        <v>4820</v>
      </c>
      <c r="F555" s="62">
        <v>0</v>
      </c>
      <c r="G555" s="62">
        <v>2556.85</v>
      </c>
      <c r="H555" s="62">
        <v>8575.69</v>
      </c>
      <c r="I555" s="62">
        <v>27348.89</v>
      </c>
      <c r="J555" s="62">
        <v>11594.77</v>
      </c>
      <c r="K555" s="62">
        <v>11716.36</v>
      </c>
      <c r="L555" s="62">
        <v>4384.28</v>
      </c>
      <c r="M555" s="62">
        <v>3339.67</v>
      </c>
      <c r="N555" s="68">
        <v>90402.459999999992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0</v>
      </c>
      <c r="C557" s="62">
        <v>2544.54</v>
      </c>
      <c r="D557" s="62">
        <v>11814.57</v>
      </c>
      <c r="E557" s="62">
        <v>7782</v>
      </c>
      <c r="F557" s="62">
        <v>4891.76</v>
      </c>
      <c r="G557" s="62">
        <v>0</v>
      </c>
      <c r="H557" s="62">
        <v>0</v>
      </c>
      <c r="I557" s="62">
        <v>0</v>
      </c>
      <c r="J557" s="62">
        <v>0</v>
      </c>
      <c r="K557" s="62">
        <v>0</v>
      </c>
      <c r="L557" s="62">
        <v>2254.6799999999998</v>
      </c>
      <c r="M557" s="62">
        <v>1177</v>
      </c>
      <c r="N557" s="68">
        <v>30464.550000000003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4200</v>
      </c>
      <c r="C559" s="62">
        <v>1050</v>
      </c>
      <c r="D559" s="62">
        <v>4200</v>
      </c>
      <c r="E559" s="62">
        <v>0</v>
      </c>
      <c r="F559" s="62">
        <v>0</v>
      </c>
      <c r="G559" s="62">
        <v>0</v>
      </c>
      <c r="H559" s="62">
        <v>0</v>
      </c>
      <c r="I559" s="62">
        <v>0</v>
      </c>
      <c r="J559" s="62">
        <v>0</v>
      </c>
      <c r="K559" s="62">
        <v>0</v>
      </c>
      <c r="L559" s="62">
        <v>0</v>
      </c>
      <c r="M559" s="62">
        <v>6090</v>
      </c>
      <c r="N559" s="68">
        <v>15540</v>
      </c>
    </row>
    <row r="560" spans="1:14" ht="33" customHeight="1" x14ac:dyDescent="0.2">
      <c r="A560" s="80" t="s">
        <v>280</v>
      </c>
      <c r="B560" s="62">
        <v>37560</v>
      </c>
      <c r="C560" s="62">
        <v>26625.200000000001</v>
      </c>
      <c r="D560" s="62">
        <v>26444.7</v>
      </c>
      <c r="E560" s="62">
        <v>23738.47</v>
      </c>
      <c r="F560" s="62">
        <v>50162.43</v>
      </c>
      <c r="G560" s="62">
        <v>45561.87</v>
      </c>
      <c r="H560" s="62">
        <v>46832.639999999999</v>
      </c>
      <c r="I560" s="62">
        <v>36452</v>
      </c>
      <c r="J560" s="62">
        <v>44950.43</v>
      </c>
      <c r="K560" s="62">
        <v>42664.71</v>
      </c>
      <c r="L560" s="62">
        <v>48959.5</v>
      </c>
      <c r="M560" s="62">
        <v>36925.370000000003</v>
      </c>
      <c r="N560" s="68">
        <v>466877.32</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1198</v>
      </c>
      <c r="C562" s="62">
        <v>691.28</v>
      </c>
      <c r="D562" s="62">
        <v>1520.74</v>
      </c>
      <c r="E562" s="62">
        <v>922</v>
      </c>
      <c r="F562" s="62">
        <v>1244.3599999999999</v>
      </c>
      <c r="G562" s="62">
        <v>461.12</v>
      </c>
      <c r="H562" s="62">
        <v>1360.74</v>
      </c>
      <c r="I562" s="62">
        <v>1832.92</v>
      </c>
      <c r="J562" s="62">
        <v>1370.94</v>
      </c>
      <c r="K562" s="62">
        <v>459.12</v>
      </c>
      <c r="L562" s="62">
        <v>954.8</v>
      </c>
      <c r="M562" s="62">
        <v>884</v>
      </c>
      <c r="N562" s="68">
        <v>12900.02</v>
      </c>
    </row>
    <row r="563" spans="1:14" ht="33" customHeight="1" thickBot="1" x14ac:dyDescent="0.25">
      <c r="A563" s="65" t="s">
        <v>283</v>
      </c>
      <c r="B563" s="66">
        <v>0</v>
      </c>
      <c r="C563" s="66">
        <v>0</v>
      </c>
      <c r="D563" s="66">
        <v>0</v>
      </c>
      <c r="E563" s="66">
        <v>1540</v>
      </c>
      <c r="F563" s="66">
        <v>0</v>
      </c>
      <c r="G563" s="66">
        <v>0</v>
      </c>
      <c r="H563" s="66">
        <v>0</v>
      </c>
      <c r="I563" s="66">
        <v>3960</v>
      </c>
      <c r="J563" s="66">
        <v>0</v>
      </c>
      <c r="K563" s="66">
        <v>0</v>
      </c>
      <c r="L563" s="66">
        <v>0</v>
      </c>
      <c r="M563" s="66">
        <v>2970</v>
      </c>
      <c r="N563" s="66">
        <v>8470</v>
      </c>
    </row>
    <row r="564" spans="1:14" ht="33" customHeight="1" thickBot="1" x14ac:dyDescent="0.25">
      <c r="A564" s="81" t="s">
        <v>283</v>
      </c>
      <c r="B564" s="69">
        <v>0</v>
      </c>
      <c r="C564" s="69">
        <v>0</v>
      </c>
      <c r="D564" s="69">
        <v>0</v>
      </c>
      <c r="E564" s="69">
        <v>1540</v>
      </c>
      <c r="F564" s="69">
        <v>0</v>
      </c>
      <c r="G564" s="69">
        <v>0</v>
      </c>
      <c r="H564" s="69">
        <v>0</v>
      </c>
      <c r="I564" s="69">
        <v>3960</v>
      </c>
      <c r="J564" s="69">
        <v>0</v>
      </c>
      <c r="K564" s="69">
        <v>0</v>
      </c>
      <c r="L564" s="69">
        <v>0</v>
      </c>
      <c r="M564" s="69">
        <v>2970</v>
      </c>
      <c r="N564" s="68">
        <v>8470</v>
      </c>
    </row>
    <row r="565" spans="1:14" ht="33" customHeight="1" thickBot="1" x14ac:dyDescent="0.25">
      <c r="A565" s="65" t="s">
        <v>284</v>
      </c>
      <c r="B565" s="66">
        <v>840</v>
      </c>
      <c r="C565" s="66">
        <v>1612</v>
      </c>
      <c r="D565" s="66">
        <v>2496</v>
      </c>
      <c r="E565" s="66">
        <v>0</v>
      </c>
      <c r="F565" s="66">
        <v>1144</v>
      </c>
      <c r="G565" s="66">
        <v>416</v>
      </c>
      <c r="H565" s="66">
        <v>1742</v>
      </c>
      <c r="I565" s="66">
        <v>0</v>
      </c>
      <c r="J565" s="66">
        <v>494</v>
      </c>
      <c r="K565" s="66">
        <v>1274</v>
      </c>
      <c r="L565" s="66">
        <v>0</v>
      </c>
      <c r="M565" s="66">
        <v>0</v>
      </c>
      <c r="N565" s="66">
        <v>10018</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1612</v>
      </c>
      <c r="D568" s="62">
        <v>2496</v>
      </c>
      <c r="E568" s="62">
        <v>0</v>
      </c>
      <c r="F568" s="62">
        <v>1144</v>
      </c>
      <c r="G568" s="62">
        <v>416</v>
      </c>
      <c r="H568" s="62">
        <v>1742</v>
      </c>
      <c r="I568" s="62">
        <v>0</v>
      </c>
      <c r="J568" s="62">
        <v>494</v>
      </c>
      <c r="K568" s="62">
        <v>1274</v>
      </c>
      <c r="L568" s="62">
        <v>0</v>
      </c>
      <c r="M568" s="62">
        <v>0</v>
      </c>
      <c r="N568" s="68">
        <v>9178</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840</v>
      </c>
      <c r="C573" s="62">
        <v>0</v>
      </c>
      <c r="D573" s="62">
        <v>0</v>
      </c>
      <c r="E573" s="62">
        <v>0</v>
      </c>
      <c r="F573" s="62">
        <v>0</v>
      </c>
      <c r="G573" s="62">
        <v>0</v>
      </c>
      <c r="H573" s="62">
        <v>0</v>
      </c>
      <c r="I573" s="62">
        <v>0</v>
      </c>
      <c r="J573" s="62">
        <v>0</v>
      </c>
      <c r="K573" s="62">
        <v>0</v>
      </c>
      <c r="L573" s="62">
        <v>0</v>
      </c>
      <c r="M573" s="62">
        <v>0</v>
      </c>
      <c r="N573" s="68">
        <v>840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0</v>
      </c>
      <c r="C576" s="66">
        <v>0</v>
      </c>
      <c r="D576" s="66">
        <v>0</v>
      </c>
      <c r="E576" s="66">
        <v>529</v>
      </c>
      <c r="F576" s="66">
        <v>0</v>
      </c>
      <c r="G576" s="66">
        <v>665</v>
      </c>
      <c r="H576" s="66">
        <v>348</v>
      </c>
      <c r="I576" s="66">
        <v>3227</v>
      </c>
      <c r="J576" s="66">
        <v>3699.6800000000003</v>
      </c>
      <c r="K576" s="66">
        <v>7976.04</v>
      </c>
      <c r="L576" s="66">
        <v>21406.2</v>
      </c>
      <c r="M576" s="66">
        <v>25805.200000000001</v>
      </c>
      <c r="N576" s="66">
        <v>63656.12</v>
      </c>
    </row>
    <row r="577" spans="1:14" ht="33" customHeight="1" x14ac:dyDescent="0.2">
      <c r="A577" s="80" t="s">
        <v>296</v>
      </c>
      <c r="B577" s="62">
        <v>0</v>
      </c>
      <c r="C577" s="62">
        <v>0</v>
      </c>
      <c r="D577" s="62">
        <v>0</v>
      </c>
      <c r="E577" s="62">
        <v>0</v>
      </c>
      <c r="F577" s="62">
        <v>0</v>
      </c>
      <c r="G577" s="62">
        <v>0</v>
      </c>
      <c r="H577" s="62">
        <v>0</v>
      </c>
      <c r="I577" s="62">
        <v>0</v>
      </c>
      <c r="J577" s="62">
        <v>0</v>
      </c>
      <c r="K577" s="62">
        <v>1230</v>
      </c>
      <c r="L577" s="62">
        <v>13629</v>
      </c>
      <c r="M577" s="62">
        <v>14860</v>
      </c>
      <c r="N577" s="68">
        <v>29719</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0</v>
      </c>
      <c r="C579" s="62">
        <v>0</v>
      </c>
      <c r="D579" s="62">
        <v>0</v>
      </c>
      <c r="E579" s="62">
        <v>0</v>
      </c>
      <c r="F579" s="62">
        <v>0</v>
      </c>
      <c r="G579" s="62">
        <v>665</v>
      </c>
      <c r="H579" s="62">
        <v>348</v>
      </c>
      <c r="I579" s="62">
        <v>900</v>
      </c>
      <c r="J579" s="62">
        <v>1890</v>
      </c>
      <c r="K579" s="62">
        <v>2753.4</v>
      </c>
      <c r="L579" s="62">
        <v>5520</v>
      </c>
      <c r="M579" s="62">
        <v>5040</v>
      </c>
      <c r="N579" s="68">
        <v>17116.400000000001</v>
      </c>
    </row>
    <row r="580" spans="1:14" ht="33" customHeight="1" x14ac:dyDescent="0.2">
      <c r="A580" s="80" t="s">
        <v>299</v>
      </c>
      <c r="B580" s="62">
        <v>0</v>
      </c>
      <c r="C580" s="62">
        <v>0</v>
      </c>
      <c r="D580" s="62">
        <v>0</v>
      </c>
      <c r="E580" s="62">
        <v>529</v>
      </c>
      <c r="F580" s="62">
        <v>0</v>
      </c>
      <c r="G580" s="62">
        <v>0</v>
      </c>
      <c r="H580" s="62">
        <v>0</v>
      </c>
      <c r="I580" s="62">
        <v>0</v>
      </c>
      <c r="J580" s="62">
        <v>0</v>
      </c>
      <c r="K580" s="62">
        <v>0</v>
      </c>
      <c r="L580" s="62">
        <v>0</v>
      </c>
      <c r="M580" s="62">
        <v>0</v>
      </c>
      <c r="N580" s="68">
        <v>529</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0</v>
      </c>
      <c r="F582" s="62">
        <v>0</v>
      </c>
      <c r="G582" s="62">
        <v>0</v>
      </c>
      <c r="H582" s="62">
        <v>0</v>
      </c>
      <c r="I582" s="62">
        <v>2327</v>
      </c>
      <c r="J582" s="62">
        <v>1809.68</v>
      </c>
      <c r="K582" s="62">
        <v>3992.64</v>
      </c>
      <c r="L582" s="62">
        <v>2257.1999999999998</v>
      </c>
      <c r="M582" s="62">
        <v>5905.2</v>
      </c>
      <c r="N582" s="68">
        <v>16291.720000000001</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5200</v>
      </c>
      <c r="C584" s="66">
        <v>2560</v>
      </c>
      <c r="D584" s="66">
        <v>3640</v>
      </c>
      <c r="E584" s="66">
        <v>3080</v>
      </c>
      <c r="F584" s="66">
        <v>4188</v>
      </c>
      <c r="G584" s="66">
        <v>5244</v>
      </c>
      <c r="H584" s="66">
        <v>4214.88</v>
      </c>
      <c r="I584" s="66">
        <v>4275</v>
      </c>
      <c r="J584" s="66">
        <v>5356.5599999999995</v>
      </c>
      <c r="K584" s="66">
        <v>5402.67</v>
      </c>
      <c r="L584" s="66">
        <v>4181.99</v>
      </c>
      <c r="M584" s="66">
        <v>4731.6400000000003</v>
      </c>
      <c r="N584" s="66">
        <v>52074.74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504</v>
      </c>
      <c r="J586" s="62">
        <v>0</v>
      </c>
      <c r="K586" s="62">
        <v>0</v>
      </c>
      <c r="L586" s="62">
        <v>0</v>
      </c>
      <c r="M586" s="62">
        <v>0</v>
      </c>
      <c r="N586" s="68">
        <v>504</v>
      </c>
    </row>
    <row r="587" spans="1:14" ht="33" customHeight="1" x14ac:dyDescent="0.2">
      <c r="A587" s="80" t="s">
        <v>306</v>
      </c>
      <c r="B587" s="62">
        <v>5200</v>
      </c>
      <c r="C587" s="62">
        <v>2560</v>
      </c>
      <c r="D587" s="62">
        <v>3640</v>
      </c>
      <c r="E587" s="62">
        <v>3080</v>
      </c>
      <c r="F587" s="62">
        <v>4188</v>
      </c>
      <c r="G587" s="62">
        <v>5244</v>
      </c>
      <c r="H587" s="62">
        <v>4214.88</v>
      </c>
      <c r="I587" s="62">
        <v>3771</v>
      </c>
      <c r="J587" s="62">
        <v>4300.54</v>
      </c>
      <c r="K587" s="62">
        <v>4879.95</v>
      </c>
      <c r="L587" s="62">
        <v>3142.48</v>
      </c>
      <c r="M587" s="62">
        <v>4189.6400000000003</v>
      </c>
      <c r="N587" s="68">
        <v>48410.49</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1056.02</v>
      </c>
      <c r="K598" s="62">
        <v>522.72</v>
      </c>
      <c r="L598" s="62">
        <v>1039.51</v>
      </c>
      <c r="M598" s="62">
        <v>542</v>
      </c>
      <c r="N598" s="68">
        <v>3160.25</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0</v>
      </c>
      <c r="N599" s="68">
        <v>0</v>
      </c>
    </row>
    <row r="600" spans="1:14" ht="33" customHeight="1" thickBot="1" x14ac:dyDescent="0.25">
      <c r="A600" s="65" t="s">
        <v>319</v>
      </c>
      <c r="B600" s="66">
        <v>4648</v>
      </c>
      <c r="C600" s="66">
        <v>2043.73</v>
      </c>
      <c r="D600" s="66">
        <v>5397.3</v>
      </c>
      <c r="E600" s="66">
        <v>3783.8</v>
      </c>
      <c r="F600" s="66">
        <v>3768.34</v>
      </c>
      <c r="G600" s="66">
        <v>4361.93</v>
      </c>
      <c r="H600" s="66">
        <v>4325.47</v>
      </c>
      <c r="I600" s="66">
        <v>4724.4399999999996</v>
      </c>
      <c r="J600" s="66">
        <v>5289.04</v>
      </c>
      <c r="K600" s="66">
        <v>7067.68</v>
      </c>
      <c r="L600" s="66">
        <v>5162.1000000000004</v>
      </c>
      <c r="M600" s="66">
        <v>3758.99</v>
      </c>
      <c r="N600" s="66">
        <v>54330.819999999992</v>
      </c>
    </row>
    <row r="601" spans="1:14" ht="33" customHeight="1" x14ac:dyDescent="0.2">
      <c r="A601" s="80" t="s">
        <v>320</v>
      </c>
      <c r="B601" s="62">
        <v>4328</v>
      </c>
      <c r="C601" s="62">
        <v>2043.73</v>
      </c>
      <c r="D601" s="62">
        <v>5397.3</v>
      </c>
      <c r="E601" s="62">
        <v>3783.8</v>
      </c>
      <c r="F601" s="62">
        <v>3768.34</v>
      </c>
      <c r="G601" s="62">
        <v>4361.93</v>
      </c>
      <c r="H601" s="62">
        <v>4325.47</v>
      </c>
      <c r="I601" s="62">
        <v>4724.4399999999996</v>
      </c>
      <c r="J601" s="62">
        <v>5289.04</v>
      </c>
      <c r="K601" s="62">
        <v>7067.68</v>
      </c>
      <c r="L601" s="62">
        <v>5162.1000000000004</v>
      </c>
      <c r="M601" s="62">
        <v>3758.99</v>
      </c>
      <c r="N601" s="68">
        <v>54010.819999999992</v>
      </c>
    </row>
    <row r="602" spans="1:14" ht="33" customHeight="1" x14ac:dyDescent="0.2">
      <c r="A602" s="80" t="s">
        <v>321</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320</v>
      </c>
      <c r="C605" s="62">
        <v>0</v>
      </c>
      <c r="D605" s="62">
        <v>0</v>
      </c>
      <c r="E605" s="62">
        <v>0</v>
      </c>
      <c r="F605" s="62">
        <v>0</v>
      </c>
      <c r="G605" s="62">
        <v>0</v>
      </c>
      <c r="H605" s="62">
        <v>0</v>
      </c>
      <c r="I605" s="62">
        <v>0</v>
      </c>
      <c r="J605" s="62">
        <v>0</v>
      </c>
      <c r="K605" s="62">
        <v>0</v>
      </c>
      <c r="L605" s="62">
        <v>0</v>
      </c>
      <c r="M605" s="62">
        <v>0</v>
      </c>
      <c r="N605" s="68">
        <v>320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0</v>
      </c>
      <c r="C612" s="66">
        <v>0</v>
      </c>
      <c r="D612" s="66">
        <v>0</v>
      </c>
      <c r="E612" s="66">
        <v>0</v>
      </c>
      <c r="F612" s="66">
        <v>0</v>
      </c>
      <c r="G612" s="66">
        <v>0</v>
      </c>
      <c r="H612" s="66">
        <v>0</v>
      </c>
      <c r="I612" s="66">
        <v>0</v>
      </c>
      <c r="J612" s="66">
        <v>0</v>
      </c>
      <c r="K612" s="66">
        <v>0</v>
      </c>
      <c r="L612" s="66">
        <v>0</v>
      </c>
      <c r="M612" s="66">
        <v>1932</v>
      </c>
      <c r="N612" s="66">
        <v>1932</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0</v>
      </c>
      <c r="M618" s="62">
        <v>1932</v>
      </c>
      <c r="N618" s="68">
        <v>1932</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4989</v>
      </c>
      <c r="C625" s="66">
        <v>3876</v>
      </c>
      <c r="D625" s="66">
        <v>3466.52</v>
      </c>
      <c r="E625" s="66">
        <v>2544.54</v>
      </c>
      <c r="F625" s="66">
        <v>6036.66</v>
      </c>
      <c r="G625" s="66">
        <v>6704.24</v>
      </c>
      <c r="H625" s="66">
        <v>9945.2900000000009</v>
      </c>
      <c r="I625" s="66">
        <v>12596.67</v>
      </c>
      <c r="J625" s="66">
        <v>17506.11</v>
      </c>
      <c r="K625" s="66">
        <v>24627.18</v>
      </c>
      <c r="L625" s="66">
        <v>32020</v>
      </c>
      <c r="M625" s="66">
        <v>33804</v>
      </c>
      <c r="N625" s="66">
        <v>158116.21</v>
      </c>
    </row>
    <row r="626" spans="1:14" ht="33" customHeight="1" thickBot="1" x14ac:dyDescent="0.25">
      <c r="A626" s="81" t="s">
        <v>339</v>
      </c>
      <c r="B626" s="70">
        <v>4989</v>
      </c>
      <c r="C626" s="70">
        <v>3876</v>
      </c>
      <c r="D626" s="70">
        <v>3466.52</v>
      </c>
      <c r="E626" s="70">
        <v>2544.54</v>
      </c>
      <c r="F626" s="70">
        <v>6036.66</v>
      </c>
      <c r="G626" s="70">
        <v>6704.24</v>
      </c>
      <c r="H626" s="70">
        <v>9945.2900000000009</v>
      </c>
      <c r="I626" s="70">
        <v>12596.67</v>
      </c>
      <c r="J626" s="70">
        <v>17506.11</v>
      </c>
      <c r="K626" s="70">
        <v>24627.18</v>
      </c>
      <c r="L626" s="70">
        <v>32020</v>
      </c>
      <c r="M626" s="70">
        <v>33804</v>
      </c>
      <c r="N626" s="71">
        <v>158116.21</v>
      </c>
    </row>
    <row r="627" spans="1:14" ht="33" customHeight="1" thickBot="1" x14ac:dyDescent="0.25">
      <c r="A627" s="116" t="s">
        <v>250</v>
      </c>
      <c r="B627" s="115">
        <v>63628</v>
      </c>
      <c r="C627" s="115">
        <v>51828.520000000011</v>
      </c>
      <c r="D627" s="115">
        <v>75233.31</v>
      </c>
      <c r="E627" s="115">
        <v>53364.270000000004</v>
      </c>
      <c r="F627" s="115">
        <v>76207.73000000001</v>
      </c>
      <c r="G627" s="115">
        <v>69300.260000000009</v>
      </c>
      <c r="H627" s="115">
        <v>82930.53</v>
      </c>
      <c r="I627" s="115">
        <v>98657.55</v>
      </c>
      <c r="J627" s="115">
        <v>93492</v>
      </c>
      <c r="K627" s="115">
        <v>104985.75999999998</v>
      </c>
      <c r="L627" s="115">
        <v>121561.55000000002</v>
      </c>
      <c r="M627" s="115">
        <v>121417.87000000001</v>
      </c>
      <c r="N627" s="115">
        <v>1012607.3500000002</v>
      </c>
    </row>
    <row r="628" spans="1:14" ht="33" customHeight="1" x14ac:dyDescent="0.2"/>
    <row r="629" spans="1:14" ht="33" customHeight="1" x14ac:dyDescent="0.2">
      <c r="A629" s="200" t="s">
        <v>194</v>
      </c>
      <c r="B629" s="200"/>
      <c r="C629" s="200"/>
      <c r="D629" s="200"/>
      <c r="E629" s="200"/>
      <c r="F629" s="200"/>
      <c r="G629" s="200"/>
      <c r="H629" s="200"/>
      <c r="I629" s="200"/>
      <c r="J629" s="200"/>
      <c r="K629" s="200"/>
      <c r="L629" s="200"/>
      <c r="M629" s="200"/>
      <c r="N629" s="200"/>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28600</v>
      </c>
      <c r="C632" s="60">
        <v>27553</v>
      </c>
      <c r="D632" s="60">
        <v>24400</v>
      </c>
      <c r="E632" s="60">
        <v>24400</v>
      </c>
      <c r="F632" s="60">
        <v>17600</v>
      </c>
      <c r="G632" s="60">
        <v>20760</v>
      </c>
      <c r="H632" s="60">
        <v>27680</v>
      </c>
      <c r="I632" s="60">
        <v>25000</v>
      </c>
      <c r="J632" s="60">
        <v>29000</v>
      </c>
      <c r="K632" s="60">
        <v>32000</v>
      </c>
      <c r="L632" s="60">
        <v>26240</v>
      </c>
      <c r="M632" s="60">
        <v>21000</v>
      </c>
      <c r="N632" s="164">
        <v>304233</v>
      </c>
    </row>
    <row r="633" spans="1:14" ht="12.75" customHeight="1" thickBot="1" x14ac:dyDescent="0.25">
      <c r="A633" s="140" t="s">
        <v>13</v>
      </c>
      <c r="B633" s="166">
        <f t="shared" ref="B633:M633" si="0">SUM(B632:B632)</f>
        <v>28600</v>
      </c>
      <c r="C633" s="166">
        <f t="shared" si="0"/>
        <v>27553</v>
      </c>
      <c r="D633" s="166">
        <f t="shared" si="0"/>
        <v>24400</v>
      </c>
      <c r="E633" s="166">
        <f t="shared" si="0"/>
        <v>24400</v>
      </c>
      <c r="F633" s="166">
        <f t="shared" si="0"/>
        <v>17600</v>
      </c>
      <c r="G633" s="166">
        <f t="shared" si="0"/>
        <v>20760</v>
      </c>
      <c r="H633" s="166">
        <f t="shared" si="0"/>
        <v>27680</v>
      </c>
      <c r="I633" s="166">
        <f t="shared" si="0"/>
        <v>25000</v>
      </c>
      <c r="J633" s="166">
        <f t="shared" si="0"/>
        <v>29000</v>
      </c>
      <c r="K633" s="166">
        <f t="shared" si="0"/>
        <v>32000</v>
      </c>
      <c r="L633" s="166">
        <f t="shared" si="0"/>
        <v>26240</v>
      </c>
      <c r="M633" s="166">
        <f t="shared" si="0"/>
        <v>21000</v>
      </c>
      <c r="N633" s="166">
        <f>SUM(B633:M633)</f>
        <v>304233</v>
      </c>
    </row>
  </sheetData>
  <mergeCells count="8">
    <mergeCell ref="A629:N629"/>
    <mergeCell ref="A527:N528"/>
    <mergeCell ref="A2:N2"/>
    <mergeCell ref="A12:N13"/>
    <mergeCell ref="A115:N116"/>
    <mergeCell ref="A218:N219"/>
    <mergeCell ref="A321:N322"/>
    <mergeCell ref="A424:N425"/>
  </mergeCells>
  <hyperlinks>
    <hyperlink ref="A4" location="'2016'!A14" display="1 - FERROEXPRESO PAMPEANO S.A."/>
    <hyperlink ref="A5:B5" location="'2016'!A115" display="2 - NUEVO CENTRAL ARGENTINO S.A."/>
    <hyperlink ref="A6:B6" location="'2016'!A218" display="3 - FERROSUR ROCA S.A."/>
    <hyperlink ref="A7:C7" location="'2016'!A323" display="4 - BELGRANO CARGAS Y LOGÍSTICA S.A. - Línea San Martín "/>
    <hyperlink ref="A8:C8" location="'2016'!A424" display="5 - BELGRANO CARGAS Y LOGÍSTICA S.A. - Línea Urquiza"/>
    <hyperlink ref="A9:C9" location="'2016'!A528" display="6 - BELGRANO CARGAS Y LOGÍSTICA S.A. - Línea Belgrano"/>
    <hyperlink ref="A10" location="'2018'!A634" display="7,- TREN PATAGONICO S.A."/>
    <hyperlink ref="A10:D10" location="'2016'!A634" display="7,- TREN PATAGONICO S.A."/>
  </hyperlink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3"/>
  <sheetViews>
    <sheetView showGridLines="0" showRowColHeaders="0" view="pageLayout" zoomScaleNormal="100" workbookViewId="0">
      <selection activeCell="E9" sqref="E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196" t="s">
        <v>347</v>
      </c>
      <c r="B2" s="196"/>
      <c r="C2" s="196"/>
      <c r="D2" s="196"/>
      <c r="E2" s="196"/>
      <c r="F2" s="196"/>
      <c r="G2" s="196"/>
      <c r="H2" s="196"/>
      <c r="I2" s="196"/>
      <c r="J2" s="196"/>
      <c r="K2" s="196"/>
      <c r="L2" s="196"/>
      <c r="M2" s="196"/>
      <c r="N2" s="196"/>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c r="E4"/>
      <c r="F4" s="25"/>
      <c r="G4" s="25"/>
      <c r="H4" s="15"/>
      <c r="I4" s="15"/>
      <c r="J4" s="15"/>
      <c r="K4" s="15"/>
      <c r="L4" s="15"/>
      <c r="M4" s="15"/>
      <c r="N4" s="16"/>
    </row>
    <row r="5" spans="1:14" s="49" customFormat="1" ht="18" customHeight="1" thickTop="1" thickBot="1" x14ac:dyDescent="0.25">
      <c r="A5" s="117" t="s">
        <v>31</v>
      </c>
      <c r="B5" s="118"/>
      <c r="C5" s="119"/>
      <c r="D5"/>
      <c r="E5"/>
      <c r="F5" s="25"/>
      <c r="G5" s="25"/>
      <c r="H5" s="15"/>
      <c r="I5" s="15"/>
      <c r="J5" s="15"/>
      <c r="K5" s="15"/>
      <c r="L5" s="15"/>
      <c r="M5" s="15"/>
      <c r="N5" s="16"/>
    </row>
    <row r="6" spans="1:14" s="49" customFormat="1" ht="18" customHeight="1" thickTop="1" thickBot="1" x14ac:dyDescent="0.25">
      <c r="A6" s="117" t="s">
        <v>50</v>
      </c>
      <c r="B6" s="118"/>
      <c r="C6" s="119"/>
      <c r="D6"/>
      <c r="E6"/>
      <c r="F6" s="25"/>
      <c r="G6" s="25"/>
      <c r="H6" s="15"/>
      <c r="I6" s="15"/>
      <c r="J6" s="15"/>
      <c r="K6" s="15"/>
      <c r="L6" s="15"/>
      <c r="M6" s="15"/>
      <c r="N6" s="16"/>
    </row>
    <row r="7" spans="1:14" s="49" customFormat="1" ht="18" customHeight="1" thickTop="1" thickBot="1" x14ac:dyDescent="0.25">
      <c r="A7" s="117" t="s">
        <v>230</v>
      </c>
      <c r="B7" s="117"/>
      <c r="C7" s="121"/>
      <c r="D7"/>
      <c r="E7"/>
      <c r="F7" s="25"/>
      <c r="G7" s="25"/>
      <c r="H7" s="15"/>
      <c r="I7" s="15"/>
      <c r="J7" s="15"/>
      <c r="K7" s="15"/>
      <c r="L7" s="15"/>
      <c r="M7" s="15"/>
      <c r="N7" s="16"/>
    </row>
    <row r="8" spans="1:14" s="49" customFormat="1" ht="18" customHeight="1" thickTop="1" thickBot="1" x14ac:dyDescent="0.25">
      <c r="A8" s="117" t="s">
        <v>231</v>
      </c>
      <c r="B8" s="117"/>
      <c r="C8" s="121"/>
      <c r="D8"/>
      <c r="E8"/>
      <c r="F8" s="25"/>
      <c r="G8" s="25"/>
      <c r="H8" s="15"/>
      <c r="I8" s="15"/>
      <c r="J8" s="15"/>
      <c r="K8" s="15"/>
      <c r="L8" s="15"/>
      <c r="M8" s="15"/>
      <c r="N8" s="16"/>
    </row>
    <row r="9" spans="1:14" s="49" customFormat="1" ht="18" customHeight="1" thickTop="1" thickBot="1" x14ac:dyDescent="0.25">
      <c r="A9" s="117" t="s">
        <v>232</v>
      </c>
      <c r="B9" s="117"/>
      <c r="C9" s="121"/>
      <c r="D9"/>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16" t="s">
        <v>348</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1518</v>
      </c>
      <c r="C15" s="61">
        <v>1212</v>
      </c>
      <c r="D15" s="61">
        <v>4452</v>
      </c>
      <c r="E15" s="61">
        <v>3008</v>
      </c>
      <c r="F15" s="61">
        <v>2973</v>
      </c>
      <c r="G15" s="61">
        <v>7463</v>
      </c>
      <c r="H15" s="61">
        <v>3236</v>
      </c>
      <c r="I15" s="61">
        <v>5639</v>
      </c>
      <c r="J15" s="61">
        <v>8837</v>
      </c>
      <c r="K15" s="61">
        <v>6302</v>
      </c>
      <c r="L15" s="61">
        <v>3195</v>
      </c>
      <c r="M15" s="61">
        <v>4221</v>
      </c>
      <c r="N15" s="61">
        <v>52054</v>
      </c>
    </row>
    <row r="16" spans="1:14" ht="33" customHeight="1" x14ac:dyDescent="0.2">
      <c r="A16" s="77" t="s">
        <v>252</v>
      </c>
      <c r="B16" s="64">
        <v>1518</v>
      </c>
      <c r="C16" s="62">
        <v>1212</v>
      </c>
      <c r="D16" s="62">
        <v>4452</v>
      </c>
      <c r="E16" s="62">
        <v>3008</v>
      </c>
      <c r="F16" s="62">
        <v>2973</v>
      </c>
      <c r="G16" s="62">
        <v>7463</v>
      </c>
      <c r="H16" s="62">
        <v>3236</v>
      </c>
      <c r="I16" s="62">
        <v>5639</v>
      </c>
      <c r="J16" s="62">
        <v>8837</v>
      </c>
      <c r="K16" s="62">
        <v>6302</v>
      </c>
      <c r="L16" s="62">
        <v>3195</v>
      </c>
      <c r="M16" s="62">
        <v>4221</v>
      </c>
      <c r="N16" s="63">
        <v>52054</v>
      </c>
    </row>
    <row r="17" spans="1:14" ht="33" customHeight="1" x14ac:dyDescent="0.2">
      <c r="A17" s="77" t="s">
        <v>234</v>
      </c>
      <c r="B17" s="64">
        <v>0</v>
      </c>
      <c r="C17" s="62">
        <v>0</v>
      </c>
      <c r="D17" s="62">
        <v>0</v>
      </c>
      <c r="E17" s="62">
        <v>0</v>
      </c>
      <c r="F17" s="62">
        <v>0</v>
      </c>
      <c r="G17" s="62">
        <v>0</v>
      </c>
      <c r="H17" s="62">
        <v>0</v>
      </c>
      <c r="I17" s="62">
        <v>0</v>
      </c>
      <c r="J17" s="62">
        <v>0</v>
      </c>
      <c r="K17" s="62">
        <v>0</v>
      </c>
      <c r="L17" s="62">
        <v>0</v>
      </c>
      <c r="M17" s="62">
        <v>0</v>
      </c>
      <c r="N17" s="63">
        <v>0</v>
      </c>
    </row>
    <row r="18" spans="1:14" ht="33" customHeight="1" x14ac:dyDescent="0.2">
      <c r="A18" s="77" t="s">
        <v>253</v>
      </c>
      <c r="B18" s="64">
        <v>0</v>
      </c>
      <c r="C18" s="62">
        <v>0</v>
      </c>
      <c r="D18" s="62">
        <v>0</v>
      </c>
      <c r="E18" s="62">
        <v>0</v>
      </c>
      <c r="F18" s="62">
        <v>0</v>
      </c>
      <c r="G18" s="62">
        <v>0</v>
      </c>
      <c r="H18" s="62">
        <v>0</v>
      </c>
      <c r="I18" s="62">
        <v>0</v>
      </c>
      <c r="J18" s="62">
        <v>0</v>
      </c>
      <c r="K18" s="62">
        <v>0</v>
      </c>
      <c r="L18" s="62">
        <v>0</v>
      </c>
      <c r="M18" s="62">
        <v>0</v>
      </c>
      <c r="N18" s="63">
        <v>0</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2680</v>
      </c>
      <c r="C21" s="66">
        <v>2459</v>
      </c>
      <c r="D21" s="66">
        <v>8715</v>
      </c>
      <c r="E21" s="66">
        <v>11292</v>
      </c>
      <c r="F21" s="66">
        <v>4152</v>
      </c>
      <c r="G21" s="66">
        <v>12913</v>
      </c>
      <c r="H21" s="66">
        <v>7557</v>
      </c>
      <c r="I21" s="66">
        <v>10754</v>
      </c>
      <c r="J21" s="66">
        <v>4060</v>
      </c>
      <c r="K21" s="66">
        <v>5405</v>
      </c>
      <c r="L21" s="66">
        <v>4025</v>
      </c>
      <c r="M21" s="66">
        <v>0</v>
      </c>
      <c r="N21" s="66">
        <v>74012</v>
      </c>
    </row>
    <row r="22" spans="1:14" ht="33" customHeight="1" x14ac:dyDescent="0.2">
      <c r="A22" s="80" t="s">
        <v>257</v>
      </c>
      <c r="B22" s="62">
        <v>2680</v>
      </c>
      <c r="C22" s="62">
        <v>2459</v>
      </c>
      <c r="D22" s="62">
        <v>8715</v>
      </c>
      <c r="E22" s="62">
        <v>11292</v>
      </c>
      <c r="F22" s="62">
        <v>4152</v>
      </c>
      <c r="G22" s="62">
        <v>10039</v>
      </c>
      <c r="H22" s="62">
        <v>7557</v>
      </c>
      <c r="I22" s="62">
        <v>10754</v>
      </c>
      <c r="J22" s="62">
        <v>4061</v>
      </c>
      <c r="K22" s="62">
        <v>5405</v>
      </c>
      <c r="L22" s="62">
        <v>2669</v>
      </c>
      <c r="M22" s="62">
        <v>0</v>
      </c>
      <c r="N22" s="63">
        <v>69783</v>
      </c>
    </row>
    <row r="23" spans="1:14" ht="33" customHeight="1" x14ac:dyDescent="0.2">
      <c r="A23" s="80" t="s">
        <v>258</v>
      </c>
      <c r="B23" s="62">
        <v>0</v>
      </c>
      <c r="C23" s="62">
        <v>0</v>
      </c>
      <c r="D23" s="62">
        <v>0</v>
      </c>
      <c r="E23" s="62">
        <v>0</v>
      </c>
      <c r="F23" s="62">
        <v>0</v>
      </c>
      <c r="G23" s="62">
        <v>2874</v>
      </c>
      <c r="H23" s="62">
        <v>0</v>
      </c>
      <c r="I23" s="62">
        <v>0</v>
      </c>
      <c r="J23" s="62">
        <v>-1</v>
      </c>
      <c r="K23" s="62">
        <v>0</v>
      </c>
      <c r="L23" s="62">
        <v>1356</v>
      </c>
      <c r="M23" s="62">
        <v>0</v>
      </c>
      <c r="N23" s="63">
        <v>4229</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70</v>
      </c>
      <c r="C33" s="67">
        <v>0</v>
      </c>
      <c r="D33" s="67">
        <v>10</v>
      </c>
      <c r="E33" s="67">
        <v>0</v>
      </c>
      <c r="F33" s="67">
        <v>214</v>
      </c>
      <c r="G33" s="67">
        <v>251</v>
      </c>
      <c r="H33" s="67">
        <v>10</v>
      </c>
      <c r="I33" s="67">
        <v>175</v>
      </c>
      <c r="J33" s="67">
        <v>1210</v>
      </c>
      <c r="K33" s="67">
        <v>0</v>
      </c>
      <c r="L33" s="67">
        <v>268</v>
      </c>
      <c r="M33" s="67">
        <v>0</v>
      </c>
      <c r="N33" s="67">
        <v>2208</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70</v>
      </c>
      <c r="C35" s="62">
        <v>0</v>
      </c>
      <c r="D35" s="62">
        <v>10</v>
      </c>
      <c r="E35" s="62">
        <v>0</v>
      </c>
      <c r="F35" s="62">
        <v>214</v>
      </c>
      <c r="G35" s="62">
        <v>251</v>
      </c>
      <c r="H35" s="62">
        <v>10</v>
      </c>
      <c r="I35" s="62">
        <v>175</v>
      </c>
      <c r="J35" s="62">
        <v>1210</v>
      </c>
      <c r="K35" s="62">
        <v>0</v>
      </c>
      <c r="L35" s="62">
        <v>268</v>
      </c>
      <c r="M35" s="62">
        <v>0</v>
      </c>
      <c r="N35" s="68">
        <v>2208</v>
      </c>
    </row>
    <row r="36" spans="1:14" ht="33" customHeight="1" thickBot="1" x14ac:dyDescent="0.25">
      <c r="A36" s="65" t="s">
        <v>271</v>
      </c>
      <c r="B36" s="66">
        <v>270764</v>
      </c>
      <c r="C36" s="66">
        <v>218019</v>
      </c>
      <c r="D36" s="66">
        <v>271291</v>
      </c>
      <c r="E36" s="66">
        <v>251605</v>
      </c>
      <c r="F36" s="66">
        <v>288534</v>
      </c>
      <c r="G36" s="66">
        <v>282581</v>
      </c>
      <c r="H36" s="66">
        <v>290330</v>
      </c>
      <c r="I36" s="66">
        <v>311198</v>
      </c>
      <c r="J36" s="66">
        <v>279329</v>
      </c>
      <c r="K36" s="66">
        <v>246433</v>
      </c>
      <c r="L36" s="66">
        <v>182227</v>
      </c>
      <c r="M36" s="66">
        <v>223374</v>
      </c>
      <c r="N36" s="66">
        <v>3115685</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12662</v>
      </c>
      <c r="C39" s="62">
        <v>13044</v>
      </c>
      <c r="D39" s="62">
        <v>5493</v>
      </c>
      <c r="E39" s="62">
        <v>5535</v>
      </c>
      <c r="F39" s="62">
        <v>2999</v>
      </c>
      <c r="G39" s="62">
        <v>4581</v>
      </c>
      <c r="H39" s="62">
        <v>5550</v>
      </c>
      <c r="I39" s="62">
        <v>3623</v>
      </c>
      <c r="J39" s="62">
        <v>1693</v>
      </c>
      <c r="K39" s="62">
        <v>1418</v>
      </c>
      <c r="L39" s="62">
        <v>3014</v>
      </c>
      <c r="M39" s="62">
        <v>13574</v>
      </c>
      <c r="N39" s="68">
        <v>73188</v>
      </c>
    </row>
    <row r="40" spans="1:14" ht="33" customHeight="1" x14ac:dyDescent="0.2">
      <c r="A40" s="80" t="s">
        <v>275</v>
      </c>
      <c r="B40" s="62">
        <v>37903</v>
      </c>
      <c r="C40" s="62">
        <v>15825</v>
      </c>
      <c r="D40" s="62">
        <v>89470</v>
      </c>
      <c r="E40" s="62">
        <v>144405</v>
      </c>
      <c r="F40" s="62">
        <v>136315</v>
      </c>
      <c r="G40" s="62">
        <v>128276</v>
      </c>
      <c r="H40" s="62">
        <v>97542</v>
      </c>
      <c r="I40" s="62">
        <v>109579</v>
      </c>
      <c r="J40" s="62">
        <v>91474</v>
      </c>
      <c r="K40" s="62">
        <v>118427</v>
      </c>
      <c r="L40" s="62">
        <v>71870</v>
      </c>
      <c r="M40" s="62">
        <v>88640</v>
      </c>
      <c r="N40" s="68">
        <v>1129724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136405</v>
      </c>
      <c r="C42" s="62">
        <v>77046</v>
      </c>
      <c r="D42" s="62">
        <v>51216</v>
      </c>
      <c r="E42" s="62">
        <v>16700</v>
      </c>
      <c r="F42" s="62">
        <v>6640</v>
      </c>
      <c r="G42" s="62">
        <v>17326</v>
      </c>
      <c r="H42" s="62">
        <v>53735</v>
      </c>
      <c r="I42" s="62">
        <v>22962</v>
      </c>
      <c r="J42" s="62">
        <v>12593</v>
      </c>
      <c r="K42" s="62">
        <v>25766</v>
      </c>
      <c r="L42" s="62">
        <v>16931</v>
      </c>
      <c r="M42" s="62">
        <v>57187</v>
      </c>
      <c r="N42" s="68">
        <v>494508</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0</v>
      </c>
      <c r="C44" s="62">
        <v>0</v>
      </c>
      <c r="D44" s="62">
        <v>18139</v>
      </c>
      <c r="E44" s="62">
        <v>9173</v>
      </c>
      <c r="F44" s="62">
        <v>333</v>
      </c>
      <c r="G44" s="62">
        <v>3850</v>
      </c>
      <c r="H44" s="62">
        <v>2566</v>
      </c>
      <c r="I44" s="62">
        <v>-1</v>
      </c>
      <c r="J44" s="62">
        <v>0</v>
      </c>
      <c r="K44" s="62">
        <v>1256</v>
      </c>
      <c r="L44" s="62">
        <v>0</v>
      </c>
      <c r="M44" s="62">
        <v>0</v>
      </c>
      <c r="N44" s="68">
        <v>35315</v>
      </c>
    </row>
    <row r="45" spans="1:14" ht="33" customHeight="1" x14ac:dyDescent="0.2">
      <c r="A45" s="80" t="s">
        <v>280</v>
      </c>
      <c r="B45" s="62">
        <v>83794</v>
      </c>
      <c r="C45" s="62">
        <v>112104</v>
      </c>
      <c r="D45" s="62">
        <v>106972</v>
      </c>
      <c r="E45" s="62">
        <v>75793</v>
      </c>
      <c r="F45" s="62">
        <v>142247</v>
      </c>
      <c r="G45" s="62">
        <v>128548</v>
      </c>
      <c r="H45" s="62">
        <v>130937</v>
      </c>
      <c r="I45" s="62">
        <v>175034</v>
      </c>
      <c r="J45" s="62">
        <v>173569</v>
      </c>
      <c r="K45" s="62">
        <v>99565</v>
      </c>
      <c r="L45" s="62">
        <v>90412</v>
      </c>
      <c r="M45" s="62">
        <v>63973</v>
      </c>
      <c r="N45" s="68">
        <v>1382950</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1358</v>
      </c>
      <c r="C50" s="66">
        <v>1401</v>
      </c>
      <c r="D50" s="66">
        <v>0</v>
      </c>
      <c r="E50" s="66">
        <v>1515</v>
      </c>
      <c r="F50" s="66">
        <v>1393</v>
      </c>
      <c r="G50" s="66">
        <v>1297</v>
      </c>
      <c r="H50" s="66">
        <v>1452</v>
      </c>
      <c r="I50" s="66">
        <v>1458</v>
      </c>
      <c r="J50" s="66">
        <v>1544</v>
      </c>
      <c r="K50" s="66">
        <v>3161</v>
      </c>
      <c r="L50" s="66">
        <v>1564</v>
      </c>
      <c r="M50" s="66">
        <v>1574</v>
      </c>
      <c r="N50" s="66">
        <v>17717</v>
      </c>
    </row>
    <row r="51" spans="1:14" ht="33" customHeight="1" x14ac:dyDescent="0.2">
      <c r="A51" s="80" t="s">
        <v>285</v>
      </c>
      <c r="B51" s="62">
        <v>1358</v>
      </c>
      <c r="C51" s="62">
        <v>1401</v>
      </c>
      <c r="D51" s="62">
        <v>0</v>
      </c>
      <c r="E51" s="62">
        <v>1515</v>
      </c>
      <c r="F51" s="62">
        <v>1393</v>
      </c>
      <c r="G51" s="62">
        <v>1297</v>
      </c>
      <c r="H51" s="62">
        <v>1452</v>
      </c>
      <c r="I51" s="62">
        <v>1458</v>
      </c>
      <c r="J51" s="62">
        <v>1544</v>
      </c>
      <c r="K51" s="62">
        <v>3161</v>
      </c>
      <c r="L51" s="62">
        <v>1564</v>
      </c>
      <c r="M51" s="62">
        <v>1574</v>
      </c>
      <c r="N51" s="68">
        <v>17717</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0</v>
      </c>
      <c r="C61" s="66">
        <v>0</v>
      </c>
      <c r="D61" s="66">
        <v>0</v>
      </c>
      <c r="E61" s="66">
        <v>0</v>
      </c>
      <c r="F61" s="66">
        <v>0</v>
      </c>
      <c r="G61" s="66">
        <v>0</v>
      </c>
      <c r="H61" s="66">
        <v>350</v>
      </c>
      <c r="I61" s="66">
        <v>456</v>
      </c>
      <c r="J61" s="66">
        <v>0</v>
      </c>
      <c r="K61" s="66">
        <v>0</v>
      </c>
      <c r="L61" s="66">
        <v>0</v>
      </c>
      <c r="M61" s="66">
        <v>0</v>
      </c>
      <c r="N61" s="66">
        <v>806</v>
      </c>
    </row>
    <row r="62" spans="1:14" ht="33" customHeight="1" x14ac:dyDescent="0.2">
      <c r="A62" s="80" t="s">
        <v>296</v>
      </c>
      <c r="B62" s="62">
        <v>0</v>
      </c>
      <c r="C62" s="62">
        <v>0</v>
      </c>
      <c r="D62" s="62">
        <v>0</v>
      </c>
      <c r="E62" s="62">
        <v>0</v>
      </c>
      <c r="F62" s="62">
        <v>0</v>
      </c>
      <c r="G62" s="62">
        <v>0</v>
      </c>
      <c r="H62" s="62">
        <v>350</v>
      </c>
      <c r="I62" s="62">
        <v>456</v>
      </c>
      <c r="J62" s="62">
        <v>0</v>
      </c>
      <c r="K62" s="62">
        <v>0</v>
      </c>
      <c r="L62" s="62">
        <v>0</v>
      </c>
      <c r="M62" s="62">
        <v>0</v>
      </c>
      <c r="N62" s="68">
        <v>806</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907</v>
      </c>
      <c r="C69" s="66">
        <v>912</v>
      </c>
      <c r="D69" s="66">
        <v>960</v>
      </c>
      <c r="E69" s="66">
        <v>2404</v>
      </c>
      <c r="F69" s="66">
        <v>2484</v>
      </c>
      <c r="G69" s="66">
        <v>3364</v>
      </c>
      <c r="H69" s="66">
        <v>1451</v>
      </c>
      <c r="I69" s="66">
        <v>1547</v>
      </c>
      <c r="J69" s="66">
        <v>3804</v>
      </c>
      <c r="K69" s="66">
        <v>2139</v>
      </c>
      <c r="L69" s="66">
        <v>440</v>
      </c>
      <c r="M69" s="66">
        <v>838</v>
      </c>
      <c r="N69" s="66">
        <v>21250</v>
      </c>
    </row>
    <row r="70" spans="1:14" ht="33" customHeight="1" x14ac:dyDescent="0.2">
      <c r="A70" s="80" t="s">
        <v>304</v>
      </c>
      <c r="B70" s="62">
        <v>0</v>
      </c>
      <c r="C70" s="62">
        <v>0</v>
      </c>
      <c r="D70" s="62">
        <v>0</v>
      </c>
      <c r="E70" s="62">
        <v>0</v>
      </c>
      <c r="F70" s="62">
        <v>0</v>
      </c>
      <c r="G70" s="62">
        <v>0</v>
      </c>
      <c r="H70" s="62">
        <v>492</v>
      </c>
      <c r="I70" s="62">
        <v>100</v>
      </c>
      <c r="J70" s="62">
        <v>0</v>
      </c>
      <c r="K70" s="62">
        <v>0</v>
      </c>
      <c r="L70" s="62">
        <v>0</v>
      </c>
      <c r="M70" s="62">
        <v>972</v>
      </c>
      <c r="N70" s="68">
        <v>1565</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912</v>
      </c>
      <c r="C80" s="62">
        <v>912</v>
      </c>
      <c r="D80" s="62">
        <v>960</v>
      </c>
      <c r="E80" s="62">
        <v>960</v>
      </c>
      <c r="F80" s="62">
        <v>960</v>
      </c>
      <c r="G80" s="62">
        <v>479</v>
      </c>
      <c r="H80" s="62">
        <v>960</v>
      </c>
      <c r="I80" s="62">
        <v>1441</v>
      </c>
      <c r="J80" s="62">
        <v>964</v>
      </c>
      <c r="K80" s="62">
        <v>960</v>
      </c>
      <c r="L80" s="62">
        <v>440</v>
      </c>
      <c r="M80" s="62">
        <v>0</v>
      </c>
      <c r="N80" s="68">
        <v>9948</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-5</v>
      </c>
      <c r="C82" s="62">
        <v>0</v>
      </c>
      <c r="D82" s="62">
        <v>0</v>
      </c>
      <c r="E82" s="62">
        <v>1444</v>
      </c>
      <c r="F82" s="62">
        <v>1524</v>
      </c>
      <c r="G82" s="62">
        <v>2886</v>
      </c>
      <c r="H82" s="62">
        <v>-1</v>
      </c>
      <c r="I82" s="62">
        <v>6</v>
      </c>
      <c r="J82" s="62">
        <v>2840</v>
      </c>
      <c r="K82" s="62">
        <v>1179</v>
      </c>
      <c r="L82" s="62">
        <v>0</v>
      </c>
      <c r="M82" s="62">
        <v>-134</v>
      </c>
      <c r="N82" s="68">
        <v>9738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17778</v>
      </c>
      <c r="C97" s="66">
        <v>18996</v>
      </c>
      <c r="D97" s="66">
        <v>14572</v>
      </c>
      <c r="E97" s="66">
        <v>16176</v>
      </c>
      <c r="F97" s="66">
        <v>39249</v>
      </c>
      <c r="G97" s="66">
        <v>45346</v>
      </c>
      <c r="H97" s="66">
        <v>30614</v>
      </c>
      <c r="I97" s="66">
        <v>18774</v>
      </c>
      <c r="J97" s="66">
        <v>19217</v>
      </c>
      <c r="K97" s="66">
        <v>23219</v>
      </c>
      <c r="L97" s="66">
        <v>30282</v>
      </c>
      <c r="M97" s="66">
        <v>31994</v>
      </c>
      <c r="N97" s="66">
        <v>306216</v>
      </c>
    </row>
    <row r="98" spans="1:14" ht="33" customHeight="1" x14ac:dyDescent="0.2">
      <c r="A98" s="80" t="s">
        <v>330</v>
      </c>
      <c r="B98" s="62">
        <v>0</v>
      </c>
      <c r="C98" s="62">
        <v>0</v>
      </c>
      <c r="D98" s="62">
        <v>0</v>
      </c>
      <c r="E98" s="62">
        <v>0</v>
      </c>
      <c r="F98" s="62">
        <v>23031</v>
      </c>
      <c r="G98" s="62">
        <v>9990</v>
      </c>
      <c r="H98" s="62">
        <v>17043</v>
      </c>
      <c r="I98" s="62">
        <v>2783</v>
      </c>
      <c r="J98" s="62">
        <v>12689</v>
      </c>
      <c r="K98" s="62">
        <v>12708</v>
      </c>
      <c r="L98" s="62">
        <v>19859</v>
      </c>
      <c r="M98" s="62">
        <v>21399</v>
      </c>
      <c r="N98" s="68">
        <v>119502</v>
      </c>
    </row>
    <row r="99" spans="1:14" ht="33" customHeight="1" x14ac:dyDescent="0.2">
      <c r="A99" s="80" t="s">
        <v>331</v>
      </c>
      <c r="B99" s="62">
        <v>464</v>
      </c>
      <c r="C99" s="62">
        <v>0</v>
      </c>
      <c r="D99" s="62">
        <v>3068</v>
      </c>
      <c r="E99" s="62">
        <v>600</v>
      </c>
      <c r="F99" s="62">
        <v>659</v>
      </c>
      <c r="G99" s="62">
        <v>1292</v>
      </c>
      <c r="H99" s="62">
        <v>0</v>
      </c>
      <c r="I99" s="62">
        <v>429</v>
      </c>
      <c r="J99" s="62">
        <v>0</v>
      </c>
      <c r="K99" s="62">
        <v>0</v>
      </c>
      <c r="L99" s="62">
        <v>0</v>
      </c>
      <c r="M99" s="62">
        <v>0</v>
      </c>
      <c r="N99" s="68">
        <v>6512</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14100</v>
      </c>
      <c r="C102" s="62">
        <v>6416</v>
      </c>
      <c r="D102" s="62">
        <v>10761</v>
      </c>
      <c r="E102" s="62">
        <v>9529</v>
      </c>
      <c r="F102" s="62">
        <v>9539</v>
      </c>
      <c r="G102" s="62">
        <v>12824</v>
      </c>
      <c r="H102" s="62">
        <v>13301</v>
      </c>
      <c r="I102" s="62">
        <v>11748</v>
      </c>
      <c r="J102" s="62">
        <v>6528</v>
      </c>
      <c r="K102" s="62">
        <v>10511</v>
      </c>
      <c r="L102" s="62">
        <v>10423</v>
      </c>
      <c r="M102" s="62">
        <v>10595</v>
      </c>
      <c r="N102" s="68">
        <v>126274</v>
      </c>
    </row>
    <row r="103" spans="1:14" ht="33" customHeight="1" x14ac:dyDescent="0.2">
      <c r="A103" s="80" t="s">
        <v>335</v>
      </c>
      <c r="B103" s="62">
        <v>3214</v>
      </c>
      <c r="C103" s="62">
        <v>12580</v>
      </c>
      <c r="D103" s="62">
        <v>744</v>
      </c>
      <c r="E103" s="62">
        <v>6046</v>
      </c>
      <c r="F103" s="62">
        <v>6021</v>
      </c>
      <c r="G103" s="62">
        <v>21240</v>
      </c>
      <c r="H103" s="62">
        <v>270</v>
      </c>
      <c r="I103" s="62">
        <v>3813</v>
      </c>
      <c r="J103" s="62">
        <v>0</v>
      </c>
      <c r="K103" s="62">
        <v>0</v>
      </c>
      <c r="L103" s="62">
        <v>0</v>
      </c>
      <c r="M103" s="62">
        <v>0</v>
      </c>
      <c r="N103" s="68">
        <v>53927</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-74</v>
      </c>
      <c r="C106" s="66">
        <v>0</v>
      </c>
      <c r="D106" s="66">
        <v>1</v>
      </c>
      <c r="E106" s="66">
        <v>0</v>
      </c>
      <c r="F106" s="66">
        <v>0</v>
      </c>
      <c r="G106" s="66">
        <v>0</v>
      </c>
      <c r="H106" s="66">
        <v>0</v>
      </c>
      <c r="I106" s="66">
        <v>0</v>
      </c>
      <c r="J106" s="66">
        <v>0</v>
      </c>
      <c r="K106" s="66">
        <v>0</v>
      </c>
      <c r="L106" s="66">
        <v>0</v>
      </c>
      <c r="M106" s="66">
        <v>0</v>
      </c>
      <c r="N106" s="66">
        <v>-73</v>
      </c>
    </row>
    <row r="107" spans="1:14" ht="33" customHeight="1" x14ac:dyDescent="0.2">
      <c r="A107" s="80" t="s">
        <v>337</v>
      </c>
      <c r="B107" s="62">
        <v>-74</v>
      </c>
      <c r="C107" s="62">
        <v>0</v>
      </c>
      <c r="D107" s="62">
        <v>1</v>
      </c>
      <c r="E107" s="62">
        <v>0</v>
      </c>
      <c r="F107" s="62">
        <v>0</v>
      </c>
      <c r="G107" s="62">
        <v>0</v>
      </c>
      <c r="H107" s="62">
        <v>0</v>
      </c>
      <c r="I107" s="62">
        <v>0</v>
      </c>
      <c r="J107" s="62">
        <v>0</v>
      </c>
      <c r="K107" s="62">
        <v>0</v>
      </c>
      <c r="L107" s="62">
        <v>0</v>
      </c>
      <c r="M107" s="62">
        <v>0</v>
      </c>
      <c r="N107" s="68">
        <v>-73</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0</v>
      </c>
      <c r="F110" s="66">
        <v>0</v>
      </c>
      <c r="G110" s="66">
        <v>1784</v>
      </c>
      <c r="H110" s="66">
        <v>0</v>
      </c>
      <c r="I110" s="66">
        <v>0</v>
      </c>
      <c r="J110" s="66">
        <v>0</v>
      </c>
      <c r="K110" s="66">
        <v>1341</v>
      </c>
      <c r="L110" s="66">
        <v>0</v>
      </c>
      <c r="M110" s="66">
        <v>0</v>
      </c>
      <c r="N110" s="66">
        <v>3125</v>
      </c>
    </row>
    <row r="111" spans="1:14" ht="33" customHeight="1" thickBot="1" x14ac:dyDescent="0.25">
      <c r="A111" s="81" t="s">
        <v>339</v>
      </c>
      <c r="B111" s="70">
        <v>0</v>
      </c>
      <c r="C111" s="70">
        <v>0</v>
      </c>
      <c r="D111" s="70">
        <v>0</v>
      </c>
      <c r="E111" s="70">
        <v>0</v>
      </c>
      <c r="F111" s="70">
        <v>0</v>
      </c>
      <c r="G111" s="70">
        <v>1784</v>
      </c>
      <c r="H111" s="70">
        <v>0</v>
      </c>
      <c r="I111" s="70">
        <v>0</v>
      </c>
      <c r="J111" s="70">
        <v>0</v>
      </c>
      <c r="K111" s="70">
        <v>1341</v>
      </c>
      <c r="L111" s="70">
        <v>0</v>
      </c>
      <c r="M111" s="70">
        <v>0</v>
      </c>
      <c r="N111" s="71">
        <v>3125</v>
      </c>
    </row>
    <row r="112" spans="1:14" ht="33" customHeight="1" thickBot="1" x14ac:dyDescent="0.25">
      <c r="A112" s="112" t="s">
        <v>250</v>
      </c>
      <c r="B112" s="115">
        <v>295000</v>
      </c>
      <c r="C112" s="115">
        <v>242999</v>
      </c>
      <c r="D112" s="115">
        <v>300000</v>
      </c>
      <c r="E112" s="115">
        <v>286000</v>
      </c>
      <c r="F112" s="115">
        <v>339000</v>
      </c>
      <c r="G112" s="115">
        <v>355000</v>
      </c>
      <c r="H112" s="115">
        <v>335000</v>
      </c>
      <c r="I112" s="115">
        <v>350000</v>
      </c>
      <c r="J112" s="115">
        <v>318000</v>
      </c>
      <c r="K112" s="115">
        <v>288000</v>
      </c>
      <c r="L112" s="115">
        <v>222000</v>
      </c>
      <c r="M112" s="115">
        <v>262000</v>
      </c>
      <c r="N112" s="115">
        <v>3592999</v>
      </c>
    </row>
    <row r="113" spans="1:14" ht="33" customHeight="1" x14ac:dyDescent="0.2"/>
    <row r="114" spans="1:14" ht="33" customHeight="1" x14ac:dyDescent="0.2">
      <c r="A114" s="85"/>
    </row>
    <row r="115" spans="1:14" ht="33" customHeight="1" x14ac:dyDescent="0.2">
      <c r="A115" s="216" t="s">
        <v>349</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45454</v>
      </c>
      <c r="C124" s="66">
        <v>42632</v>
      </c>
      <c r="D124" s="66">
        <v>57335</v>
      </c>
      <c r="E124" s="66">
        <v>55367</v>
      </c>
      <c r="F124" s="66">
        <v>48334</v>
      </c>
      <c r="G124" s="66">
        <v>55969</v>
      </c>
      <c r="H124" s="66">
        <v>63066</v>
      </c>
      <c r="I124" s="66">
        <v>61155</v>
      </c>
      <c r="J124" s="66">
        <v>31392</v>
      </c>
      <c r="K124" s="66">
        <v>25750</v>
      </c>
      <c r="L124" s="66">
        <v>51989</v>
      </c>
      <c r="M124" s="66">
        <v>57081</v>
      </c>
      <c r="N124" s="66">
        <v>595525</v>
      </c>
    </row>
    <row r="125" spans="1:14" ht="33" customHeight="1" x14ac:dyDescent="0.2">
      <c r="A125" s="80" t="s">
        <v>257</v>
      </c>
      <c r="B125" s="62">
        <v>1274</v>
      </c>
      <c r="C125" s="62">
        <v>2407</v>
      </c>
      <c r="D125" s="62">
        <v>2568</v>
      </c>
      <c r="E125" s="62">
        <v>2810</v>
      </c>
      <c r="F125" s="62">
        <v>574</v>
      </c>
      <c r="G125" s="62">
        <v>0</v>
      </c>
      <c r="H125" s="62">
        <v>0</v>
      </c>
      <c r="I125" s="62">
        <v>0</v>
      </c>
      <c r="J125" s="62">
        <v>0</v>
      </c>
      <c r="K125" s="62">
        <v>200</v>
      </c>
      <c r="L125" s="62">
        <v>0</v>
      </c>
      <c r="M125" s="62">
        <v>0</v>
      </c>
      <c r="N125" s="63">
        <v>9833</v>
      </c>
    </row>
    <row r="126" spans="1:14" ht="33" customHeight="1" x14ac:dyDescent="0.2">
      <c r="A126" s="80" t="s">
        <v>258</v>
      </c>
      <c r="B126" s="62">
        <v>39934</v>
      </c>
      <c r="C126" s="62">
        <v>37209</v>
      </c>
      <c r="D126" s="62">
        <v>47850</v>
      </c>
      <c r="E126" s="62">
        <v>47887</v>
      </c>
      <c r="F126" s="62">
        <v>46207</v>
      </c>
      <c r="G126" s="62">
        <v>49078</v>
      </c>
      <c r="H126" s="62">
        <v>55218</v>
      </c>
      <c r="I126" s="62">
        <v>53392</v>
      </c>
      <c r="J126" s="62">
        <v>24794</v>
      </c>
      <c r="K126" s="62">
        <v>19566</v>
      </c>
      <c r="L126" s="62">
        <v>48221</v>
      </c>
      <c r="M126" s="62">
        <v>49846</v>
      </c>
      <c r="N126" s="63">
        <v>519202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4036</v>
      </c>
      <c r="C128" s="62">
        <v>2896</v>
      </c>
      <c r="D128" s="62">
        <v>5507</v>
      </c>
      <c r="E128" s="62">
        <v>4040</v>
      </c>
      <c r="F128" s="62">
        <v>773</v>
      </c>
      <c r="G128" s="62">
        <v>5431</v>
      </c>
      <c r="H128" s="62">
        <v>6348</v>
      </c>
      <c r="I128" s="62">
        <v>5123</v>
      </c>
      <c r="J128" s="62">
        <v>5272</v>
      </c>
      <c r="K128" s="62">
        <v>3615</v>
      </c>
      <c r="L128" s="62">
        <v>2478</v>
      </c>
      <c r="M128" s="62">
        <v>5116</v>
      </c>
      <c r="N128" s="63">
        <v>50636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210</v>
      </c>
      <c r="C130" s="62">
        <v>120</v>
      </c>
      <c r="D130" s="62">
        <v>1410</v>
      </c>
      <c r="E130" s="62">
        <v>630</v>
      </c>
      <c r="F130" s="62">
        <v>780</v>
      </c>
      <c r="G130" s="62">
        <v>1460</v>
      </c>
      <c r="H130" s="62">
        <v>1500</v>
      </c>
      <c r="I130" s="62">
        <v>2640</v>
      </c>
      <c r="J130" s="62">
        <v>1326</v>
      </c>
      <c r="K130" s="62">
        <v>2370</v>
      </c>
      <c r="L130" s="62">
        <v>1290</v>
      </c>
      <c r="M130" s="62">
        <v>2118</v>
      </c>
      <c r="N130" s="63">
        <v>15854</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1202</v>
      </c>
      <c r="C136" s="67">
        <v>710</v>
      </c>
      <c r="D136" s="67">
        <v>654</v>
      </c>
      <c r="E136" s="67">
        <v>518</v>
      </c>
      <c r="F136" s="67">
        <v>1052</v>
      </c>
      <c r="G136" s="67">
        <v>2096</v>
      </c>
      <c r="H136" s="67">
        <v>2074</v>
      </c>
      <c r="I136" s="67">
        <v>2356</v>
      </c>
      <c r="J136" s="67">
        <v>1988</v>
      </c>
      <c r="K136" s="67">
        <v>1732</v>
      </c>
      <c r="L136" s="67">
        <v>1806</v>
      </c>
      <c r="M136" s="67">
        <v>1812</v>
      </c>
      <c r="N136" s="67">
        <v>18000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1202</v>
      </c>
      <c r="C138" s="62">
        <v>710</v>
      </c>
      <c r="D138" s="62">
        <v>654</v>
      </c>
      <c r="E138" s="62">
        <v>518</v>
      </c>
      <c r="F138" s="62">
        <v>1052</v>
      </c>
      <c r="G138" s="62">
        <v>2096</v>
      </c>
      <c r="H138" s="62">
        <v>2074</v>
      </c>
      <c r="I138" s="62">
        <v>2356</v>
      </c>
      <c r="J138" s="62">
        <v>1988</v>
      </c>
      <c r="K138" s="62">
        <v>1732</v>
      </c>
      <c r="L138" s="62">
        <v>1806</v>
      </c>
      <c r="M138" s="62">
        <v>1812</v>
      </c>
      <c r="N138" s="68">
        <v>18000</v>
      </c>
    </row>
    <row r="139" spans="1:14" ht="33" customHeight="1" thickBot="1" x14ac:dyDescent="0.25">
      <c r="A139" s="65" t="s">
        <v>271</v>
      </c>
      <c r="B139" s="66">
        <v>173939</v>
      </c>
      <c r="C139" s="66">
        <v>173788</v>
      </c>
      <c r="D139" s="66">
        <v>181076</v>
      </c>
      <c r="E139" s="66">
        <v>183924</v>
      </c>
      <c r="F139" s="66">
        <v>322565</v>
      </c>
      <c r="G139" s="66">
        <v>232191</v>
      </c>
      <c r="H139" s="66">
        <v>273154</v>
      </c>
      <c r="I139" s="66">
        <v>293828</v>
      </c>
      <c r="J139" s="66">
        <v>357361</v>
      </c>
      <c r="K139" s="66">
        <v>285374</v>
      </c>
      <c r="L139" s="66">
        <v>236495</v>
      </c>
      <c r="M139" s="66">
        <v>176644</v>
      </c>
      <c r="N139" s="66">
        <v>2890338</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0</v>
      </c>
      <c r="C143" s="62">
        <v>0</v>
      </c>
      <c r="D143" s="62">
        <v>41072</v>
      </c>
      <c r="E143" s="62">
        <v>27971</v>
      </c>
      <c r="F143" s="62">
        <v>17948</v>
      </c>
      <c r="G143" s="62">
        <v>36501</v>
      </c>
      <c r="H143" s="62">
        <v>131354</v>
      </c>
      <c r="I143" s="62">
        <v>89402</v>
      </c>
      <c r="J143" s="62">
        <v>56663</v>
      </c>
      <c r="K143" s="62">
        <v>85727</v>
      </c>
      <c r="L143" s="62">
        <v>72446</v>
      </c>
      <c r="M143" s="62">
        <v>54416</v>
      </c>
      <c r="N143" s="68">
        <v>613499</v>
      </c>
    </row>
    <row r="144" spans="1:14" ht="33" customHeight="1" x14ac:dyDescent="0.2">
      <c r="A144" s="80" t="s">
        <v>276</v>
      </c>
      <c r="B144" s="62">
        <v>5940</v>
      </c>
      <c r="C144" s="62">
        <v>1700</v>
      </c>
      <c r="D144" s="62">
        <v>5190</v>
      </c>
      <c r="E144" s="62">
        <v>1410</v>
      </c>
      <c r="F144" s="62">
        <v>4330</v>
      </c>
      <c r="G144" s="62">
        <v>9340</v>
      </c>
      <c r="H144" s="62">
        <v>11160</v>
      </c>
      <c r="I144" s="62">
        <v>10330</v>
      </c>
      <c r="J144" s="62">
        <v>7830</v>
      </c>
      <c r="K144" s="62">
        <v>6190</v>
      </c>
      <c r="L144" s="62">
        <v>7210</v>
      </c>
      <c r="M144" s="62">
        <v>8190</v>
      </c>
      <c r="N144" s="68">
        <v>78820</v>
      </c>
    </row>
    <row r="145" spans="1:14" ht="33" customHeight="1" x14ac:dyDescent="0.2">
      <c r="A145" s="80" t="s">
        <v>277</v>
      </c>
      <c r="B145" s="62">
        <v>11108</v>
      </c>
      <c r="C145" s="62">
        <v>22150</v>
      </c>
      <c r="D145" s="62">
        <v>26894</v>
      </c>
      <c r="E145" s="62">
        <v>2836</v>
      </c>
      <c r="F145" s="62">
        <v>0</v>
      </c>
      <c r="G145" s="62">
        <v>0</v>
      </c>
      <c r="H145" s="62">
        <v>219</v>
      </c>
      <c r="I145" s="62">
        <v>0</v>
      </c>
      <c r="J145" s="62">
        <v>2934</v>
      </c>
      <c r="K145" s="62">
        <v>1800</v>
      </c>
      <c r="L145" s="62">
        <v>35499</v>
      </c>
      <c r="M145" s="62">
        <v>8675</v>
      </c>
      <c r="N145" s="68">
        <v>112115</v>
      </c>
    </row>
    <row r="146" spans="1:14" ht="33" customHeight="1" x14ac:dyDescent="0.2">
      <c r="A146" s="80" t="s">
        <v>278</v>
      </c>
      <c r="B146" s="62">
        <v>1537</v>
      </c>
      <c r="C146" s="62">
        <v>0</v>
      </c>
      <c r="D146" s="62">
        <v>1553</v>
      </c>
      <c r="E146" s="62">
        <v>0</v>
      </c>
      <c r="F146" s="62">
        <v>0</v>
      </c>
      <c r="G146" s="62">
        <v>0</v>
      </c>
      <c r="H146" s="62">
        <v>1529</v>
      </c>
      <c r="I146" s="62">
        <v>0</v>
      </c>
      <c r="J146" s="62">
        <v>0</v>
      </c>
      <c r="K146" s="62">
        <v>0</v>
      </c>
      <c r="L146" s="62">
        <v>0</v>
      </c>
      <c r="M146" s="62">
        <v>0</v>
      </c>
      <c r="N146" s="68">
        <v>4619</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153304</v>
      </c>
      <c r="C148" s="62">
        <v>147585</v>
      </c>
      <c r="D148" s="62">
        <v>104867</v>
      </c>
      <c r="E148" s="62">
        <v>150682</v>
      </c>
      <c r="F148" s="62">
        <v>299187</v>
      </c>
      <c r="G148" s="62">
        <v>185450</v>
      </c>
      <c r="H148" s="62">
        <v>124602</v>
      </c>
      <c r="I148" s="62">
        <v>187139</v>
      </c>
      <c r="J148" s="62">
        <v>279659</v>
      </c>
      <c r="K148" s="62">
        <v>184254</v>
      </c>
      <c r="L148" s="62">
        <v>113891</v>
      </c>
      <c r="M148" s="62">
        <v>102018</v>
      </c>
      <c r="N148" s="68">
        <v>2032638</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2050</v>
      </c>
      <c r="C150" s="62">
        <v>2353</v>
      </c>
      <c r="D150" s="62">
        <v>1500</v>
      </c>
      <c r="E150" s="62">
        <v>1025</v>
      </c>
      <c r="F150" s="62">
        <v>1100</v>
      </c>
      <c r="G150" s="62">
        <v>900</v>
      </c>
      <c r="H150" s="62">
        <v>4290</v>
      </c>
      <c r="I150" s="62">
        <v>6957</v>
      </c>
      <c r="J150" s="62">
        <v>10276</v>
      </c>
      <c r="K150" s="62">
        <v>7403</v>
      </c>
      <c r="L150" s="62">
        <v>7448</v>
      </c>
      <c r="M150" s="62">
        <v>3346</v>
      </c>
      <c r="N150" s="68">
        <v>48648</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21542</v>
      </c>
      <c r="C153" s="66">
        <v>16180</v>
      </c>
      <c r="D153" s="66">
        <v>19120</v>
      </c>
      <c r="E153" s="66">
        <v>17458</v>
      </c>
      <c r="F153" s="66">
        <v>21893</v>
      </c>
      <c r="G153" s="66">
        <v>19242</v>
      </c>
      <c r="H153" s="66">
        <v>21452</v>
      </c>
      <c r="I153" s="66">
        <v>13913</v>
      </c>
      <c r="J153" s="66">
        <v>15607</v>
      </c>
      <c r="K153" s="66">
        <v>5263</v>
      </c>
      <c r="L153" s="66">
        <v>12837</v>
      </c>
      <c r="M153" s="66">
        <v>19935</v>
      </c>
      <c r="N153" s="66">
        <v>204442</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21542</v>
      </c>
      <c r="C155" s="62">
        <v>16180</v>
      </c>
      <c r="D155" s="62">
        <v>19120</v>
      </c>
      <c r="E155" s="62">
        <v>17458</v>
      </c>
      <c r="F155" s="62">
        <v>21893</v>
      </c>
      <c r="G155" s="62">
        <v>19242</v>
      </c>
      <c r="H155" s="62">
        <v>21452</v>
      </c>
      <c r="I155" s="62">
        <v>13913</v>
      </c>
      <c r="J155" s="62">
        <v>15607</v>
      </c>
      <c r="K155" s="62">
        <v>5263</v>
      </c>
      <c r="L155" s="62">
        <v>12837</v>
      </c>
      <c r="M155" s="62">
        <v>19935</v>
      </c>
      <c r="N155" s="68">
        <v>204442</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9101</v>
      </c>
      <c r="C164" s="66">
        <v>5766</v>
      </c>
      <c r="D164" s="66">
        <v>18275</v>
      </c>
      <c r="E164" s="66">
        <v>10813</v>
      </c>
      <c r="F164" s="66">
        <v>14723</v>
      </c>
      <c r="G164" s="66">
        <v>14231</v>
      </c>
      <c r="H164" s="66">
        <v>13526</v>
      </c>
      <c r="I164" s="66">
        <v>15990</v>
      </c>
      <c r="J164" s="66">
        <v>10628</v>
      </c>
      <c r="K164" s="66">
        <v>11394</v>
      </c>
      <c r="L164" s="66">
        <v>7467</v>
      </c>
      <c r="M164" s="66">
        <v>7498</v>
      </c>
      <c r="N164" s="66">
        <v>139412</v>
      </c>
    </row>
    <row r="165" spans="1:14" ht="33" customHeight="1" x14ac:dyDescent="0.2">
      <c r="A165" s="80" t="s">
        <v>296</v>
      </c>
      <c r="B165" s="62">
        <v>2369</v>
      </c>
      <c r="C165" s="62">
        <v>3090</v>
      </c>
      <c r="D165" s="62">
        <v>3990</v>
      </c>
      <c r="E165" s="62">
        <v>1479</v>
      </c>
      <c r="F165" s="62">
        <v>2450</v>
      </c>
      <c r="G165" s="62">
        <v>0</v>
      </c>
      <c r="H165" s="62">
        <v>0</v>
      </c>
      <c r="I165" s="62">
        <v>0</v>
      </c>
      <c r="J165" s="62">
        <v>0</v>
      </c>
      <c r="K165" s="62">
        <v>1068</v>
      </c>
      <c r="L165" s="62">
        <v>0</v>
      </c>
      <c r="M165" s="62">
        <v>0</v>
      </c>
      <c r="N165" s="68">
        <v>14446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1350</v>
      </c>
      <c r="E167" s="62">
        <v>602</v>
      </c>
      <c r="F167" s="62">
        <v>350</v>
      </c>
      <c r="G167" s="62">
        <v>2190</v>
      </c>
      <c r="H167" s="62">
        <v>3833</v>
      </c>
      <c r="I167" s="62">
        <v>3286</v>
      </c>
      <c r="J167" s="62">
        <v>2190</v>
      </c>
      <c r="K167" s="62">
        <v>2628</v>
      </c>
      <c r="L167" s="62">
        <v>946</v>
      </c>
      <c r="M167" s="62">
        <v>1971</v>
      </c>
      <c r="N167" s="68">
        <v>19347</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5463</v>
      </c>
      <c r="C170" s="62">
        <v>2676</v>
      </c>
      <c r="D170" s="62">
        <v>12935</v>
      </c>
      <c r="E170" s="62">
        <v>8732</v>
      </c>
      <c r="F170" s="62">
        <v>11923</v>
      </c>
      <c r="G170" s="62">
        <v>10748</v>
      </c>
      <c r="H170" s="62">
        <v>9693</v>
      </c>
      <c r="I170" s="62">
        <v>12704</v>
      </c>
      <c r="J170" s="62">
        <v>8438</v>
      </c>
      <c r="K170" s="62">
        <v>7697</v>
      </c>
      <c r="L170" s="62">
        <v>6521</v>
      </c>
      <c r="M170" s="62">
        <v>5527</v>
      </c>
      <c r="N170" s="68">
        <v>103057</v>
      </c>
    </row>
    <row r="171" spans="1:14" ht="33" customHeight="1" thickBot="1" x14ac:dyDescent="0.25">
      <c r="A171" s="80" t="s">
        <v>302</v>
      </c>
      <c r="B171" s="62">
        <v>1269</v>
      </c>
      <c r="C171" s="62">
        <v>0</v>
      </c>
      <c r="D171" s="62">
        <v>0</v>
      </c>
      <c r="E171" s="62">
        <v>0</v>
      </c>
      <c r="F171" s="62">
        <v>0</v>
      </c>
      <c r="G171" s="62">
        <v>1293</v>
      </c>
      <c r="H171" s="62">
        <v>0</v>
      </c>
      <c r="I171" s="62">
        <v>0</v>
      </c>
      <c r="J171" s="62">
        <v>0</v>
      </c>
      <c r="K171" s="62">
        <v>0</v>
      </c>
      <c r="L171" s="62">
        <v>0</v>
      </c>
      <c r="M171" s="62">
        <v>0</v>
      </c>
      <c r="N171" s="68">
        <v>2562</v>
      </c>
    </row>
    <row r="172" spans="1:14" ht="33" customHeight="1" thickBot="1" x14ac:dyDescent="0.25">
      <c r="A172" s="65" t="s">
        <v>303</v>
      </c>
      <c r="B172" s="66">
        <v>35183</v>
      </c>
      <c r="C172" s="66">
        <v>34349</v>
      </c>
      <c r="D172" s="66">
        <v>33118</v>
      </c>
      <c r="E172" s="66">
        <v>43438</v>
      </c>
      <c r="F172" s="66">
        <v>47891</v>
      </c>
      <c r="G172" s="66">
        <v>47602</v>
      </c>
      <c r="H172" s="66">
        <v>37926</v>
      </c>
      <c r="I172" s="66">
        <v>38861</v>
      </c>
      <c r="J172" s="66">
        <v>37071</v>
      </c>
      <c r="K172" s="66">
        <v>45518</v>
      </c>
      <c r="L172" s="66">
        <v>39190</v>
      </c>
      <c r="M172" s="66">
        <v>34256</v>
      </c>
      <c r="N172" s="66">
        <v>474403</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5251</v>
      </c>
      <c r="C177" s="62">
        <v>2843</v>
      </c>
      <c r="D177" s="62">
        <v>1369</v>
      </c>
      <c r="E177" s="62">
        <v>1455</v>
      </c>
      <c r="F177" s="62">
        <v>3905</v>
      </c>
      <c r="G177" s="62">
        <v>5375</v>
      </c>
      <c r="H177" s="62">
        <v>4866</v>
      </c>
      <c r="I177" s="62">
        <v>3068</v>
      </c>
      <c r="J177" s="62">
        <v>1371</v>
      </c>
      <c r="K177" s="62">
        <v>1523</v>
      </c>
      <c r="L177" s="62">
        <v>5362</v>
      </c>
      <c r="M177" s="62">
        <v>0</v>
      </c>
      <c r="N177" s="68">
        <v>36389</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6662</v>
      </c>
      <c r="C179" s="62">
        <v>8038</v>
      </c>
      <c r="D179" s="62">
        <v>8675</v>
      </c>
      <c r="E179" s="62">
        <v>16790</v>
      </c>
      <c r="F179" s="62">
        <v>16736</v>
      </c>
      <c r="G179" s="62">
        <v>17518</v>
      </c>
      <c r="H179" s="62">
        <v>11848</v>
      </c>
      <c r="I179" s="62">
        <v>14821</v>
      </c>
      <c r="J179" s="62">
        <v>15786</v>
      </c>
      <c r="K179" s="62">
        <v>21707</v>
      </c>
      <c r="L179" s="62">
        <v>21441</v>
      </c>
      <c r="M179" s="62">
        <v>20848</v>
      </c>
      <c r="N179" s="68">
        <v>180869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4653</v>
      </c>
      <c r="C182" s="62">
        <v>4852</v>
      </c>
      <c r="D182" s="62">
        <v>10648</v>
      </c>
      <c r="E182" s="62">
        <v>6917</v>
      </c>
      <c r="F182" s="62">
        <v>11985</v>
      </c>
      <c r="G182" s="62">
        <v>12276</v>
      </c>
      <c r="H182" s="62">
        <v>11874</v>
      </c>
      <c r="I182" s="62">
        <v>8703</v>
      </c>
      <c r="J182" s="62">
        <v>10585</v>
      </c>
      <c r="K182" s="62">
        <v>10119</v>
      </c>
      <c r="L182" s="62">
        <v>3059</v>
      </c>
      <c r="M182" s="62">
        <v>7188</v>
      </c>
      <c r="N182" s="68">
        <v>102859</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18617</v>
      </c>
      <c r="C187" s="62">
        <v>18616</v>
      </c>
      <c r="D187" s="62">
        <v>12426</v>
      </c>
      <c r="E187" s="62">
        <v>18276</v>
      </c>
      <c r="F187" s="62">
        <v>15266</v>
      </c>
      <c r="G187" s="62">
        <v>12433</v>
      </c>
      <c r="H187" s="62">
        <v>9338</v>
      </c>
      <c r="I187" s="62">
        <v>12269</v>
      </c>
      <c r="J187" s="62">
        <v>9328</v>
      </c>
      <c r="K187" s="62">
        <v>12169</v>
      </c>
      <c r="L187" s="62">
        <v>9327</v>
      </c>
      <c r="M187" s="62">
        <v>6221</v>
      </c>
      <c r="N187" s="68">
        <v>154285</v>
      </c>
    </row>
    <row r="188" spans="1:14" ht="33" customHeight="1" thickBot="1" x14ac:dyDescent="0.25">
      <c r="A188" s="65" t="s">
        <v>319</v>
      </c>
      <c r="B188" s="66">
        <v>2695</v>
      </c>
      <c r="C188" s="66">
        <v>1935</v>
      </c>
      <c r="D188" s="66">
        <v>1558</v>
      </c>
      <c r="E188" s="66">
        <v>3135</v>
      </c>
      <c r="F188" s="66">
        <v>2337</v>
      </c>
      <c r="G188" s="66">
        <v>2095</v>
      </c>
      <c r="H188" s="66">
        <v>5046</v>
      </c>
      <c r="I188" s="66">
        <v>10330</v>
      </c>
      <c r="J188" s="66">
        <v>4686</v>
      </c>
      <c r="K188" s="66">
        <v>3263</v>
      </c>
      <c r="L188" s="66">
        <v>2381</v>
      </c>
      <c r="M188" s="66">
        <v>1500</v>
      </c>
      <c r="N188" s="66">
        <v>40962</v>
      </c>
    </row>
    <row r="189" spans="1:14" ht="33" customHeight="1" x14ac:dyDescent="0.2">
      <c r="A189" s="80" t="s">
        <v>320</v>
      </c>
      <c r="B189" s="62">
        <v>1680</v>
      </c>
      <c r="C189" s="62">
        <v>1935</v>
      </c>
      <c r="D189" s="62">
        <v>1558</v>
      </c>
      <c r="E189" s="62">
        <v>3135</v>
      </c>
      <c r="F189" s="62">
        <v>2337</v>
      </c>
      <c r="G189" s="62">
        <v>2095</v>
      </c>
      <c r="H189" s="62">
        <v>5046</v>
      </c>
      <c r="I189" s="62">
        <v>10330</v>
      </c>
      <c r="J189" s="62">
        <v>4686</v>
      </c>
      <c r="K189" s="62">
        <v>3263</v>
      </c>
      <c r="L189" s="62">
        <v>2281</v>
      </c>
      <c r="M189" s="62">
        <v>1200</v>
      </c>
      <c r="N189" s="68">
        <v>39547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1015</v>
      </c>
      <c r="C192" s="62">
        <v>0</v>
      </c>
      <c r="D192" s="62">
        <v>0</v>
      </c>
      <c r="E192" s="62">
        <v>0</v>
      </c>
      <c r="F192" s="62">
        <v>0</v>
      </c>
      <c r="G192" s="62">
        <v>0</v>
      </c>
      <c r="H192" s="62">
        <v>0</v>
      </c>
      <c r="I192" s="62">
        <v>0</v>
      </c>
      <c r="J192" s="62">
        <v>0</v>
      </c>
      <c r="K192" s="62">
        <v>0</v>
      </c>
      <c r="L192" s="62">
        <v>0</v>
      </c>
      <c r="M192" s="62">
        <v>0</v>
      </c>
      <c r="N192" s="68">
        <v>1015</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100</v>
      </c>
      <c r="M194" s="62">
        <v>300</v>
      </c>
      <c r="N194" s="68">
        <v>400</v>
      </c>
    </row>
    <row r="195" spans="1:14" ht="33" customHeight="1" thickBot="1" x14ac:dyDescent="0.25">
      <c r="A195" s="65" t="s">
        <v>325</v>
      </c>
      <c r="B195" s="66">
        <v>0</v>
      </c>
      <c r="C195" s="66">
        <v>0</v>
      </c>
      <c r="D195" s="66">
        <v>0</v>
      </c>
      <c r="E195" s="66">
        <v>330</v>
      </c>
      <c r="F195" s="66">
        <v>1480</v>
      </c>
      <c r="G195" s="66">
        <v>4847</v>
      </c>
      <c r="H195" s="66">
        <v>2223</v>
      </c>
      <c r="I195" s="66">
        <v>688</v>
      </c>
      <c r="J195" s="66">
        <v>0</v>
      </c>
      <c r="K195" s="66">
        <v>0</v>
      </c>
      <c r="L195" s="66">
        <v>0</v>
      </c>
      <c r="M195" s="66">
        <v>0</v>
      </c>
      <c r="N195" s="66">
        <v>32414</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330</v>
      </c>
      <c r="F197" s="62">
        <v>595</v>
      </c>
      <c r="G197" s="62">
        <v>4847</v>
      </c>
      <c r="H197" s="62">
        <v>1279</v>
      </c>
      <c r="I197" s="62">
        <v>688</v>
      </c>
      <c r="J197" s="62">
        <v>0</v>
      </c>
      <c r="K197" s="62">
        <v>0</v>
      </c>
      <c r="L197" s="62">
        <v>0</v>
      </c>
      <c r="M197" s="62">
        <v>0</v>
      </c>
      <c r="N197" s="62">
        <v>5912</v>
      </c>
    </row>
    <row r="198" spans="1:14" ht="33" customHeight="1" x14ac:dyDescent="0.2">
      <c r="A198" s="80" t="s">
        <v>328</v>
      </c>
      <c r="B198" s="62">
        <v>0</v>
      </c>
      <c r="C198" s="62">
        <v>0</v>
      </c>
      <c r="D198" s="62">
        <v>0</v>
      </c>
      <c r="E198" s="62">
        <v>0</v>
      </c>
      <c r="F198" s="62">
        <v>885</v>
      </c>
      <c r="G198" s="62">
        <v>0</v>
      </c>
      <c r="H198" s="62">
        <v>944</v>
      </c>
      <c r="I198" s="62">
        <v>0</v>
      </c>
      <c r="J198" s="62">
        <v>0</v>
      </c>
      <c r="K198" s="62">
        <v>0</v>
      </c>
      <c r="L198" s="62">
        <v>0</v>
      </c>
      <c r="M198" s="62">
        <v>0</v>
      </c>
      <c r="N198" s="62">
        <v>26503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261294</v>
      </c>
      <c r="C200" s="66">
        <v>226227</v>
      </c>
      <c r="D200" s="66">
        <v>265284</v>
      </c>
      <c r="E200" s="66">
        <v>250371</v>
      </c>
      <c r="F200" s="66">
        <v>253650</v>
      </c>
      <c r="G200" s="66">
        <v>264227</v>
      </c>
      <c r="H200" s="66">
        <v>260810</v>
      </c>
      <c r="I200" s="66">
        <v>249442</v>
      </c>
      <c r="J200" s="66">
        <v>169377</v>
      </c>
      <c r="K200" s="66">
        <v>133754</v>
      </c>
      <c r="L200" s="66">
        <v>274613</v>
      </c>
      <c r="M200" s="66">
        <v>249677</v>
      </c>
      <c r="N200" s="66">
        <v>2858727</v>
      </c>
    </row>
    <row r="201" spans="1:14" ht="33" customHeight="1" x14ac:dyDescent="0.2">
      <c r="A201" s="80" t="s">
        <v>330</v>
      </c>
      <c r="B201" s="62">
        <v>20444</v>
      </c>
      <c r="C201" s="62">
        <v>12298</v>
      </c>
      <c r="D201" s="62">
        <v>16921</v>
      </c>
      <c r="E201" s="62">
        <v>13344</v>
      </c>
      <c r="F201" s="62">
        <v>17243</v>
      </c>
      <c r="G201" s="62">
        <v>15231</v>
      </c>
      <c r="H201" s="62">
        <v>17818</v>
      </c>
      <c r="I201" s="62">
        <v>24250</v>
      </c>
      <c r="J201" s="62">
        <v>8038</v>
      </c>
      <c r="K201" s="62">
        <v>9724</v>
      </c>
      <c r="L201" s="62">
        <v>17879</v>
      </c>
      <c r="M201" s="62">
        <v>18433</v>
      </c>
      <c r="N201" s="68">
        <v>191623</v>
      </c>
    </row>
    <row r="202" spans="1:14" ht="33" customHeight="1" x14ac:dyDescent="0.2">
      <c r="A202" s="80" t="s">
        <v>331</v>
      </c>
      <c r="B202" s="62">
        <v>22051</v>
      </c>
      <c r="C202" s="62">
        <v>6792</v>
      </c>
      <c r="D202" s="62">
        <v>27707</v>
      </c>
      <c r="E202" s="62">
        <v>15370</v>
      </c>
      <c r="F202" s="62">
        <v>12712</v>
      </c>
      <c r="G202" s="62">
        <v>13674</v>
      </c>
      <c r="H202" s="62">
        <v>13653</v>
      </c>
      <c r="I202" s="62">
        <v>13275</v>
      </c>
      <c r="J202" s="62">
        <v>18566</v>
      </c>
      <c r="K202" s="62">
        <v>0</v>
      </c>
      <c r="L202" s="62">
        <v>11540</v>
      </c>
      <c r="M202" s="62">
        <v>10867</v>
      </c>
      <c r="N202" s="68">
        <v>166207</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218799</v>
      </c>
      <c r="C206" s="62">
        <v>207137</v>
      </c>
      <c r="D206" s="62">
        <v>220656</v>
      </c>
      <c r="E206" s="62">
        <v>221657</v>
      </c>
      <c r="F206" s="62">
        <v>223695</v>
      </c>
      <c r="G206" s="62">
        <v>235322</v>
      </c>
      <c r="H206" s="62">
        <v>229339</v>
      </c>
      <c r="I206" s="62">
        <v>211917</v>
      </c>
      <c r="J206" s="62">
        <v>142773</v>
      </c>
      <c r="K206" s="62">
        <v>124030</v>
      </c>
      <c r="L206" s="62">
        <v>245194</v>
      </c>
      <c r="M206" s="62">
        <v>220377</v>
      </c>
      <c r="N206" s="68">
        <v>2500896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550410</v>
      </c>
      <c r="C215" s="115">
        <v>501587</v>
      </c>
      <c r="D215" s="115">
        <v>576421</v>
      </c>
      <c r="E215" s="115">
        <v>565354</v>
      </c>
      <c r="F215" s="115">
        <v>713926</v>
      </c>
      <c r="G215" s="115">
        <v>642501</v>
      </c>
      <c r="H215" s="115">
        <v>679278</v>
      </c>
      <c r="I215" s="115">
        <v>686562</v>
      </c>
      <c r="J215" s="115">
        <v>628110</v>
      </c>
      <c r="K215" s="115">
        <v>512048</v>
      </c>
      <c r="L215" s="115">
        <v>626778</v>
      </c>
      <c r="M215" s="115">
        <v>548403</v>
      </c>
      <c r="N215" s="115">
        <v>7231376</v>
      </c>
    </row>
    <row r="216" spans="1:14" ht="33" customHeight="1" x14ac:dyDescent="0.2"/>
    <row r="217" spans="1:14" ht="33" customHeight="1" x14ac:dyDescent="0.2">
      <c r="A217" s="85"/>
    </row>
    <row r="218" spans="1:14" ht="33" customHeight="1" x14ac:dyDescent="0.2">
      <c r="A218" s="216" t="s">
        <v>350</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100</v>
      </c>
      <c r="C221" s="61">
        <v>0</v>
      </c>
      <c r="D221" s="61">
        <v>50</v>
      </c>
      <c r="E221" s="61">
        <v>0</v>
      </c>
      <c r="F221" s="61">
        <v>0</v>
      </c>
      <c r="G221" s="61">
        <v>0</v>
      </c>
      <c r="H221" s="61">
        <v>0</v>
      </c>
      <c r="I221" s="61">
        <v>200</v>
      </c>
      <c r="J221" s="61">
        <v>0</v>
      </c>
      <c r="K221" s="61">
        <v>50</v>
      </c>
      <c r="L221" s="61">
        <v>150</v>
      </c>
      <c r="M221" s="61">
        <v>150</v>
      </c>
      <c r="N221" s="61">
        <v>700</v>
      </c>
    </row>
    <row r="222" spans="1:14" ht="33" customHeight="1" x14ac:dyDescent="0.2">
      <c r="A222" s="77" t="s">
        <v>252</v>
      </c>
      <c r="B222" s="64">
        <v>100</v>
      </c>
      <c r="C222" s="62">
        <v>0</v>
      </c>
      <c r="D222" s="62">
        <v>50</v>
      </c>
      <c r="E222" s="62">
        <v>0</v>
      </c>
      <c r="F222" s="62">
        <v>0</v>
      </c>
      <c r="G222" s="62">
        <v>0</v>
      </c>
      <c r="H222" s="62">
        <v>0</v>
      </c>
      <c r="I222" s="62">
        <v>200</v>
      </c>
      <c r="J222" s="62">
        <v>0</v>
      </c>
      <c r="K222" s="62">
        <v>50</v>
      </c>
      <c r="L222" s="62">
        <v>150</v>
      </c>
      <c r="M222" s="62">
        <v>150</v>
      </c>
      <c r="N222" s="63">
        <v>700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1988</v>
      </c>
      <c r="C234" s="66">
        <v>1817</v>
      </c>
      <c r="D234" s="66">
        <v>2044</v>
      </c>
      <c r="E234" s="66">
        <v>2141</v>
      </c>
      <c r="F234" s="66">
        <v>1271</v>
      </c>
      <c r="G234" s="66">
        <v>2712</v>
      </c>
      <c r="H234" s="66">
        <v>2469</v>
      </c>
      <c r="I234" s="66">
        <v>2284</v>
      </c>
      <c r="J234" s="66">
        <v>2327</v>
      </c>
      <c r="K234" s="66">
        <v>1552</v>
      </c>
      <c r="L234" s="66">
        <v>1137</v>
      </c>
      <c r="M234" s="66">
        <v>1212</v>
      </c>
      <c r="N234" s="66">
        <v>22955</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1988</v>
      </c>
      <c r="C236" s="62">
        <v>1817</v>
      </c>
      <c r="D236" s="62">
        <v>2044</v>
      </c>
      <c r="E236" s="62">
        <v>2141</v>
      </c>
      <c r="F236" s="62">
        <v>1271</v>
      </c>
      <c r="G236" s="62">
        <v>2712</v>
      </c>
      <c r="H236" s="62">
        <v>2469</v>
      </c>
      <c r="I236" s="62">
        <v>2284</v>
      </c>
      <c r="J236" s="62">
        <v>2327</v>
      </c>
      <c r="K236" s="62">
        <v>1552</v>
      </c>
      <c r="L236" s="62">
        <v>1137</v>
      </c>
      <c r="M236" s="62">
        <v>1212</v>
      </c>
      <c r="N236" s="63">
        <v>22955</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55</v>
      </c>
      <c r="C239" s="67">
        <v>170</v>
      </c>
      <c r="D239" s="67">
        <v>85</v>
      </c>
      <c r="E239" s="67">
        <v>0</v>
      </c>
      <c r="F239" s="67">
        <v>170</v>
      </c>
      <c r="G239" s="67">
        <v>35</v>
      </c>
      <c r="H239" s="67">
        <v>35</v>
      </c>
      <c r="I239" s="67">
        <v>0</v>
      </c>
      <c r="J239" s="67">
        <v>135</v>
      </c>
      <c r="K239" s="67">
        <v>445</v>
      </c>
      <c r="L239" s="67">
        <v>0</v>
      </c>
      <c r="M239" s="67">
        <v>130</v>
      </c>
      <c r="N239" s="67">
        <v>1260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55</v>
      </c>
      <c r="C241" s="62">
        <v>170</v>
      </c>
      <c r="D241" s="62">
        <v>85</v>
      </c>
      <c r="E241" s="62">
        <v>0</v>
      </c>
      <c r="F241" s="62">
        <v>170</v>
      </c>
      <c r="G241" s="62">
        <v>35</v>
      </c>
      <c r="H241" s="62">
        <v>35</v>
      </c>
      <c r="I241" s="62">
        <v>0</v>
      </c>
      <c r="J241" s="62">
        <v>135</v>
      </c>
      <c r="K241" s="62">
        <v>445</v>
      </c>
      <c r="L241" s="62">
        <v>0</v>
      </c>
      <c r="M241" s="62">
        <v>130</v>
      </c>
      <c r="N241" s="68">
        <v>1260</v>
      </c>
    </row>
    <row r="242" spans="1:14" ht="33" customHeight="1" thickBot="1" x14ac:dyDescent="0.25">
      <c r="A242" s="65" t="s">
        <v>271</v>
      </c>
      <c r="B242" s="96">
        <v>7110</v>
      </c>
      <c r="C242" s="66">
        <v>9675</v>
      </c>
      <c r="D242" s="66">
        <v>9684</v>
      </c>
      <c r="E242" s="66">
        <v>7155</v>
      </c>
      <c r="F242" s="66">
        <v>10170</v>
      </c>
      <c r="G242" s="66">
        <v>9450</v>
      </c>
      <c r="H242" s="66">
        <v>7380</v>
      </c>
      <c r="I242" s="66">
        <v>9180</v>
      </c>
      <c r="J242" s="66">
        <v>10215</v>
      </c>
      <c r="K242" s="66">
        <v>9810</v>
      </c>
      <c r="L242" s="66">
        <v>10035</v>
      </c>
      <c r="M242" s="66">
        <v>9630</v>
      </c>
      <c r="N242" s="66">
        <v>109494</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7110</v>
      </c>
      <c r="C252" s="62">
        <v>9675</v>
      </c>
      <c r="D252" s="62">
        <v>9684</v>
      </c>
      <c r="E252" s="62">
        <v>7155</v>
      </c>
      <c r="F252" s="62">
        <v>10170</v>
      </c>
      <c r="G252" s="62">
        <v>9450</v>
      </c>
      <c r="H252" s="62">
        <v>7380</v>
      </c>
      <c r="I252" s="62">
        <v>9180</v>
      </c>
      <c r="J252" s="62">
        <v>10215</v>
      </c>
      <c r="K252" s="62">
        <v>9810</v>
      </c>
      <c r="L252" s="62">
        <v>10035</v>
      </c>
      <c r="M252" s="62">
        <v>9630</v>
      </c>
      <c r="N252" s="68">
        <v>109494</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375</v>
      </c>
      <c r="C254" s="66">
        <v>800</v>
      </c>
      <c r="D254" s="66">
        <v>900</v>
      </c>
      <c r="E254" s="66">
        <v>675</v>
      </c>
      <c r="F254" s="66">
        <v>875</v>
      </c>
      <c r="G254" s="66">
        <v>750</v>
      </c>
      <c r="H254" s="66">
        <v>275</v>
      </c>
      <c r="I254" s="66">
        <v>675</v>
      </c>
      <c r="J254" s="66">
        <v>775</v>
      </c>
      <c r="K254" s="66">
        <v>875</v>
      </c>
      <c r="L254" s="66">
        <v>0</v>
      </c>
      <c r="M254" s="66">
        <v>825</v>
      </c>
      <c r="N254" s="66">
        <v>7800</v>
      </c>
    </row>
    <row r="255" spans="1:14" ht="33" customHeight="1" thickBot="1" x14ac:dyDescent="0.25">
      <c r="A255" s="81" t="s">
        <v>283</v>
      </c>
      <c r="B255" s="98">
        <v>375</v>
      </c>
      <c r="C255" s="69">
        <v>800</v>
      </c>
      <c r="D255" s="69">
        <v>900</v>
      </c>
      <c r="E255" s="69">
        <v>675</v>
      </c>
      <c r="F255" s="69">
        <v>875</v>
      </c>
      <c r="G255" s="69">
        <v>750</v>
      </c>
      <c r="H255" s="69">
        <v>275</v>
      </c>
      <c r="I255" s="69">
        <v>675</v>
      </c>
      <c r="J255" s="69">
        <v>775</v>
      </c>
      <c r="K255" s="69">
        <v>875</v>
      </c>
      <c r="L255" s="69">
        <v>0</v>
      </c>
      <c r="M255" s="69">
        <v>825</v>
      </c>
      <c r="N255" s="68">
        <v>7800</v>
      </c>
    </row>
    <row r="256" spans="1:14" ht="33" customHeight="1" thickBot="1" x14ac:dyDescent="0.25">
      <c r="A256" s="65" t="s">
        <v>284</v>
      </c>
      <c r="B256" s="96">
        <v>375</v>
      </c>
      <c r="C256" s="66">
        <v>825</v>
      </c>
      <c r="D256" s="66">
        <v>750</v>
      </c>
      <c r="E256" s="66">
        <v>875</v>
      </c>
      <c r="F256" s="66">
        <v>925</v>
      </c>
      <c r="G256" s="66">
        <v>750</v>
      </c>
      <c r="H256" s="66">
        <v>275</v>
      </c>
      <c r="I256" s="66">
        <v>675</v>
      </c>
      <c r="J256" s="66">
        <v>675</v>
      </c>
      <c r="K256" s="66">
        <v>825</v>
      </c>
      <c r="L256" s="66">
        <v>0</v>
      </c>
      <c r="M256" s="66">
        <v>925</v>
      </c>
      <c r="N256" s="66">
        <v>7875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375</v>
      </c>
      <c r="C265" s="62">
        <v>825</v>
      </c>
      <c r="D265" s="62">
        <v>750</v>
      </c>
      <c r="E265" s="62">
        <v>875</v>
      </c>
      <c r="F265" s="62">
        <v>925</v>
      </c>
      <c r="G265" s="62">
        <v>750</v>
      </c>
      <c r="H265" s="62">
        <v>275</v>
      </c>
      <c r="I265" s="62">
        <v>675</v>
      </c>
      <c r="J265" s="62">
        <v>675</v>
      </c>
      <c r="K265" s="62">
        <v>825</v>
      </c>
      <c r="L265" s="62">
        <v>0</v>
      </c>
      <c r="M265" s="62">
        <v>925</v>
      </c>
      <c r="N265" s="68">
        <v>7875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346244</v>
      </c>
      <c r="C275" s="66">
        <v>341708</v>
      </c>
      <c r="D275" s="66">
        <v>379816</v>
      </c>
      <c r="E275" s="66">
        <v>335699</v>
      </c>
      <c r="F275" s="66">
        <v>376342</v>
      </c>
      <c r="G275" s="66">
        <v>348863</v>
      </c>
      <c r="H275" s="66">
        <v>361343</v>
      </c>
      <c r="I275" s="66">
        <v>338932</v>
      </c>
      <c r="J275" s="66">
        <v>387548</v>
      </c>
      <c r="K275" s="66">
        <v>395633</v>
      </c>
      <c r="L275" s="66">
        <v>391127</v>
      </c>
      <c r="M275" s="66">
        <v>353941</v>
      </c>
      <c r="N275" s="66">
        <v>4357196</v>
      </c>
    </row>
    <row r="276" spans="1:14" ht="33" customHeight="1" x14ac:dyDescent="0.2">
      <c r="A276" s="80" t="s">
        <v>304</v>
      </c>
      <c r="B276" s="64">
        <v>46641</v>
      </c>
      <c r="C276" s="62">
        <v>51446</v>
      </c>
      <c r="D276" s="62">
        <v>52297</v>
      </c>
      <c r="E276" s="62">
        <v>46422</v>
      </c>
      <c r="F276" s="62">
        <v>55713</v>
      </c>
      <c r="G276" s="62">
        <v>42739</v>
      </c>
      <c r="H276" s="62">
        <v>50441</v>
      </c>
      <c r="I276" s="62">
        <v>34941</v>
      </c>
      <c r="J276" s="62">
        <v>53147</v>
      </c>
      <c r="K276" s="62">
        <v>54002</v>
      </c>
      <c r="L276" s="62">
        <v>53063</v>
      </c>
      <c r="M276" s="62">
        <v>46351</v>
      </c>
      <c r="N276" s="68">
        <v>587203</v>
      </c>
    </row>
    <row r="277" spans="1:14" ht="33" customHeight="1" x14ac:dyDescent="0.2">
      <c r="A277" s="80" t="s">
        <v>305</v>
      </c>
      <c r="B277" s="64">
        <v>4763</v>
      </c>
      <c r="C277" s="62">
        <v>3452</v>
      </c>
      <c r="D277" s="62">
        <v>3021</v>
      </c>
      <c r="E277" s="62">
        <v>3183</v>
      </c>
      <c r="F277" s="62">
        <v>3695</v>
      </c>
      <c r="G277" s="62">
        <v>2352</v>
      </c>
      <c r="H277" s="62">
        <v>2040</v>
      </c>
      <c r="I277" s="62">
        <v>1602</v>
      </c>
      <c r="J277" s="62">
        <v>2585</v>
      </c>
      <c r="K277" s="62">
        <v>3100</v>
      </c>
      <c r="L277" s="62">
        <v>2027</v>
      </c>
      <c r="M277" s="62">
        <v>1415</v>
      </c>
      <c r="N277" s="68">
        <v>33234</v>
      </c>
    </row>
    <row r="278" spans="1:14" ht="33" customHeight="1" x14ac:dyDescent="0.2">
      <c r="A278" s="80" t="s">
        <v>306</v>
      </c>
      <c r="B278" s="64">
        <v>4389</v>
      </c>
      <c r="C278" s="62">
        <v>5113</v>
      </c>
      <c r="D278" s="62">
        <v>3144</v>
      </c>
      <c r="E278" s="62">
        <v>2802</v>
      </c>
      <c r="F278" s="62">
        <v>5088</v>
      </c>
      <c r="G278" s="62">
        <v>5513</v>
      </c>
      <c r="H278" s="62">
        <v>4193</v>
      </c>
      <c r="I278" s="62">
        <v>3344</v>
      </c>
      <c r="J278" s="62">
        <v>3080</v>
      </c>
      <c r="K278" s="62">
        <v>3760</v>
      </c>
      <c r="L278" s="62">
        <v>3336</v>
      </c>
      <c r="M278" s="62">
        <v>2336</v>
      </c>
      <c r="N278" s="68">
        <v>46098</v>
      </c>
    </row>
    <row r="279" spans="1:14" ht="33" customHeight="1" x14ac:dyDescent="0.2">
      <c r="A279" s="80" t="s">
        <v>307</v>
      </c>
      <c r="B279" s="64">
        <v>139458</v>
      </c>
      <c r="C279" s="62">
        <v>130823</v>
      </c>
      <c r="D279" s="62">
        <v>155116</v>
      </c>
      <c r="E279" s="62">
        <v>134806</v>
      </c>
      <c r="F279" s="62">
        <v>145247</v>
      </c>
      <c r="G279" s="62">
        <v>136635</v>
      </c>
      <c r="H279" s="62">
        <v>145625</v>
      </c>
      <c r="I279" s="62">
        <v>141595</v>
      </c>
      <c r="J279" s="62">
        <v>167586</v>
      </c>
      <c r="K279" s="62">
        <v>163909</v>
      </c>
      <c r="L279" s="62">
        <v>163759</v>
      </c>
      <c r="M279" s="62">
        <v>162204</v>
      </c>
      <c r="N279" s="68">
        <v>1786762</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7295</v>
      </c>
      <c r="C281" s="62">
        <v>8114</v>
      </c>
      <c r="D281" s="62">
        <v>9623</v>
      </c>
      <c r="E281" s="62">
        <v>7157</v>
      </c>
      <c r="F281" s="62">
        <v>7896</v>
      </c>
      <c r="G281" s="62">
        <v>5121</v>
      </c>
      <c r="H281" s="62">
        <v>6439</v>
      </c>
      <c r="I281" s="62">
        <v>8026</v>
      </c>
      <c r="J281" s="62">
        <v>5744</v>
      </c>
      <c r="K281" s="62">
        <v>8477</v>
      </c>
      <c r="L281" s="62">
        <v>6892</v>
      </c>
      <c r="M281" s="62">
        <v>7051</v>
      </c>
      <c r="N281" s="68">
        <v>87836</v>
      </c>
    </row>
    <row r="282" spans="1:14" ht="33" customHeight="1" x14ac:dyDescent="0.2">
      <c r="A282" s="80" t="s">
        <v>310</v>
      </c>
      <c r="B282" s="64">
        <v>112953</v>
      </c>
      <c r="C282" s="62">
        <v>115580</v>
      </c>
      <c r="D282" s="62">
        <v>123432</v>
      </c>
      <c r="E282" s="62">
        <v>115388</v>
      </c>
      <c r="F282" s="62">
        <v>131564</v>
      </c>
      <c r="G282" s="62">
        <v>129638</v>
      </c>
      <c r="H282" s="62">
        <v>125648</v>
      </c>
      <c r="I282" s="62">
        <v>117592</v>
      </c>
      <c r="J282" s="62">
        <v>128781</v>
      </c>
      <c r="K282" s="62">
        <v>131509</v>
      </c>
      <c r="L282" s="62">
        <v>126362</v>
      </c>
      <c r="M282" s="62">
        <v>100606</v>
      </c>
      <c r="N282" s="68">
        <v>1459052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27174</v>
      </c>
      <c r="C287" s="62">
        <v>23540</v>
      </c>
      <c r="D287" s="62">
        <v>29520</v>
      </c>
      <c r="E287" s="62">
        <v>21768</v>
      </c>
      <c r="F287" s="62">
        <v>23581</v>
      </c>
      <c r="G287" s="62">
        <v>22786</v>
      </c>
      <c r="H287" s="62">
        <v>25097</v>
      </c>
      <c r="I287" s="62">
        <v>30228</v>
      </c>
      <c r="J287" s="62">
        <v>25200</v>
      </c>
      <c r="K287" s="62">
        <v>29836</v>
      </c>
      <c r="L287" s="62">
        <v>32889</v>
      </c>
      <c r="M287" s="62">
        <v>31027</v>
      </c>
      <c r="N287" s="68">
        <v>322646</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3572</v>
      </c>
      <c r="C290" s="62">
        <v>3640</v>
      </c>
      <c r="D290" s="62">
        <v>3664</v>
      </c>
      <c r="E290" s="62">
        <v>4172</v>
      </c>
      <c r="F290" s="62">
        <v>3558</v>
      </c>
      <c r="G290" s="62">
        <v>4078</v>
      </c>
      <c r="H290" s="62">
        <v>1860</v>
      </c>
      <c r="I290" s="62">
        <v>1604</v>
      </c>
      <c r="J290" s="62">
        <v>1426</v>
      </c>
      <c r="K290" s="62">
        <v>1040</v>
      </c>
      <c r="L290" s="62">
        <v>2800</v>
      </c>
      <c r="M290" s="62">
        <v>2952</v>
      </c>
      <c r="N290" s="68">
        <v>34366</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37379</v>
      </c>
      <c r="C312" s="66">
        <v>35335</v>
      </c>
      <c r="D312" s="66">
        <v>41956</v>
      </c>
      <c r="E312" s="66">
        <v>44173</v>
      </c>
      <c r="F312" s="66">
        <v>43390</v>
      </c>
      <c r="G312" s="66">
        <v>37970</v>
      </c>
      <c r="H312" s="66">
        <v>37297</v>
      </c>
      <c r="I312" s="66">
        <v>26803</v>
      </c>
      <c r="J312" s="66">
        <v>36003</v>
      </c>
      <c r="K312" s="66">
        <v>35152</v>
      </c>
      <c r="L312" s="66">
        <v>35971</v>
      </c>
      <c r="M312" s="66">
        <v>33340</v>
      </c>
      <c r="N312" s="66">
        <v>444769</v>
      </c>
    </row>
    <row r="313" spans="1:14" ht="33" customHeight="1" x14ac:dyDescent="0.2">
      <c r="A313" s="80" t="s">
        <v>337</v>
      </c>
      <c r="B313" s="64">
        <v>27483</v>
      </c>
      <c r="C313" s="62">
        <v>22780</v>
      </c>
      <c r="D313" s="62">
        <v>27125</v>
      </c>
      <c r="E313" s="62">
        <v>28822</v>
      </c>
      <c r="F313" s="62">
        <v>29055</v>
      </c>
      <c r="G313" s="62">
        <v>26921</v>
      </c>
      <c r="H313" s="62">
        <v>25435</v>
      </c>
      <c r="I313" s="62">
        <v>20705</v>
      </c>
      <c r="J313" s="62">
        <v>23610</v>
      </c>
      <c r="K313" s="62">
        <v>20725</v>
      </c>
      <c r="L313" s="62">
        <v>23225</v>
      </c>
      <c r="M313" s="62">
        <v>24775</v>
      </c>
      <c r="N313" s="68">
        <v>300661</v>
      </c>
    </row>
    <row r="314" spans="1:14" ht="33" customHeight="1" x14ac:dyDescent="0.2">
      <c r="A314" s="80" t="s">
        <v>338</v>
      </c>
      <c r="B314" s="64">
        <v>9896</v>
      </c>
      <c r="C314" s="62">
        <v>12555</v>
      </c>
      <c r="D314" s="62">
        <v>14831</v>
      </c>
      <c r="E314" s="62">
        <v>15351</v>
      </c>
      <c r="F314" s="62">
        <v>14335</v>
      </c>
      <c r="G314" s="62">
        <v>11049</v>
      </c>
      <c r="H314" s="62">
        <v>11862</v>
      </c>
      <c r="I314" s="62">
        <v>6098</v>
      </c>
      <c r="J314" s="62">
        <v>12393</v>
      </c>
      <c r="K314" s="62">
        <v>14427</v>
      </c>
      <c r="L314" s="62">
        <v>12746</v>
      </c>
      <c r="M314" s="62">
        <v>8565</v>
      </c>
      <c r="N314" s="68">
        <v>144109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2075</v>
      </c>
      <c r="C316" s="66">
        <v>2100</v>
      </c>
      <c r="D316" s="66">
        <v>1775</v>
      </c>
      <c r="E316" s="66">
        <v>2100</v>
      </c>
      <c r="F316" s="66">
        <v>1975</v>
      </c>
      <c r="G316" s="66">
        <v>2050</v>
      </c>
      <c r="H316" s="66">
        <v>2350</v>
      </c>
      <c r="I316" s="66">
        <v>2075</v>
      </c>
      <c r="J316" s="66">
        <v>2675</v>
      </c>
      <c r="K316" s="66">
        <v>2300</v>
      </c>
      <c r="L316" s="66">
        <v>3975</v>
      </c>
      <c r="M316" s="66">
        <v>2250</v>
      </c>
      <c r="N316" s="66">
        <v>27700</v>
      </c>
    </row>
    <row r="317" spans="1:14" ht="33" customHeight="1" thickBot="1" x14ac:dyDescent="0.25">
      <c r="A317" s="81" t="s">
        <v>339</v>
      </c>
      <c r="B317" s="99">
        <v>2075</v>
      </c>
      <c r="C317" s="70">
        <v>2100</v>
      </c>
      <c r="D317" s="70">
        <v>1775</v>
      </c>
      <c r="E317" s="70">
        <v>2100</v>
      </c>
      <c r="F317" s="70">
        <v>1975</v>
      </c>
      <c r="G317" s="70">
        <v>2050</v>
      </c>
      <c r="H317" s="70">
        <v>2350</v>
      </c>
      <c r="I317" s="70">
        <v>2075</v>
      </c>
      <c r="J317" s="70">
        <v>2675</v>
      </c>
      <c r="K317" s="70">
        <v>2300</v>
      </c>
      <c r="L317" s="70">
        <v>3975</v>
      </c>
      <c r="M317" s="70">
        <v>2250</v>
      </c>
      <c r="N317" s="71">
        <v>27700</v>
      </c>
    </row>
    <row r="318" spans="1:14" ht="33" customHeight="1" thickBot="1" x14ac:dyDescent="0.25">
      <c r="A318" s="116" t="s">
        <v>250</v>
      </c>
      <c r="B318" s="100">
        <v>395701</v>
      </c>
      <c r="C318" s="115">
        <v>392430</v>
      </c>
      <c r="D318" s="115">
        <v>437060</v>
      </c>
      <c r="E318" s="115">
        <v>392818</v>
      </c>
      <c r="F318" s="115">
        <v>435118</v>
      </c>
      <c r="G318" s="115">
        <v>402580</v>
      </c>
      <c r="H318" s="115">
        <v>411423</v>
      </c>
      <c r="I318" s="115">
        <v>380824</v>
      </c>
      <c r="J318" s="115">
        <v>440354</v>
      </c>
      <c r="K318" s="115">
        <v>446642</v>
      </c>
      <c r="L318" s="115">
        <v>442395</v>
      </c>
      <c r="M318" s="115">
        <v>402403</v>
      </c>
      <c r="N318" s="115">
        <v>4979749</v>
      </c>
    </row>
    <row r="319" spans="1:14" ht="33" customHeight="1" x14ac:dyDescent="0.2"/>
    <row r="320" spans="1:14" ht="33" customHeight="1" x14ac:dyDescent="0.2">
      <c r="A320" s="85"/>
    </row>
    <row r="321" spans="1:14" ht="33" customHeight="1" x14ac:dyDescent="0.2">
      <c r="A321" s="216" t="s">
        <v>351</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4829</v>
      </c>
      <c r="G330" s="61">
        <v>3089</v>
      </c>
      <c r="H330" s="61">
        <v>1652</v>
      </c>
      <c r="I330" s="61">
        <v>3260</v>
      </c>
      <c r="J330" s="61">
        <v>3308</v>
      </c>
      <c r="K330" s="61">
        <v>4691</v>
      </c>
      <c r="L330" s="61">
        <v>1573</v>
      </c>
      <c r="M330" s="61">
        <v>0</v>
      </c>
      <c r="N330" s="61">
        <v>22403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4829</v>
      </c>
      <c r="G336" s="64">
        <v>3089</v>
      </c>
      <c r="H336" s="64">
        <v>1652</v>
      </c>
      <c r="I336" s="64">
        <v>3260</v>
      </c>
      <c r="J336" s="64">
        <v>3308</v>
      </c>
      <c r="K336" s="64">
        <v>4691</v>
      </c>
      <c r="L336" s="64">
        <v>1573</v>
      </c>
      <c r="M336" s="64">
        <v>0</v>
      </c>
      <c r="N336" s="64">
        <v>22403</v>
      </c>
    </row>
    <row r="337" spans="1:14" ht="33" customHeight="1" thickBot="1" x14ac:dyDescent="0.25">
      <c r="A337" s="65" t="s">
        <v>263</v>
      </c>
      <c r="B337" s="91">
        <v>16994</v>
      </c>
      <c r="C337" s="61">
        <v>19593</v>
      </c>
      <c r="D337" s="61">
        <v>12151</v>
      </c>
      <c r="E337" s="61">
        <v>8781</v>
      </c>
      <c r="F337" s="61">
        <v>13089</v>
      </c>
      <c r="G337" s="61">
        <v>13540</v>
      </c>
      <c r="H337" s="61">
        <v>8093</v>
      </c>
      <c r="I337" s="61">
        <v>13358</v>
      </c>
      <c r="J337" s="61">
        <v>11749</v>
      </c>
      <c r="K337" s="61">
        <v>9527</v>
      </c>
      <c r="L337" s="61">
        <v>16059</v>
      </c>
      <c r="M337" s="61">
        <v>14538</v>
      </c>
      <c r="N337" s="61">
        <v>157472</v>
      </c>
    </row>
    <row r="338" spans="1:14" ht="33" customHeight="1" x14ac:dyDescent="0.2">
      <c r="A338" s="80" t="s">
        <v>264</v>
      </c>
      <c r="B338" s="64">
        <v>16994</v>
      </c>
      <c r="C338" s="64">
        <v>19593</v>
      </c>
      <c r="D338" s="64">
        <v>12151</v>
      </c>
      <c r="E338" s="64">
        <v>8781</v>
      </c>
      <c r="F338" s="64">
        <v>13089</v>
      </c>
      <c r="G338" s="64">
        <v>13540</v>
      </c>
      <c r="H338" s="64">
        <v>8093</v>
      </c>
      <c r="I338" s="64">
        <v>13358</v>
      </c>
      <c r="J338" s="64">
        <v>11749</v>
      </c>
      <c r="K338" s="64">
        <v>9527</v>
      </c>
      <c r="L338" s="64">
        <v>16059</v>
      </c>
      <c r="M338" s="64">
        <v>14538</v>
      </c>
      <c r="N338" s="64">
        <v>157472</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979</v>
      </c>
      <c r="D342" s="61">
        <v>852</v>
      </c>
      <c r="E342" s="61">
        <v>0</v>
      </c>
      <c r="F342" s="61">
        <v>0</v>
      </c>
      <c r="G342" s="61">
        <v>0</v>
      </c>
      <c r="H342" s="61">
        <v>528</v>
      </c>
      <c r="I342" s="61">
        <v>505</v>
      </c>
      <c r="J342" s="61">
        <v>449</v>
      </c>
      <c r="K342" s="61">
        <v>579</v>
      </c>
      <c r="L342" s="61">
        <v>0</v>
      </c>
      <c r="M342" s="61">
        <v>486</v>
      </c>
      <c r="N342" s="61">
        <v>4379</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979</v>
      </c>
      <c r="D344" s="64">
        <v>852</v>
      </c>
      <c r="E344" s="64">
        <v>0</v>
      </c>
      <c r="F344" s="64">
        <v>0</v>
      </c>
      <c r="G344" s="64">
        <v>0</v>
      </c>
      <c r="H344" s="64">
        <v>528</v>
      </c>
      <c r="I344" s="64">
        <v>505</v>
      </c>
      <c r="J344" s="64">
        <v>449</v>
      </c>
      <c r="K344" s="64">
        <v>579</v>
      </c>
      <c r="L344" s="64">
        <v>0</v>
      </c>
      <c r="M344" s="64">
        <v>486</v>
      </c>
      <c r="N344" s="64">
        <v>4379</v>
      </c>
    </row>
    <row r="345" spans="1:14" ht="33" customHeight="1" thickBot="1" x14ac:dyDescent="0.25">
      <c r="A345" s="65" t="s">
        <v>271</v>
      </c>
      <c r="B345" s="91">
        <v>21338</v>
      </c>
      <c r="C345" s="61">
        <v>42760</v>
      </c>
      <c r="D345" s="61">
        <v>62187</v>
      </c>
      <c r="E345" s="61">
        <v>19619</v>
      </c>
      <c r="F345" s="61">
        <v>28466</v>
      </c>
      <c r="G345" s="61">
        <v>32677</v>
      </c>
      <c r="H345" s="61">
        <v>36356</v>
      </c>
      <c r="I345" s="61">
        <v>68526</v>
      </c>
      <c r="J345" s="61">
        <v>59893</v>
      </c>
      <c r="K345" s="61">
        <v>76018</v>
      </c>
      <c r="L345" s="61">
        <v>71510</v>
      </c>
      <c r="M345" s="61">
        <v>77794</v>
      </c>
      <c r="N345" s="61">
        <v>597144</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7301</v>
      </c>
      <c r="C349" s="64">
        <v>2765</v>
      </c>
      <c r="D349" s="64">
        <v>34785</v>
      </c>
      <c r="E349" s="64">
        <v>4944</v>
      </c>
      <c r="F349" s="64">
        <v>0</v>
      </c>
      <c r="G349" s="64">
        <v>12128</v>
      </c>
      <c r="H349" s="64">
        <v>26725</v>
      </c>
      <c r="I349" s="64">
        <v>38107</v>
      </c>
      <c r="J349" s="64">
        <v>23861</v>
      </c>
      <c r="K349" s="64">
        <v>20627</v>
      </c>
      <c r="L349" s="64">
        <v>31665</v>
      </c>
      <c r="M349" s="64">
        <v>48020</v>
      </c>
      <c r="N349" s="64">
        <v>250929</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1518</v>
      </c>
      <c r="C351" s="64">
        <v>3007</v>
      </c>
      <c r="D351" s="64">
        <v>0</v>
      </c>
      <c r="E351" s="64">
        <v>0</v>
      </c>
      <c r="F351" s="64">
        <v>0</v>
      </c>
      <c r="G351" s="64">
        <v>0</v>
      </c>
      <c r="H351" s="64">
        <v>0</v>
      </c>
      <c r="I351" s="64">
        <v>1438</v>
      </c>
      <c r="J351" s="64">
        <v>1078</v>
      </c>
      <c r="K351" s="64">
        <v>5261</v>
      </c>
      <c r="L351" s="64">
        <v>1430</v>
      </c>
      <c r="M351" s="64">
        <v>6055</v>
      </c>
      <c r="N351" s="64">
        <v>19787</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12519</v>
      </c>
      <c r="C354" s="64">
        <v>36988</v>
      </c>
      <c r="D354" s="64">
        <v>27402</v>
      </c>
      <c r="E354" s="64">
        <v>14675</v>
      </c>
      <c r="F354" s="64">
        <v>28466</v>
      </c>
      <c r="G354" s="64">
        <v>20549</v>
      </c>
      <c r="H354" s="64">
        <v>9631</v>
      </c>
      <c r="I354" s="64">
        <v>28981</v>
      </c>
      <c r="J354" s="64">
        <v>34954</v>
      </c>
      <c r="K354" s="64">
        <v>50130</v>
      </c>
      <c r="L354" s="64">
        <v>38415</v>
      </c>
      <c r="M354" s="64">
        <v>23719</v>
      </c>
      <c r="N354" s="64">
        <v>326428</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16520</v>
      </c>
      <c r="C359" s="61">
        <v>15998</v>
      </c>
      <c r="D359" s="61">
        <v>30954</v>
      </c>
      <c r="E359" s="61">
        <v>18348</v>
      </c>
      <c r="F359" s="61">
        <v>22940</v>
      </c>
      <c r="G359" s="61">
        <v>33353</v>
      </c>
      <c r="H359" s="61">
        <v>43590</v>
      </c>
      <c r="I359" s="61">
        <v>33449</v>
      </c>
      <c r="J359" s="61">
        <v>34897</v>
      </c>
      <c r="K359" s="61">
        <v>32584</v>
      </c>
      <c r="L359" s="61">
        <v>43514</v>
      </c>
      <c r="M359" s="61">
        <v>43215</v>
      </c>
      <c r="N359" s="61">
        <v>369361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527</v>
      </c>
      <c r="C364" s="64">
        <v>0</v>
      </c>
      <c r="D364" s="64">
        <v>0</v>
      </c>
      <c r="E364" s="64">
        <v>0</v>
      </c>
      <c r="F364" s="64">
        <v>0</v>
      </c>
      <c r="G364" s="64">
        <v>0</v>
      </c>
      <c r="H364" s="64">
        <v>693</v>
      </c>
      <c r="I364" s="64">
        <v>731</v>
      </c>
      <c r="J364" s="64">
        <v>189</v>
      </c>
      <c r="K364" s="64">
        <v>499</v>
      </c>
      <c r="L364" s="64">
        <v>0</v>
      </c>
      <c r="M364" s="64">
        <v>0</v>
      </c>
      <c r="N364" s="64">
        <v>2639</v>
      </c>
    </row>
    <row r="365" spans="1:14" ht="33" customHeight="1" x14ac:dyDescent="0.2">
      <c r="A365" s="80" t="s">
        <v>290</v>
      </c>
      <c r="B365" s="64">
        <v>15753</v>
      </c>
      <c r="C365" s="64">
        <v>15608</v>
      </c>
      <c r="D365" s="64">
        <v>30294</v>
      </c>
      <c r="E365" s="64">
        <v>17928</v>
      </c>
      <c r="F365" s="64">
        <v>22640</v>
      </c>
      <c r="G365" s="64">
        <v>32963</v>
      </c>
      <c r="H365" s="64">
        <v>42897</v>
      </c>
      <c r="I365" s="64">
        <v>32717</v>
      </c>
      <c r="J365" s="64">
        <v>34707</v>
      </c>
      <c r="K365" s="64">
        <v>30645</v>
      </c>
      <c r="L365" s="64">
        <v>42554</v>
      </c>
      <c r="M365" s="64">
        <v>40887</v>
      </c>
      <c r="N365" s="64">
        <v>359594</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240</v>
      </c>
      <c r="C367" s="64">
        <v>390</v>
      </c>
      <c r="D367" s="64">
        <v>660</v>
      </c>
      <c r="E367" s="64">
        <v>420</v>
      </c>
      <c r="F367" s="64">
        <v>300</v>
      </c>
      <c r="G367" s="64">
        <v>390</v>
      </c>
      <c r="H367" s="64">
        <v>0</v>
      </c>
      <c r="I367" s="64">
        <v>0</v>
      </c>
      <c r="J367" s="64">
        <v>0</v>
      </c>
      <c r="K367" s="64">
        <v>1440</v>
      </c>
      <c r="L367" s="64">
        <v>960</v>
      </c>
      <c r="M367" s="64">
        <v>2328</v>
      </c>
      <c r="N367" s="64">
        <v>7128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3397</v>
      </c>
      <c r="C378" s="61">
        <v>7601</v>
      </c>
      <c r="D378" s="61">
        <v>8799</v>
      </c>
      <c r="E378" s="61">
        <v>7999</v>
      </c>
      <c r="F378" s="61">
        <v>13155</v>
      </c>
      <c r="G378" s="61">
        <v>13650</v>
      </c>
      <c r="H378" s="61">
        <v>7605</v>
      </c>
      <c r="I378" s="61">
        <v>13911</v>
      </c>
      <c r="J378" s="61">
        <v>21211</v>
      </c>
      <c r="K378" s="61">
        <v>24350</v>
      </c>
      <c r="L378" s="61">
        <v>24111</v>
      </c>
      <c r="M378" s="61">
        <v>30254</v>
      </c>
      <c r="N378" s="61">
        <v>176044</v>
      </c>
    </row>
    <row r="379" spans="1:14" ht="33" customHeight="1" x14ac:dyDescent="0.2">
      <c r="A379" s="80" t="s">
        <v>304</v>
      </c>
      <c r="B379" s="64">
        <v>1850</v>
      </c>
      <c r="C379" s="64">
        <v>1900</v>
      </c>
      <c r="D379" s="64">
        <v>2150</v>
      </c>
      <c r="E379" s="64">
        <v>900</v>
      </c>
      <c r="F379" s="64">
        <v>2750</v>
      </c>
      <c r="G379" s="64">
        <v>2650</v>
      </c>
      <c r="H379" s="64">
        <v>1000</v>
      </c>
      <c r="I379" s="64">
        <v>3250</v>
      </c>
      <c r="J379" s="64">
        <v>2700</v>
      </c>
      <c r="K379" s="64">
        <v>700</v>
      </c>
      <c r="L379" s="64">
        <v>1800</v>
      </c>
      <c r="M379" s="64">
        <v>800</v>
      </c>
      <c r="N379" s="64">
        <v>22450</v>
      </c>
    </row>
    <row r="380" spans="1:14" ht="33" customHeight="1" x14ac:dyDescent="0.2">
      <c r="A380" s="80" t="s">
        <v>305</v>
      </c>
      <c r="B380" s="64">
        <v>147</v>
      </c>
      <c r="C380" s="64">
        <v>0</v>
      </c>
      <c r="D380" s="64">
        <v>0</v>
      </c>
      <c r="E380" s="64">
        <v>0</v>
      </c>
      <c r="F380" s="64">
        <v>0</v>
      </c>
      <c r="G380" s="64">
        <v>0</v>
      </c>
      <c r="H380" s="64">
        <v>0</v>
      </c>
      <c r="I380" s="64">
        <v>0</v>
      </c>
      <c r="J380" s="64">
        <v>0</v>
      </c>
      <c r="K380" s="64">
        <v>0</v>
      </c>
      <c r="L380" s="64">
        <v>0</v>
      </c>
      <c r="M380" s="64">
        <v>0</v>
      </c>
      <c r="N380" s="64">
        <v>147</v>
      </c>
    </row>
    <row r="381" spans="1:14" ht="33" customHeight="1" x14ac:dyDescent="0.2">
      <c r="A381" s="80" t="s">
        <v>306</v>
      </c>
      <c r="B381" s="64">
        <v>0</v>
      </c>
      <c r="C381" s="64">
        <v>46</v>
      </c>
      <c r="D381" s="64">
        <v>3000</v>
      </c>
      <c r="E381" s="64">
        <v>0</v>
      </c>
      <c r="F381" s="64">
        <v>4350</v>
      </c>
      <c r="G381" s="64">
        <v>3050</v>
      </c>
      <c r="H381" s="64">
        <v>1450</v>
      </c>
      <c r="I381" s="64">
        <v>2600</v>
      </c>
      <c r="J381" s="64">
        <v>4400</v>
      </c>
      <c r="K381" s="64">
        <v>5200</v>
      </c>
      <c r="L381" s="64">
        <v>0</v>
      </c>
      <c r="M381" s="64">
        <v>1700</v>
      </c>
      <c r="N381" s="64">
        <v>25796</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1400</v>
      </c>
      <c r="C387" s="64">
        <v>5655</v>
      </c>
      <c r="D387" s="64">
        <v>3649</v>
      </c>
      <c r="E387" s="64">
        <v>7099</v>
      </c>
      <c r="F387" s="64">
        <v>6055</v>
      </c>
      <c r="G387" s="64">
        <v>7950</v>
      </c>
      <c r="H387" s="64">
        <v>5155</v>
      </c>
      <c r="I387" s="64">
        <v>8061</v>
      </c>
      <c r="J387" s="64">
        <v>14111</v>
      </c>
      <c r="K387" s="64">
        <v>18450</v>
      </c>
      <c r="L387" s="64">
        <v>22311</v>
      </c>
      <c r="M387" s="64">
        <v>27754</v>
      </c>
      <c r="N387" s="64">
        <v>127651</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3125</v>
      </c>
      <c r="C394" s="61">
        <v>1978</v>
      </c>
      <c r="D394" s="61">
        <v>1389</v>
      </c>
      <c r="E394" s="61">
        <v>1386</v>
      </c>
      <c r="F394" s="61">
        <v>2944</v>
      </c>
      <c r="G394" s="61">
        <v>3054</v>
      </c>
      <c r="H394" s="61">
        <v>3160</v>
      </c>
      <c r="I394" s="61">
        <v>2662</v>
      </c>
      <c r="J394" s="61">
        <v>5455</v>
      </c>
      <c r="K394" s="61">
        <v>4000</v>
      </c>
      <c r="L394" s="61">
        <v>5400</v>
      </c>
      <c r="M394" s="61">
        <v>5322</v>
      </c>
      <c r="N394" s="61">
        <v>39876</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2580</v>
      </c>
      <c r="C396" s="64">
        <v>1978</v>
      </c>
      <c r="D396" s="64">
        <v>1389</v>
      </c>
      <c r="E396" s="64">
        <v>1386</v>
      </c>
      <c r="F396" s="64">
        <v>2944</v>
      </c>
      <c r="G396" s="64">
        <v>2400</v>
      </c>
      <c r="H396" s="64">
        <v>2220</v>
      </c>
      <c r="I396" s="64">
        <v>2220</v>
      </c>
      <c r="J396" s="64">
        <v>3960</v>
      </c>
      <c r="K396" s="64">
        <v>2940</v>
      </c>
      <c r="L396" s="64">
        <v>3840</v>
      </c>
      <c r="M396" s="64">
        <v>4830</v>
      </c>
      <c r="N396" s="64">
        <v>32687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545</v>
      </c>
      <c r="C399" s="64">
        <v>0</v>
      </c>
      <c r="D399" s="64">
        <v>0</v>
      </c>
      <c r="E399" s="64">
        <v>0</v>
      </c>
      <c r="F399" s="64">
        <v>0</v>
      </c>
      <c r="G399" s="64">
        <v>654</v>
      </c>
      <c r="H399" s="64">
        <v>940</v>
      </c>
      <c r="I399" s="64">
        <v>442</v>
      </c>
      <c r="J399" s="64">
        <v>1495</v>
      </c>
      <c r="K399" s="64">
        <v>1060</v>
      </c>
      <c r="L399" s="64">
        <v>1560</v>
      </c>
      <c r="M399" s="64">
        <v>492</v>
      </c>
      <c r="N399" s="64">
        <v>7189</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6119</v>
      </c>
      <c r="C406" s="61">
        <v>12092</v>
      </c>
      <c r="D406" s="61">
        <v>3028</v>
      </c>
      <c r="E406" s="61">
        <v>15293</v>
      </c>
      <c r="F406" s="61">
        <v>21879</v>
      </c>
      <c r="G406" s="61">
        <v>25174</v>
      </c>
      <c r="H406" s="61">
        <v>18730</v>
      </c>
      <c r="I406" s="61">
        <v>20659</v>
      </c>
      <c r="J406" s="61">
        <v>22652</v>
      </c>
      <c r="K406" s="61">
        <v>19813</v>
      </c>
      <c r="L406" s="61">
        <v>17161</v>
      </c>
      <c r="M406" s="61">
        <v>8689</v>
      </c>
      <c r="N406" s="61">
        <v>191289</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3068</v>
      </c>
      <c r="D408" s="64">
        <v>0</v>
      </c>
      <c r="E408" s="64">
        <v>0</v>
      </c>
      <c r="F408" s="64">
        <v>6319</v>
      </c>
      <c r="G408" s="64">
        <v>0</v>
      </c>
      <c r="H408" s="64">
        <v>15550</v>
      </c>
      <c r="I408" s="64">
        <v>0</v>
      </c>
      <c r="J408" s="64">
        <v>0</v>
      </c>
      <c r="K408" s="64">
        <v>0</v>
      </c>
      <c r="L408" s="64">
        <v>0</v>
      </c>
      <c r="M408" s="64">
        <v>0</v>
      </c>
      <c r="N408" s="64">
        <v>24937</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6119</v>
      </c>
      <c r="C412" s="64">
        <v>9024</v>
      </c>
      <c r="D412" s="64">
        <v>2728</v>
      </c>
      <c r="E412" s="64">
        <v>15113</v>
      </c>
      <c r="F412" s="64">
        <v>15410</v>
      </c>
      <c r="G412" s="64">
        <v>25024</v>
      </c>
      <c r="H412" s="64">
        <v>3000</v>
      </c>
      <c r="I412" s="64">
        <v>20179</v>
      </c>
      <c r="J412" s="64">
        <v>22472</v>
      </c>
      <c r="K412" s="64">
        <v>19813</v>
      </c>
      <c r="L412" s="64">
        <v>17161</v>
      </c>
      <c r="M412" s="64">
        <v>8689</v>
      </c>
      <c r="N412" s="64">
        <v>164732</v>
      </c>
    </row>
    <row r="413" spans="1:14" ht="33" customHeight="1" x14ac:dyDescent="0.2">
      <c r="A413" s="80" t="s">
        <v>334</v>
      </c>
      <c r="B413" s="64">
        <v>0</v>
      </c>
      <c r="C413" s="64">
        <v>0</v>
      </c>
      <c r="D413" s="64">
        <v>300</v>
      </c>
      <c r="E413" s="64">
        <v>180</v>
      </c>
      <c r="F413" s="64">
        <v>150</v>
      </c>
      <c r="G413" s="64">
        <v>150</v>
      </c>
      <c r="H413" s="64">
        <v>180</v>
      </c>
      <c r="I413" s="64">
        <v>480</v>
      </c>
      <c r="J413" s="64">
        <v>180</v>
      </c>
      <c r="K413" s="64">
        <v>0</v>
      </c>
      <c r="L413" s="64">
        <v>0</v>
      </c>
      <c r="M413" s="64">
        <v>0</v>
      </c>
      <c r="N413" s="64">
        <v>1620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1297</v>
      </c>
      <c r="C419" s="61">
        <v>0</v>
      </c>
      <c r="D419" s="61">
        <v>151</v>
      </c>
      <c r="E419" s="61">
        <v>478</v>
      </c>
      <c r="F419" s="61">
        <v>529</v>
      </c>
      <c r="G419" s="61">
        <v>1278</v>
      </c>
      <c r="H419" s="61">
        <v>983</v>
      </c>
      <c r="I419" s="61">
        <v>374</v>
      </c>
      <c r="J419" s="61">
        <v>430</v>
      </c>
      <c r="K419" s="61">
        <v>182</v>
      </c>
      <c r="L419" s="61">
        <v>837</v>
      </c>
      <c r="M419" s="61">
        <v>0</v>
      </c>
      <c r="N419" s="61">
        <v>6538</v>
      </c>
    </row>
    <row r="420" spans="1:14" ht="33" customHeight="1" thickBot="1" x14ac:dyDescent="0.25">
      <c r="A420" s="81" t="s">
        <v>339</v>
      </c>
      <c r="B420" s="64">
        <v>1297</v>
      </c>
      <c r="C420" s="64">
        <v>0</v>
      </c>
      <c r="D420" s="64">
        <v>151</v>
      </c>
      <c r="E420" s="64">
        <v>478</v>
      </c>
      <c r="F420" s="64">
        <v>529</v>
      </c>
      <c r="G420" s="64">
        <v>1278</v>
      </c>
      <c r="H420" s="64">
        <v>983</v>
      </c>
      <c r="I420" s="64">
        <v>374</v>
      </c>
      <c r="J420" s="64">
        <v>430</v>
      </c>
      <c r="K420" s="64">
        <v>182</v>
      </c>
      <c r="L420" s="64">
        <v>837</v>
      </c>
      <c r="M420" s="64">
        <v>0</v>
      </c>
      <c r="N420" s="64">
        <v>6538</v>
      </c>
    </row>
    <row r="421" spans="1:14" ht="33" customHeight="1" thickBot="1" x14ac:dyDescent="0.25">
      <c r="A421" s="116" t="s">
        <v>250</v>
      </c>
      <c r="B421" s="115">
        <v>68790</v>
      </c>
      <c r="C421" s="115">
        <v>101001</v>
      </c>
      <c r="D421" s="115">
        <v>119511</v>
      </c>
      <c r="E421" s="115">
        <v>71904</v>
      </c>
      <c r="F421" s="115">
        <v>107831</v>
      </c>
      <c r="G421" s="115">
        <v>125815</v>
      </c>
      <c r="H421" s="115">
        <v>120697</v>
      </c>
      <c r="I421" s="115">
        <v>156704</v>
      </c>
      <c r="J421" s="115">
        <v>160046</v>
      </c>
      <c r="K421" s="115">
        <v>171744</v>
      </c>
      <c r="L421" s="115">
        <v>180165</v>
      </c>
      <c r="M421" s="115">
        <v>180298</v>
      </c>
      <c r="N421" s="115">
        <v>1564507</v>
      </c>
    </row>
    <row r="422" spans="1:14" ht="33" customHeight="1" x14ac:dyDescent="0.2"/>
    <row r="423" spans="1:14" ht="33" customHeight="1" x14ac:dyDescent="0.2">
      <c r="A423" s="85"/>
    </row>
    <row r="424" spans="1:14" ht="33" customHeight="1" x14ac:dyDescent="0.2">
      <c r="A424" s="216" t="s">
        <v>352</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1850</v>
      </c>
      <c r="D445" s="67">
        <v>2675</v>
      </c>
      <c r="E445" s="67">
        <v>875</v>
      </c>
      <c r="F445" s="67">
        <v>1820</v>
      </c>
      <c r="G445" s="67">
        <v>0</v>
      </c>
      <c r="H445" s="67">
        <v>135</v>
      </c>
      <c r="I445" s="67">
        <v>0</v>
      </c>
      <c r="J445" s="67">
        <v>438</v>
      </c>
      <c r="K445" s="67">
        <v>918</v>
      </c>
      <c r="L445" s="67">
        <v>964</v>
      </c>
      <c r="M445" s="67">
        <v>466</v>
      </c>
      <c r="N445" s="67">
        <v>10141</v>
      </c>
    </row>
    <row r="446" spans="1:14" ht="33" customHeight="1" x14ac:dyDescent="0.2">
      <c r="A446" s="80" t="s">
        <v>269</v>
      </c>
      <c r="B446" s="62">
        <v>0</v>
      </c>
      <c r="C446" s="62">
        <v>1850</v>
      </c>
      <c r="D446" s="62">
        <v>2675</v>
      </c>
      <c r="E446" s="62">
        <v>875</v>
      </c>
      <c r="F446" s="62">
        <v>1820</v>
      </c>
      <c r="G446" s="62">
        <v>0</v>
      </c>
      <c r="H446" s="62">
        <v>135</v>
      </c>
      <c r="I446" s="62">
        <v>0</v>
      </c>
      <c r="J446" s="62">
        <v>438</v>
      </c>
      <c r="K446" s="62">
        <v>918</v>
      </c>
      <c r="L446" s="62">
        <v>964</v>
      </c>
      <c r="M446" s="62">
        <v>466</v>
      </c>
      <c r="N446" s="68">
        <v>10141</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690</v>
      </c>
      <c r="C462" s="66">
        <v>686</v>
      </c>
      <c r="D462" s="66">
        <v>2010</v>
      </c>
      <c r="E462" s="66">
        <v>1770</v>
      </c>
      <c r="F462" s="66">
        <v>2311</v>
      </c>
      <c r="G462" s="66">
        <v>3450</v>
      </c>
      <c r="H462" s="66">
        <v>3901</v>
      </c>
      <c r="I462" s="66">
        <v>3210</v>
      </c>
      <c r="J462" s="66">
        <v>4981</v>
      </c>
      <c r="K462" s="66">
        <v>6090</v>
      </c>
      <c r="L462" s="66">
        <v>900</v>
      </c>
      <c r="M462" s="66">
        <v>3330</v>
      </c>
      <c r="N462" s="66">
        <v>33329</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56</v>
      </c>
      <c r="D467" s="62">
        <v>0</v>
      </c>
      <c r="E467" s="62">
        <v>0</v>
      </c>
      <c r="F467" s="62">
        <v>0</v>
      </c>
      <c r="G467" s="62">
        <v>0</v>
      </c>
      <c r="H467" s="62">
        <v>0</v>
      </c>
      <c r="I467" s="62">
        <v>0</v>
      </c>
      <c r="J467" s="62">
        <v>0</v>
      </c>
      <c r="K467" s="62">
        <v>0</v>
      </c>
      <c r="L467" s="62">
        <v>0</v>
      </c>
      <c r="M467" s="62">
        <v>0</v>
      </c>
      <c r="N467" s="68">
        <v>56</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690</v>
      </c>
      <c r="C471" s="62">
        <v>630</v>
      </c>
      <c r="D471" s="62">
        <v>2010</v>
      </c>
      <c r="E471" s="62">
        <v>1770</v>
      </c>
      <c r="F471" s="62">
        <v>2311</v>
      </c>
      <c r="G471" s="62">
        <v>3450</v>
      </c>
      <c r="H471" s="62">
        <v>3901</v>
      </c>
      <c r="I471" s="62">
        <v>3210</v>
      </c>
      <c r="J471" s="62">
        <v>4981</v>
      </c>
      <c r="K471" s="62">
        <v>6090</v>
      </c>
      <c r="L471" s="62">
        <v>900</v>
      </c>
      <c r="M471" s="62">
        <v>3330</v>
      </c>
      <c r="N471" s="68">
        <v>33273</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1167</v>
      </c>
      <c r="C473" s="66">
        <v>584</v>
      </c>
      <c r="D473" s="66">
        <v>1715</v>
      </c>
      <c r="E473" s="66">
        <v>0</v>
      </c>
      <c r="F473" s="66">
        <v>0</v>
      </c>
      <c r="G473" s="66">
        <v>2143</v>
      </c>
      <c r="H473" s="66">
        <v>657</v>
      </c>
      <c r="I473" s="66">
        <v>1678</v>
      </c>
      <c r="J473" s="66">
        <v>1012</v>
      </c>
      <c r="K473" s="66">
        <v>0</v>
      </c>
      <c r="L473" s="66">
        <v>0</v>
      </c>
      <c r="M473" s="66">
        <v>0</v>
      </c>
      <c r="N473" s="66">
        <v>8956</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1167</v>
      </c>
      <c r="C479" s="62">
        <v>584</v>
      </c>
      <c r="D479" s="62">
        <v>1715</v>
      </c>
      <c r="E479" s="62">
        <v>0</v>
      </c>
      <c r="F479" s="62">
        <v>0</v>
      </c>
      <c r="G479" s="62">
        <v>2143</v>
      </c>
      <c r="H479" s="62">
        <v>657</v>
      </c>
      <c r="I479" s="62">
        <v>1678</v>
      </c>
      <c r="J479" s="62">
        <v>1012</v>
      </c>
      <c r="K479" s="62">
        <v>0</v>
      </c>
      <c r="L479" s="62">
        <v>0</v>
      </c>
      <c r="M479" s="62">
        <v>0</v>
      </c>
      <c r="N479" s="68">
        <v>8956</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4170</v>
      </c>
      <c r="C481" s="66">
        <v>5010</v>
      </c>
      <c r="D481" s="66">
        <v>4966</v>
      </c>
      <c r="E481" s="66">
        <v>2042</v>
      </c>
      <c r="F481" s="66">
        <v>3356</v>
      </c>
      <c r="G481" s="66">
        <v>4870</v>
      </c>
      <c r="H481" s="66">
        <v>13346</v>
      </c>
      <c r="I481" s="66">
        <v>17417</v>
      </c>
      <c r="J481" s="66">
        <v>16014</v>
      </c>
      <c r="K481" s="66">
        <v>21229</v>
      </c>
      <c r="L481" s="66">
        <v>26410</v>
      </c>
      <c r="M481" s="66">
        <v>17268</v>
      </c>
      <c r="N481" s="66">
        <v>136098</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1228</v>
      </c>
      <c r="C484" s="62">
        <v>1560</v>
      </c>
      <c r="D484" s="62">
        <v>1376</v>
      </c>
      <c r="E484" s="62">
        <v>360</v>
      </c>
      <c r="F484" s="62">
        <v>720</v>
      </c>
      <c r="G484" s="62">
        <v>114</v>
      </c>
      <c r="H484" s="62">
        <v>0</v>
      </c>
      <c r="I484" s="62">
        <v>0</v>
      </c>
      <c r="J484" s="62">
        <v>0</v>
      </c>
      <c r="K484" s="62">
        <v>0</v>
      </c>
      <c r="L484" s="62">
        <v>1110</v>
      </c>
      <c r="M484" s="62">
        <v>480</v>
      </c>
      <c r="N484" s="68">
        <v>6948</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4756</v>
      </c>
      <c r="H490" s="62">
        <v>13346</v>
      </c>
      <c r="I490" s="62">
        <v>17417</v>
      </c>
      <c r="J490" s="62">
        <v>16014</v>
      </c>
      <c r="K490" s="62">
        <v>21229</v>
      </c>
      <c r="L490" s="62">
        <v>25300</v>
      </c>
      <c r="M490" s="62">
        <v>16788</v>
      </c>
      <c r="N490" s="68">
        <v>114850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2942</v>
      </c>
      <c r="C496" s="62">
        <v>3450</v>
      </c>
      <c r="D496" s="62">
        <v>3590</v>
      </c>
      <c r="E496" s="62">
        <v>1682</v>
      </c>
      <c r="F496" s="62">
        <v>2636</v>
      </c>
      <c r="G496" s="62">
        <v>0</v>
      </c>
      <c r="H496" s="62">
        <v>0</v>
      </c>
      <c r="I496" s="62">
        <v>0</v>
      </c>
      <c r="J496" s="62">
        <v>0</v>
      </c>
      <c r="K496" s="62">
        <v>0</v>
      </c>
      <c r="L496" s="62">
        <v>0</v>
      </c>
      <c r="M496" s="62">
        <v>0</v>
      </c>
      <c r="N496" s="68">
        <v>14300</v>
      </c>
    </row>
    <row r="497" spans="1:14" ht="33" customHeight="1" thickBot="1" x14ac:dyDescent="0.25">
      <c r="A497" s="65" t="s">
        <v>319</v>
      </c>
      <c r="B497" s="66">
        <v>0</v>
      </c>
      <c r="C497" s="66">
        <v>0</v>
      </c>
      <c r="D497" s="66">
        <v>0</v>
      </c>
      <c r="E497" s="66">
        <v>0</v>
      </c>
      <c r="F497" s="66">
        <v>0</v>
      </c>
      <c r="G497" s="66">
        <v>0</v>
      </c>
      <c r="H497" s="66">
        <v>0</v>
      </c>
      <c r="I497" s="66">
        <v>0</v>
      </c>
      <c r="J497" s="66">
        <v>0</v>
      </c>
      <c r="K497" s="66">
        <v>150</v>
      </c>
      <c r="L497" s="66">
        <v>780</v>
      </c>
      <c r="M497" s="66">
        <v>1410</v>
      </c>
      <c r="N497" s="66">
        <v>2340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150</v>
      </c>
      <c r="L499" s="62">
        <v>780</v>
      </c>
      <c r="M499" s="62">
        <v>1410</v>
      </c>
      <c r="N499" s="68">
        <v>2340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84</v>
      </c>
      <c r="F522" s="66">
        <v>0</v>
      </c>
      <c r="G522" s="66">
        <v>0</v>
      </c>
      <c r="H522" s="66">
        <v>0</v>
      </c>
      <c r="I522" s="66">
        <v>0</v>
      </c>
      <c r="J522" s="66">
        <v>0</v>
      </c>
      <c r="K522" s="66">
        <v>0</v>
      </c>
      <c r="L522" s="66">
        <v>0</v>
      </c>
      <c r="M522" s="66">
        <v>0</v>
      </c>
      <c r="N522" s="66">
        <v>84</v>
      </c>
    </row>
    <row r="523" spans="1:14" ht="33" customHeight="1" thickBot="1" x14ac:dyDescent="0.25">
      <c r="A523" s="81" t="s">
        <v>339</v>
      </c>
      <c r="B523" s="70">
        <v>0</v>
      </c>
      <c r="C523" s="70">
        <v>0</v>
      </c>
      <c r="D523" s="70">
        <v>0</v>
      </c>
      <c r="E523" s="70">
        <v>84</v>
      </c>
      <c r="F523" s="70">
        <v>0</v>
      </c>
      <c r="G523" s="70">
        <v>0</v>
      </c>
      <c r="H523" s="70">
        <v>0</v>
      </c>
      <c r="I523" s="70">
        <v>0</v>
      </c>
      <c r="J523" s="70">
        <v>0</v>
      </c>
      <c r="K523" s="70">
        <v>0</v>
      </c>
      <c r="L523" s="70">
        <v>0</v>
      </c>
      <c r="M523" s="70">
        <v>0</v>
      </c>
      <c r="N523" s="71">
        <v>84</v>
      </c>
    </row>
    <row r="524" spans="1:14" ht="33" customHeight="1" thickBot="1" x14ac:dyDescent="0.25">
      <c r="A524" s="116" t="s">
        <v>250</v>
      </c>
      <c r="B524" s="115">
        <v>6027</v>
      </c>
      <c r="C524" s="115">
        <v>8130</v>
      </c>
      <c r="D524" s="115">
        <v>11366</v>
      </c>
      <c r="E524" s="115">
        <v>4771</v>
      </c>
      <c r="F524" s="115">
        <v>7487</v>
      </c>
      <c r="G524" s="115">
        <v>10463</v>
      </c>
      <c r="H524" s="115">
        <v>18039</v>
      </c>
      <c r="I524" s="115">
        <v>22306</v>
      </c>
      <c r="J524" s="115">
        <v>22445</v>
      </c>
      <c r="K524" s="115">
        <v>28387</v>
      </c>
      <c r="L524" s="115">
        <v>29054</v>
      </c>
      <c r="M524" s="115">
        <v>22474</v>
      </c>
      <c r="N524" s="115">
        <v>190949</v>
      </c>
    </row>
    <row r="525" spans="1:14" ht="33" customHeight="1" x14ac:dyDescent="0.2"/>
    <row r="526" spans="1:14" ht="33" customHeight="1" x14ac:dyDescent="0.2">
      <c r="A526" s="85"/>
    </row>
    <row r="527" spans="1:14" ht="33" customHeight="1" x14ac:dyDescent="0.2">
      <c r="A527" s="216" t="s">
        <v>353</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2580</v>
      </c>
      <c r="C548" s="67">
        <v>2607</v>
      </c>
      <c r="D548" s="67">
        <v>4831</v>
      </c>
      <c r="E548" s="67">
        <v>0</v>
      </c>
      <c r="F548" s="67">
        <v>0</v>
      </c>
      <c r="G548" s="67">
        <v>0</v>
      </c>
      <c r="H548" s="67">
        <v>4280</v>
      </c>
      <c r="I548" s="67">
        <v>5580</v>
      </c>
      <c r="J548" s="67">
        <v>7080</v>
      </c>
      <c r="K548" s="67">
        <v>2260</v>
      </c>
      <c r="L548" s="67">
        <v>0</v>
      </c>
      <c r="M548" s="67">
        <v>1150</v>
      </c>
      <c r="N548" s="67">
        <v>30368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2580</v>
      </c>
      <c r="C550" s="62">
        <v>2607</v>
      </c>
      <c r="D550" s="62">
        <v>4831</v>
      </c>
      <c r="E550" s="62">
        <v>0</v>
      </c>
      <c r="F550" s="62">
        <v>0</v>
      </c>
      <c r="G550" s="62">
        <v>0</v>
      </c>
      <c r="H550" s="62">
        <v>4280</v>
      </c>
      <c r="I550" s="62">
        <v>5580</v>
      </c>
      <c r="J550" s="62">
        <v>7080</v>
      </c>
      <c r="K550" s="62">
        <v>2260</v>
      </c>
      <c r="L550" s="62">
        <v>0</v>
      </c>
      <c r="M550" s="62">
        <v>1150</v>
      </c>
      <c r="N550" s="68">
        <v>30368</v>
      </c>
    </row>
    <row r="551" spans="1:14" ht="33" customHeight="1" thickBot="1" x14ac:dyDescent="0.25">
      <c r="A551" s="65" t="s">
        <v>271</v>
      </c>
      <c r="B551" s="66">
        <v>26766</v>
      </c>
      <c r="C551" s="66">
        <v>37689</v>
      </c>
      <c r="D551" s="66">
        <v>35630</v>
      </c>
      <c r="E551" s="66">
        <v>42586</v>
      </c>
      <c r="F551" s="66">
        <v>52596</v>
      </c>
      <c r="G551" s="66">
        <v>56497</v>
      </c>
      <c r="H551" s="66">
        <v>59515</v>
      </c>
      <c r="I551" s="66">
        <v>66448</v>
      </c>
      <c r="J551" s="66">
        <v>48420</v>
      </c>
      <c r="K551" s="66">
        <v>60899</v>
      </c>
      <c r="L551" s="66">
        <v>84133</v>
      </c>
      <c r="M551" s="66">
        <v>49524</v>
      </c>
      <c r="N551" s="66">
        <v>620703</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1129</v>
      </c>
      <c r="C555" s="62">
        <v>0</v>
      </c>
      <c r="D555" s="62">
        <v>1682</v>
      </c>
      <c r="E555" s="62">
        <v>2532</v>
      </c>
      <c r="F555" s="62">
        <v>1184</v>
      </c>
      <c r="G555" s="62">
        <v>5555</v>
      </c>
      <c r="H555" s="62">
        <v>30194</v>
      </c>
      <c r="I555" s="62">
        <v>22717</v>
      </c>
      <c r="J555" s="62">
        <v>12203</v>
      </c>
      <c r="K555" s="62">
        <v>17417</v>
      </c>
      <c r="L555" s="62">
        <v>0</v>
      </c>
      <c r="M555" s="62">
        <v>10978</v>
      </c>
      <c r="N555" s="68">
        <v>105590</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2517</v>
      </c>
      <c r="C557" s="62">
        <v>2187</v>
      </c>
      <c r="D557" s="62">
        <v>0</v>
      </c>
      <c r="E557" s="62">
        <v>0</v>
      </c>
      <c r="F557" s="62">
        <v>0</v>
      </c>
      <c r="G557" s="62">
        <v>0</v>
      </c>
      <c r="H557" s="62">
        <v>0</v>
      </c>
      <c r="I557" s="62">
        <v>0</v>
      </c>
      <c r="J557" s="62">
        <v>0</v>
      </c>
      <c r="K557" s="62">
        <v>0</v>
      </c>
      <c r="L557" s="62">
        <v>15369</v>
      </c>
      <c r="M557" s="62">
        <v>0</v>
      </c>
      <c r="N557" s="68">
        <v>20073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1050</v>
      </c>
      <c r="C559" s="62">
        <v>5600</v>
      </c>
      <c r="D559" s="62">
        <v>5530</v>
      </c>
      <c r="E559" s="62">
        <v>0</v>
      </c>
      <c r="F559" s="62">
        <v>0</v>
      </c>
      <c r="G559" s="62">
        <v>0</v>
      </c>
      <c r="H559" s="62">
        <v>0</v>
      </c>
      <c r="I559" s="62">
        <v>0</v>
      </c>
      <c r="J559" s="62">
        <v>0</v>
      </c>
      <c r="K559" s="62">
        <v>0</v>
      </c>
      <c r="L559" s="62">
        <v>0</v>
      </c>
      <c r="M559" s="62">
        <v>6241</v>
      </c>
      <c r="N559" s="68">
        <v>18421</v>
      </c>
    </row>
    <row r="560" spans="1:14" ht="33" customHeight="1" x14ac:dyDescent="0.2">
      <c r="A560" s="80" t="s">
        <v>280</v>
      </c>
      <c r="B560" s="62">
        <v>20633</v>
      </c>
      <c r="C560" s="62">
        <v>29902</v>
      </c>
      <c r="D560" s="62">
        <v>27035</v>
      </c>
      <c r="E560" s="62">
        <v>40054</v>
      </c>
      <c r="F560" s="62">
        <v>51412</v>
      </c>
      <c r="G560" s="62">
        <v>50711</v>
      </c>
      <c r="H560" s="62">
        <v>27938</v>
      </c>
      <c r="I560" s="62">
        <v>41731</v>
      </c>
      <c r="J560" s="62">
        <v>33417</v>
      </c>
      <c r="K560" s="62">
        <v>42100</v>
      </c>
      <c r="L560" s="62">
        <v>65702</v>
      </c>
      <c r="M560" s="62">
        <v>31629</v>
      </c>
      <c r="N560" s="68">
        <v>462263</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1438</v>
      </c>
      <c r="C562" s="62">
        <v>0</v>
      </c>
      <c r="D562" s="62">
        <v>1383</v>
      </c>
      <c r="E562" s="62">
        <v>0</v>
      </c>
      <c r="F562" s="62">
        <v>0</v>
      </c>
      <c r="G562" s="62">
        <v>231</v>
      </c>
      <c r="H562" s="62">
        <v>1383</v>
      </c>
      <c r="I562" s="62">
        <v>2000</v>
      </c>
      <c r="J562" s="62">
        <v>2800</v>
      </c>
      <c r="K562" s="62">
        <v>1383</v>
      </c>
      <c r="L562" s="62">
        <v>3062</v>
      </c>
      <c r="M562" s="62">
        <v>676</v>
      </c>
      <c r="N562" s="68">
        <v>14356</v>
      </c>
    </row>
    <row r="563" spans="1:14" ht="33" customHeight="1" thickBot="1" x14ac:dyDescent="0.25">
      <c r="A563" s="65" t="s">
        <v>283</v>
      </c>
      <c r="B563" s="66">
        <v>0</v>
      </c>
      <c r="C563" s="66">
        <v>3333</v>
      </c>
      <c r="D563" s="66">
        <v>0</v>
      </c>
      <c r="E563" s="66">
        <v>990</v>
      </c>
      <c r="F563" s="66">
        <v>1419</v>
      </c>
      <c r="G563" s="66">
        <v>2673</v>
      </c>
      <c r="H563" s="66">
        <v>0</v>
      </c>
      <c r="I563" s="66">
        <v>990</v>
      </c>
      <c r="J563" s="66">
        <v>1980</v>
      </c>
      <c r="K563" s="66">
        <v>1782</v>
      </c>
      <c r="L563" s="66">
        <v>1287</v>
      </c>
      <c r="M563" s="66">
        <v>3234</v>
      </c>
      <c r="N563" s="66">
        <v>17688</v>
      </c>
    </row>
    <row r="564" spans="1:14" ht="33" customHeight="1" thickBot="1" x14ac:dyDescent="0.25">
      <c r="A564" s="81" t="s">
        <v>283</v>
      </c>
      <c r="B564" s="69">
        <v>0</v>
      </c>
      <c r="C564" s="69">
        <v>3333</v>
      </c>
      <c r="D564" s="69">
        <v>0</v>
      </c>
      <c r="E564" s="69">
        <v>990</v>
      </c>
      <c r="F564" s="69">
        <v>1419</v>
      </c>
      <c r="G564" s="69">
        <v>2673</v>
      </c>
      <c r="H564" s="69">
        <v>0</v>
      </c>
      <c r="I564" s="69">
        <v>990</v>
      </c>
      <c r="J564" s="69">
        <v>1980</v>
      </c>
      <c r="K564" s="69">
        <v>1782</v>
      </c>
      <c r="L564" s="69">
        <v>1287</v>
      </c>
      <c r="M564" s="69">
        <v>3234</v>
      </c>
      <c r="N564" s="68">
        <v>17688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2070</v>
      </c>
      <c r="C576" s="66">
        <v>3150</v>
      </c>
      <c r="D576" s="66">
        <v>2410</v>
      </c>
      <c r="E576" s="66">
        <v>1491</v>
      </c>
      <c r="F576" s="66">
        <v>3719</v>
      </c>
      <c r="G576" s="66">
        <v>7335</v>
      </c>
      <c r="H576" s="66">
        <v>12955</v>
      </c>
      <c r="I576" s="66">
        <v>14016</v>
      </c>
      <c r="J576" s="66">
        <v>10242</v>
      </c>
      <c r="K576" s="66">
        <v>9525</v>
      </c>
      <c r="L576" s="66">
        <v>14930</v>
      </c>
      <c r="M576" s="66">
        <v>15814</v>
      </c>
      <c r="N576" s="66">
        <v>97656</v>
      </c>
    </row>
    <row r="577" spans="1:14" ht="33" customHeight="1" x14ac:dyDescent="0.2">
      <c r="A577" s="80" t="s">
        <v>296</v>
      </c>
      <c r="B577" s="62">
        <v>0</v>
      </c>
      <c r="C577" s="62">
        <v>0</v>
      </c>
      <c r="D577" s="62">
        <v>0</v>
      </c>
      <c r="E577" s="62">
        <v>0</v>
      </c>
      <c r="F577" s="62">
        <v>0</v>
      </c>
      <c r="G577" s="62">
        <v>3135</v>
      </c>
      <c r="H577" s="62">
        <v>5330</v>
      </c>
      <c r="I577" s="62">
        <v>10440</v>
      </c>
      <c r="J577" s="62">
        <v>6320</v>
      </c>
      <c r="K577" s="62">
        <v>6880</v>
      </c>
      <c r="L577" s="62">
        <v>9840</v>
      </c>
      <c r="M577" s="62">
        <v>11200</v>
      </c>
      <c r="N577" s="68">
        <v>53145</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2070</v>
      </c>
      <c r="C579" s="62">
        <v>3150</v>
      </c>
      <c r="D579" s="62">
        <v>2410</v>
      </c>
      <c r="E579" s="62">
        <v>807</v>
      </c>
      <c r="F579" s="62">
        <v>2351</v>
      </c>
      <c r="G579" s="62">
        <v>3156</v>
      </c>
      <c r="H579" s="62">
        <v>4530</v>
      </c>
      <c r="I579" s="62">
        <v>0</v>
      </c>
      <c r="J579" s="62">
        <v>0</v>
      </c>
      <c r="K579" s="62">
        <v>0</v>
      </c>
      <c r="L579" s="62">
        <v>3360</v>
      </c>
      <c r="M579" s="62">
        <v>510</v>
      </c>
      <c r="N579" s="68">
        <v>22344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684</v>
      </c>
      <c r="F582" s="62">
        <v>1368</v>
      </c>
      <c r="G582" s="62">
        <v>1044</v>
      </c>
      <c r="H582" s="62">
        <v>3095</v>
      </c>
      <c r="I582" s="62">
        <v>3576</v>
      </c>
      <c r="J582" s="62">
        <v>3922</v>
      </c>
      <c r="K582" s="62">
        <v>2645</v>
      </c>
      <c r="L582" s="62">
        <v>1730</v>
      </c>
      <c r="M582" s="62">
        <v>4104</v>
      </c>
      <c r="N582" s="68">
        <v>22167</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3794</v>
      </c>
      <c r="C584" s="66">
        <v>4280</v>
      </c>
      <c r="D584" s="66">
        <v>4839</v>
      </c>
      <c r="E584" s="66">
        <v>3203</v>
      </c>
      <c r="F584" s="66">
        <v>6408</v>
      </c>
      <c r="G584" s="66">
        <v>3746</v>
      </c>
      <c r="H584" s="66">
        <v>3204</v>
      </c>
      <c r="I584" s="66">
        <v>534</v>
      </c>
      <c r="J584" s="66">
        <v>2144</v>
      </c>
      <c r="K584" s="66">
        <v>5365</v>
      </c>
      <c r="L584" s="66">
        <v>4284</v>
      </c>
      <c r="M584" s="66">
        <v>6272</v>
      </c>
      <c r="N584" s="66">
        <v>48075</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3794</v>
      </c>
      <c r="C587" s="62">
        <v>4280</v>
      </c>
      <c r="D587" s="62">
        <v>4839</v>
      </c>
      <c r="E587" s="62">
        <v>3203</v>
      </c>
      <c r="F587" s="62">
        <v>6408</v>
      </c>
      <c r="G587" s="62">
        <v>3746</v>
      </c>
      <c r="H587" s="62">
        <v>3204</v>
      </c>
      <c r="I587" s="62">
        <v>534</v>
      </c>
      <c r="J587" s="62">
        <v>2144</v>
      </c>
      <c r="K587" s="62">
        <v>5365</v>
      </c>
      <c r="L587" s="62">
        <v>4284</v>
      </c>
      <c r="M587" s="62">
        <v>3229</v>
      </c>
      <c r="N587" s="68">
        <v>45032</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3043</v>
      </c>
      <c r="N599" s="68">
        <v>3043</v>
      </c>
    </row>
    <row r="600" spans="1:14" ht="33" customHeight="1" thickBot="1" x14ac:dyDescent="0.25">
      <c r="A600" s="65" t="s">
        <v>319</v>
      </c>
      <c r="B600" s="66">
        <v>4083</v>
      </c>
      <c r="C600" s="66">
        <v>4363</v>
      </c>
      <c r="D600" s="66">
        <v>4104</v>
      </c>
      <c r="E600" s="66">
        <v>2481</v>
      </c>
      <c r="F600" s="66">
        <v>4338</v>
      </c>
      <c r="G600" s="66">
        <v>4644</v>
      </c>
      <c r="H600" s="66">
        <v>6257</v>
      </c>
      <c r="I600" s="66">
        <v>7578</v>
      </c>
      <c r="J600" s="66">
        <v>2412</v>
      </c>
      <c r="K600" s="66">
        <v>6431</v>
      </c>
      <c r="L600" s="66">
        <v>7727</v>
      </c>
      <c r="M600" s="66">
        <v>6127</v>
      </c>
      <c r="N600" s="66">
        <v>60545</v>
      </c>
    </row>
    <row r="601" spans="1:14" ht="33" customHeight="1" x14ac:dyDescent="0.2">
      <c r="A601" s="80" t="s">
        <v>320</v>
      </c>
      <c r="B601" s="62">
        <v>3753</v>
      </c>
      <c r="C601" s="62">
        <v>4363</v>
      </c>
      <c r="D601" s="62">
        <v>3204</v>
      </c>
      <c r="E601" s="62">
        <v>1664</v>
      </c>
      <c r="F601" s="62">
        <v>4338</v>
      </c>
      <c r="G601" s="62">
        <v>4224</v>
      </c>
      <c r="H601" s="62">
        <v>6047</v>
      </c>
      <c r="I601" s="62">
        <v>7338</v>
      </c>
      <c r="J601" s="62">
        <v>2082</v>
      </c>
      <c r="K601" s="62">
        <v>5801</v>
      </c>
      <c r="L601" s="62">
        <v>7265</v>
      </c>
      <c r="M601" s="62">
        <v>5887</v>
      </c>
      <c r="N601" s="68">
        <v>55966</v>
      </c>
    </row>
    <row r="602" spans="1:14" ht="33" customHeight="1" x14ac:dyDescent="0.2">
      <c r="A602" s="80" t="s">
        <v>321</v>
      </c>
      <c r="B602" s="62">
        <v>330</v>
      </c>
      <c r="C602" s="62">
        <v>0</v>
      </c>
      <c r="D602" s="62">
        <v>900</v>
      </c>
      <c r="E602" s="62">
        <v>816</v>
      </c>
      <c r="F602" s="62">
        <v>0</v>
      </c>
      <c r="G602" s="62">
        <v>420</v>
      </c>
      <c r="H602" s="62">
        <v>210</v>
      </c>
      <c r="I602" s="62">
        <v>240</v>
      </c>
      <c r="J602" s="62">
        <v>330</v>
      </c>
      <c r="K602" s="62">
        <v>630</v>
      </c>
      <c r="L602" s="62">
        <v>462</v>
      </c>
      <c r="M602" s="62">
        <v>240</v>
      </c>
      <c r="N602" s="68">
        <v>4578</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872</v>
      </c>
      <c r="C612" s="66">
        <v>988</v>
      </c>
      <c r="D612" s="66">
        <v>4505</v>
      </c>
      <c r="E612" s="66">
        <v>0</v>
      </c>
      <c r="F612" s="66">
        <v>6911</v>
      </c>
      <c r="G612" s="66">
        <v>6308</v>
      </c>
      <c r="H612" s="66">
        <v>4222</v>
      </c>
      <c r="I612" s="66">
        <v>8759</v>
      </c>
      <c r="J612" s="66">
        <v>8582</v>
      </c>
      <c r="K612" s="66">
        <v>5540</v>
      </c>
      <c r="L612" s="66">
        <v>8778</v>
      </c>
      <c r="M612" s="66">
        <v>6525</v>
      </c>
      <c r="N612" s="66">
        <v>61989</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872</v>
      </c>
      <c r="C618" s="62">
        <v>988</v>
      </c>
      <c r="D618" s="62">
        <v>4505</v>
      </c>
      <c r="E618" s="62">
        <v>0</v>
      </c>
      <c r="F618" s="62">
        <v>6911</v>
      </c>
      <c r="G618" s="62">
        <v>6308</v>
      </c>
      <c r="H618" s="62">
        <v>4222</v>
      </c>
      <c r="I618" s="62">
        <v>8759</v>
      </c>
      <c r="J618" s="62">
        <v>8582</v>
      </c>
      <c r="K618" s="62">
        <v>5540</v>
      </c>
      <c r="L618" s="62">
        <v>8778</v>
      </c>
      <c r="M618" s="62">
        <v>6525</v>
      </c>
      <c r="N618" s="68">
        <v>61989</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36740</v>
      </c>
      <c r="C625" s="66">
        <v>27853</v>
      </c>
      <c r="D625" s="66">
        <v>24812</v>
      </c>
      <c r="E625" s="66">
        <v>14711</v>
      </c>
      <c r="F625" s="66">
        <v>15313</v>
      </c>
      <c r="G625" s="66">
        <v>27127</v>
      </c>
      <c r="H625" s="66">
        <v>22478</v>
      </c>
      <c r="I625" s="66">
        <v>17592</v>
      </c>
      <c r="J625" s="66">
        <v>22437</v>
      </c>
      <c r="K625" s="66">
        <v>28369</v>
      </c>
      <c r="L625" s="66">
        <v>30519</v>
      </c>
      <c r="M625" s="66">
        <v>44913</v>
      </c>
      <c r="N625" s="66">
        <v>312864</v>
      </c>
    </row>
    <row r="626" spans="1:14" ht="33" customHeight="1" thickBot="1" x14ac:dyDescent="0.25">
      <c r="A626" s="81" t="s">
        <v>339</v>
      </c>
      <c r="B626" s="70">
        <v>36740</v>
      </c>
      <c r="C626" s="70">
        <v>27853</v>
      </c>
      <c r="D626" s="70">
        <v>24812</v>
      </c>
      <c r="E626" s="70">
        <v>14711</v>
      </c>
      <c r="F626" s="70">
        <v>15313</v>
      </c>
      <c r="G626" s="70">
        <v>27127</v>
      </c>
      <c r="H626" s="70">
        <v>22478</v>
      </c>
      <c r="I626" s="70">
        <v>17592</v>
      </c>
      <c r="J626" s="70">
        <v>22437</v>
      </c>
      <c r="K626" s="70">
        <v>28369</v>
      </c>
      <c r="L626" s="70">
        <v>30519</v>
      </c>
      <c r="M626" s="70">
        <v>44913</v>
      </c>
      <c r="N626" s="71">
        <v>312864</v>
      </c>
    </row>
    <row r="627" spans="1:14" ht="33" customHeight="1" thickBot="1" x14ac:dyDescent="0.25">
      <c r="A627" s="116" t="s">
        <v>250</v>
      </c>
      <c r="B627" s="115">
        <v>76906</v>
      </c>
      <c r="C627" s="115">
        <v>84263</v>
      </c>
      <c r="D627" s="115">
        <v>81131</v>
      </c>
      <c r="E627" s="115">
        <v>65461</v>
      </c>
      <c r="F627" s="115">
        <v>90704</v>
      </c>
      <c r="G627" s="115">
        <v>108330</v>
      </c>
      <c r="H627" s="115">
        <v>112911</v>
      </c>
      <c r="I627" s="115">
        <v>121496</v>
      </c>
      <c r="J627" s="115">
        <v>103298</v>
      </c>
      <c r="K627" s="115">
        <v>120171</v>
      </c>
      <c r="L627" s="115">
        <v>151658</v>
      </c>
      <c r="M627" s="115">
        <v>133559</v>
      </c>
      <c r="N627" s="115">
        <v>1249888</v>
      </c>
    </row>
    <row r="628" spans="1:14" ht="33" customHeight="1" x14ac:dyDescent="0.2"/>
    <row r="629" spans="1:14" ht="33" customHeight="1" x14ac:dyDescent="0.2">
      <c r="A629" s="200" t="s">
        <v>194</v>
      </c>
      <c r="B629" s="200"/>
      <c r="C629" s="200"/>
      <c r="D629" s="200"/>
      <c r="E629" s="200"/>
      <c r="F629" s="200"/>
      <c r="G629" s="200"/>
      <c r="H629" s="200"/>
      <c r="I629" s="200"/>
      <c r="J629" s="200"/>
      <c r="K629" s="200"/>
      <c r="L629" s="200"/>
      <c r="M629" s="200"/>
      <c r="N629" s="200"/>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18520</v>
      </c>
      <c r="C632" s="60">
        <v>21000</v>
      </c>
      <c r="D632" s="60">
        <v>22520</v>
      </c>
      <c r="E632" s="60">
        <v>21840</v>
      </c>
      <c r="F632" s="60">
        <v>26040</v>
      </c>
      <c r="G632" s="60">
        <v>23920</v>
      </c>
      <c r="H632" s="60">
        <v>16920</v>
      </c>
      <c r="I632" s="60">
        <v>15840</v>
      </c>
      <c r="J632" s="60">
        <v>14360</v>
      </c>
      <c r="K632" s="60">
        <v>19680</v>
      </c>
      <c r="L632" s="60">
        <v>26440</v>
      </c>
      <c r="M632" s="165" t="s">
        <v>401</v>
      </c>
      <c r="N632" s="164">
        <v>227080</v>
      </c>
    </row>
    <row r="633" spans="1:14" ht="12.75" customHeight="1" thickBot="1" x14ac:dyDescent="0.25">
      <c r="A633" s="140" t="s">
        <v>13</v>
      </c>
      <c r="B633" s="166">
        <f t="shared" ref="B633:M633" si="0">SUM(B632:B632)</f>
        <v>18520</v>
      </c>
      <c r="C633" s="166">
        <f t="shared" si="0"/>
        <v>21000</v>
      </c>
      <c r="D633" s="166">
        <f t="shared" si="0"/>
        <v>22520</v>
      </c>
      <c r="E633" s="166">
        <f t="shared" si="0"/>
        <v>21840</v>
      </c>
      <c r="F633" s="166">
        <f t="shared" si="0"/>
        <v>26040</v>
      </c>
      <c r="G633" s="166">
        <f t="shared" si="0"/>
        <v>23920</v>
      </c>
      <c r="H633" s="166">
        <f t="shared" si="0"/>
        <v>16920</v>
      </c>
      <c r="I633" s="166">
        <f t="shared" si="0"/>
        <v>15840</v>
      </c>
      <c r="J633" s="166">
        <f t="shared" si="0"/>
        <v>14360</v>
      </c>
      <c r="K633" s="166">
        <f t="shared" si="0"/>
        <v>19680</v>
      </c>
      <c r="L633" s="166">
        <f t="shared" si="0"/>
        <v>26440</v>
      </c>
      <c r="M633" s="166">
        <f t="shared" si="0"/>
        <v>0</v>
      </c>
      <c r="N633" s="166">
        <f>SUM(B633:M633)</f>
        <v>227080</v>
      </c>
    </row>
  </sheetData>
  <mergeCells count="8">
    <mergeCell ref="A629:N629"/>
    <mergeCell ref="A527:N528"/>
    <mergeCell ref="A2:N2"/>
    <mergeCell ref="A12:N13"/>
    <mergeCell ref="A115:N116"/>
    <mergeCell ref="A218:N219"/>
    <mergeCell ref="A321:N322"/>
    <mergeCell ref="A424:N425"/>
  </mergeCells>
  <hyperlinks>
    <hyperlink ref="A5:B5" location="'2016'!A115" display="2 - NUEVO CENTRAL ARGENTINO S.A."/>
    <hyperlink ref="A6:B6" location="'2016'!A218" display="3 - FERROSUR ROCA S.A."/>
    <hyperlink ref="A8:C8" location="'2016'!A424" display="5 - BELGRANO CARGAS Y LOGÍSTICA S.A. - Línea Urquiza"/>
    <hyperlink ref="A9:C9" location="'2016'!A528" display="6 - BELGRANO CARGAS Y LOGÍSTICA S.A. - Línea Belgrano"/>
    <hyperlink ref="A5" location="'2017'!A115" display="2 - NUEVO CENTRAL ARGENTINO S.A."/>
    <hyperlink ref="A6" location="'2017'!A218" display="3 - FERROSUR ROCA S.A."/>
    <hyperlink ref="A7" location="'2017'!A323" display="4 - BELGRANO CARGAS Y LOGÍSTICA S.A. - Línea San Martín "/>
    <hyperlink ref="A8" location="'2017'!A424" display="5 - BELGRANO CARGAS Y LOGÍSTICA S.A. - Línea Urquiza"/>
    <hyperlink ref="A9" location="'2017'!A528" display="6 - BELGRANO CARGAS Y LOGÍSTICA S.A. - Línea Belgrano"/>
    <hyperlink ref="A10" location="'2018'!A634" display="7,- TREN PATAGONICO S.A."/>
  </hyperlinks>
  <pageMargins left="0.70866141732283472" right="0.70866141732283472" top="0.74803149606299213" bottom="0.74803149606299213" header="0.31496062992125984" footer="0.31496062992125984"/>
  <pageSetup paperSize="9" scale="53" fitToHeight="0" orientation="landscape" horizontalDpi="4294967295" verticalDpi="4294967295" r:id="rId1"/>
  <headerFooter>
    <oddHeader>&amp;L&amp;G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7"/>
  <sheetViews>
    <sheetView showGridLines="0" showRowColHeaders="0" showRuler="0" view="pageLayout" zoomScaleNormal="75" zoomScaleSheetLayoutView="100" workbookViewId="0">
      <selection activeCell="C10" sqref="A10:C10"/>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196" t="s">
        <v>365</v>
      </c>
      <c r="B2" s="196"/>
      <c r="C2" s="196"/>
      <c r="D2" s="196"/>
      <c r="E2" s="196"/>
      <c r="F2" s="196"/>
      <c r="G2" s="196"/>
      <c r="H2" s="196"/>
      <c r="I2" s="196"/>
      <c r="J2" s="196"/>
      <c r="K2" s="196"/>
      <c r="L2" s="196"/>
      <c r="M2" s="196"/>
      <c r="N2" s="196"/>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c r="F4" s="25"/>
      <c r="G4" s="25"/>
      <c r="H4" s="15"/>
      <c r="I4" s="15"/>
      <c r="J4" s="15"/>
      <c r="K4" s="15"/>
      <c r="L4" s="15"/>
      <c r="M4" s="15"/>
      <c r="N4" s="16"/>
    </row>
    <row r="5" spans="1:14" s="49" customFormat="1" ht="18" customHeight="1" thickTop="1" thickBot="1" x14ac:dyDescent="0.25">
      <c r="A5" s="117" t="s">
        <v>31</v>
      </c>
      <c r="B5" s="118"/>
      <c r="C5" s="119"/>
      <c r="D5" s="151"/>
      <c r="E5"/>
      <c r="F5" s="25"/>
      <c r="G5" s="25"/>
      <c r="H5" s="15"/>
      <c r="I5" s="15"/>
      <c r="J5" s="15"/>
      <c r="K5" s="15"/>
      <c r="L5" s="15"/>
      <c r="M5" s="15"/>
      <c r="N5" s="16"/>
    </row>
    <row r="6" spans="1:14" s="49" customFormat="1" ht="18" customHeight="1" thickTop="1" thickBot="1" x14ac:dyDescent="0.25">
      <c r="A6" s="117" t="s">
        <v>50</v>
      </c>
      <c r="B6" s="118"/>
      <c r="C6" s="119"/>
      <c r="D6" s="151"/>
      <c r="E6"/>
      <c r="F6" s="25"/>
      <c r="G6" s="25"/>
      <c r="H6" s="15"/>
      <c r="I6" s="15"/>
      <c r="J6" s="15"/>
      <c r="K6" s="15"/>
      <c r="L6" s="15"/>
      <c r="M6" s="15"/>
      <c r="N6" s="16"/>
    </row>
    <row r="7" spans="1:14" s="49" customFormat="1" ht="18" customHeight="1" thickTop="1" thickBot="1" x14ac:dyDescent="0.25">
      <c r="A7" s="117" t="s">
        <v>230</v>
      </c>
      <c r="B7" s="117"/>
      <c r="C7" s="121"/>
      <c r="D7" s="151"/>
      <c r="E7"/>
      <c r="F7" s="25"/>
      <c r="G7" s="25"/>
      <c r="H7" s="15"/>
      <c r="I7" s="15"/>
      <c r="J7" s="15"/>
      <c r="K7" s="15"/>
      <c r="L7" s="15"/>
      <c r="M7" s="15"/>
      <c r="N7" s="16"/>
    </row>
    <row r="8" spans="1:14" s="49" customFormat="1" ht="18" customHeight="1" thickTop="1" thickBot="1" x14ac:dyDescent="0.25">
      <c r="A8" s="117" t="s">
        <v>231</v>
      </c>
      <c r="B8" s="117"/>
      <c r="C8" s="121"/>
      <c r="D8" s="151"/>
      <c r="E8"/>
      <c r="F8" s="25"/>
      <c r="G8" s="25"/>
      <c r="H8" s="15"/>
      <c r="I8" s="15"/>
      <c r="J8" s="15"/>
      <c r="K8" s="15"/>
      <c r="L8" s="15"/>
      <c r="M8" s="15"/>
      <c r="N8" s="16"/>
    </row>
    <row r="9" spans="1:14" s="49" customFormat="1" ht="18" customHeight="1" thickTop="1" thickBot="1" x14ac:dyDescent="0.25">
      <c r="A9" s="117" t="s">
        <v>232</v>
      </c>
      <c r="B9" s="117"/>
      <c r="C9" s="121"/>
      <c r="D9" s="151"/>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16" t="s">
        <v>364</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2649</v>
      </c>
      <c r="C15" s="61">
        <v>0</v>
      </c>
      <c r="D15" s="61">
        <v>0</v>
      </c>
      <c r="E15" s="61">
        <v>6924.2900000000009</v>
      </c>
      <c r="F15" s="61">
        <v>6415.0999999999995</v>
      </c>
      <c r="G15" s="61">
        <v>11188.819999999998</v>
      </c>
      <c r="H15" s="61">
        <v>3176.03</v>
      </c>
      <c r="I15" s="61">
        <v>7647</v>
      </c>
      <c r="J15" s="61">
        <v>2990.6</v>
      </c>
      <c r="K15" s="61">
        <v>3220.09</v>
      </c>
      <c r="L15" s="61">
        <v>7830.7400000000007</v>
      </c>
      <c r="M15" s="61">
        <v>1661.79</v>
      </c>
      <c r="N15" s="152">
        <v>53703.460000000006</v>
      </c>
    </row>
    <row r="16" spans="1:14" ht="33" customHeight="1" x14ac:dyDescent="0.2">
      <c r="A16" s="77" t="s">
        <v>252</v>
      </c>
      <c r="B16" s="64">
        <v>2649</v>
      </c>
      <c r="C16" s="62">
        <v>0</v>
      </c>
      <c r="D16" s="62">
        <v>0</v>
      </c>
      <c r="E16" s="62">
        <v>6010.1900000000005</v>
      </c>
      <c r="F16" s="62">
        <v>6415.0999999999995</v>
      </c>
      <c r="G16" s="62">
        <v>10441.579999999998</v>
      </c>
      <c r="H16" s="62">
        <v>3176.03</v>
      </c>
      <c r="I16" s="62">
        <v>7121</v>
      </c>
      <c r="J16" s="62">
        <v>2990.6</v>
      </c>
      <c r="K16" s="62">
        <v>3220.09</v>
      </c>
      <c r="L16" s="62">
        <v>7167.1600000000008</v>
      </c>
      <c r="M16" s="62">
        <v>954.61</v>
      </c>
      <c r="N16" s="153">
        <v>50145.36</v>
      </c>
    </row>
    <row r="17" spans="1:14" ht="33" customHeight="1" x14ac:dyDescent="0.2">
      <c r="A17" s="77" t="s">
        <v>234</v>
      </c>
      <c r="B17" s="64">
        <v>0</v>
      </c>
      <c r="C17" s="62">
        <v>0</v>
      </c>
      <c r="D17" s="62">
        <v>0</v>
      </c>
      <c r="E17" s="62">
        <v>0</v>
      </c>
      <c r="F17" s="62">
        <v>0</v>
      </c>
      <c r="G17" s="62">
        <v>0</v>
      </c>
      <c r="H17" s="62">
        <v>0</v>
      </c>
      <c r="I17" s="62">
        <v>0</v>
      </c>
      <c r="J17" s="62">
        <v>0</v>
      </c>
      <c r="K17" s="62">
        <v>0</v>
      </c>
      <c r="L17" s="62">
        <v>663.58</v>
      </c>
      <c r="M17" s="62">
        <v>707.18</v>
      </c>
      <c r="N17" s="153">
        <v>1370.76</v>
      </c>
    </row>
    <row r="18" spans="1:14" ht="33" customHeight="1" x14ac:dyDescent="0.2">
      <c r="A18" s="77" t="s">
        <v>253</v>
      </c>
      <c r="B18" s="64">
        <v>0</v>
      </c>
      <c r="C18" s="62">
        <v>0</v>
      </c>
      <c r="D18" s="62">
        <v>0</v>
      </c>
      <c r="E18" s="62">
        <v>914.1</v>
      </c>
      <c r="F18" s="62">
        <v>0</v>
      </c>
      <c r="G18" s="62">
        <v>747.24</v>
      </c>
      <c r="H18" s="62">
        <v>0</v>
      </c>
      <c r="I18" s="62">
        <v>526</v>
      </c>
      <c r="J18" s="62">
        <v>0</v>
      </c>
      <c r="K18" s="62">
        <v>0</v>
      </c>
      <c r="L18" s="62">
        <v>0</v>
      </c>
      <c r="M18" s="62">
        <v>0</v>
      </c>
      <c r="N18" s="153">
        <v>2187.34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2683</v>
      </c>
      <c r="C21" s="66">
        <v>0</v>
      </c>
      <c r="D21" s="66">
        <v>6390.76</v>
      </c>
      <c r="E21" s="66">
        <v>6542.1600000000008</v>
      </c>
      <c r="F21" s="66">
        <v>6389.58</v>
      </c>
      <c r="G21" s="66">
        <v>6544.4</v>
      </c>
      <c r="H21" s="66">
        <v>5068.16</v>
      </c>
      <c r="I21" s="66">
        <v>10610</v>
      </c>
      <c r="J21" s="66">
        <v>6368.56</v>
      </c>
      <c r="K21" s="66">
        <v>7963.9</v>
      </c>
      <c r="L21" s="66">
        <v>6333.4800000000005</v>
      </c>
      <c r="M21" s="66">
        <v>3978.84</v>
      </c>
      <c r="N21" s="152">
        <v>68872.840000000011</v>
      </c>
    </row>
    <row r="22" spans="1:14" ht="33" customHeight="1" x14ac:dyDescent="0.2">
      <c r="A22" s="80" t="s">
        <v>257</v>
      </c>
      <c r="B22" s="62">
        <v>2683</v>
      </c>
      <c r="C22" s="62">
        <v>0</v>
      </c>
      <c r="D22" s="62">
        <v>6390.76</v>
      </c>
      <c r="E22" s="62">
        <v>6542.1600000000008</v>
      </c>
      <c r="F22" s="62">
        <v>6389.58</v>
      </c>
      <c r="G22" s="62">
        <v>5202</v>
      </c>
      <c r="H22" s="62">
        <v>4066.22</v>
      </c>
      <c r="I22" s="62">
        <v>8833</v>
      </c>
      <c r="J22" s="62">
        <v>5183.4400000000005</v>
      </c>
      <c r="K22" s="62">
        <v>7963.9</v>
      </c>
      <c r="L22" s="62">
        <v>6333.4800000000005</v>
      </c>
      <c r="M22" s="62">
        <v>3978.84</v>
      </c>
      <c r="N22" s="153">
        <v>63566.380000000005</v>
      </c>
    </row>
    <row r="23" spans="1:14" ht="33" customHeight="1" x14ac:dyDescent="0.2">
      <c r="A23" s="80" t="s">
        <v>258</v>
      </c>
      <c r="B23" s="62">
        <v>0</v>
      </c>
      <c r="C23" s="62">
        <v>0</v>
      </c>
      <c r="D23" s="62">
        <v>0</v>
      </c>
      <c r="E23" s="62">
        <v>0</v>
      </c>
      <c r="F23" s="62">
        <v>0</v>
      </c>
      <c r="G23" s="62">
        <v>1342.4</v>
      </c>
      <c r="H23" s="62">
        <v>1001.94</v>
      </c>
      <c r="I23" s="62">
        <v>1777</v>
      </c>
      <c r="J23" s="62">
        <v>1185.1199999999999</v>
      </c>
      <c r="K23" s="62">
        <v>0</v>
      </c>
      <c r="L23" s="62">
        <v>0</v>
      </c>
      <c r="M23" s="62">
        <v>0</v>
      </c>
      <c r="N23" s="153">
        <v>5306.46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0</v>
      </c>
      <c r="K33" s="67">
        <v>0</v>
      </c>
      <c r="L33" s="67">
        <v>0</v>
      </c>
      <c r="M33" s="67">
        <v>0</v>
      </c>
      <c r="N33" s="154">
        <v>0</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0</v>
      </c>
      <c r="K35" s="62">
        <v>0</v>
      </c>
      <c r="L35" s="62">
        <v>0</v>
      </c>
      <c r="M35" s="62">
        <v>0</v>
      </c>
      <c r="N35" s="155">
        <v>0</v>
      </c>
    </row>
    <row r="36" spans="1:14" ht="33" customHeight="1" thickBot="1" x14ac:dyDescent="0.25">
      <c r="A36" s="65" t="s">
        <v>271</v>
      </c>
      <c r="B36" s="66">
        <v>267566</v>
      </c>
      <c r="C36" s="66">
        <v>236493.59</v>
      </c>
      <c r="D36" s="66">
        <v>276531.23</v>
      </c>
      <c r="E36" s="66">
        <v>245085.99999999994</v>
      </c>
      <c r="F36" s="66">
        <v>189742.4966666667</v>
      </c>
      <c r="G36" s="66">
        <v>202500.68</v>
      </c>
      <c r="H36" s="66">
        <v>250104.52160000001</v>
      </c>
      <c r="I36" s="66">
        <v>295384</v>
      </c>
      <c r="J36" s="66">
        <v>208476.08100000001</v>
      </c>
      <c r="K36" s="66">
        <v>263403.5780000001</v>
      </c>
      <c r="L36" s="66">
        <v>253548.09100000001</v>
      </c>
      <c r="M36" s="66">
        <v>246302.71999999997</v>
      </c>
      <c r="N36" s="152">
        <v>2935138.9882666669</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22916</v>
      </c>
      <c r="C39" s="62">
        <v>18207.690000000002</v>
      </c>
      <c r="D39" s="62">
        <v>8228.6299999999992</v>
      </c>
      <c r="E39" s="62">
        <v>4352.71</v>
      </c>
      <c r="F39" s="62">
        <v>2831.4399999999996</v>
      </c>
      <c r="G39" s="62">
        <v>0.52000000000000313</v>
      </c>
      <c r="H39" s="62">
        <v>2838</v>
      </c>
      <c r="I39" s="62">
        <v>1378</v>
      </c>
      <c r="J39" s="62">
        <v>1367.98</v>
      </c>
      <c r="K39" s="62">
        <v>1</v>
      </c>
      <c r="L39" s="62">
        <v>4661.7000000000007</v>
      </c>
      <c r="M39" s="62">
        <v>44289.340000000004</v>
      </c>
      <c r="N39" s="155">
        <v>111073.01000000001</v>
      </c>
    </row>
    <row r="40" spans="1:14" ht="33" customHeight="1" x14ac:dyDescent="0.2">
      <c r="A40" s="80" t="s">
        <v>275</v>
      </c>
      <c r="B40" s="62">
        <v>99883</v>
      </c>
      <c r="C40" s="62">
        <v>113776.71999999999</v>
      </c>
      <c r="D40" s="62">
        <v>192174.93</v>
      </c>
      <c r="E40" s="62">
        <v>178483.46999999997</v>
      </c>
      <c r="F40" s="62">
        <v>65370.469999999994</v>
      </c>
      <c r="G40" s="62">
        <v>127936.16</v>
      </c>
      <c r="H40" s="62">
        <v>164600.61800000002</v>
      </c>
      <c r="I40" s="62">
        <v>172413</v>
      </c>
      <c r="J40" s="62">
        <v>106484.49344728961</v>
      </c>
      <c r="K40" s="62">
        <v>116363.20986992554</v>
      </c>
      <c r="L40" s="62">
        <v>57390.275433665105</v>
      </c>
      <c r="M40" s="62">
        <v>40068.055612752127</v>
      </c>
      <c r="N40" s="155">
        <v>1434944.4023636323</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79579</v>
      </c>
      <c r="C42" s="62">
        <v>58659.120000000024</v>
      </c>
      <c r="D42" s="62">
        <v>30990.5</v>
      </c>
      <c r="E42" s="62">
        <v>29887.779999999995</v>
      </c>
      <c r="F42" s="62">
        <v>26426.46</v>
      </c>
      <c r="G42" s="62">
        <v>15777.23</v>
      </c>
      <c r="H42" s="62">
        <v>14736.141999999998</v>
      </c>
      <c r="I42" s="62">
        <v>12584</v>
      </c>
      <c r="J42" s="62">
        <v>7890.420000000001</v>
      </c>
      <c r="K42" s="62">
        <v>157.78999999999996</v>
      </c>
      <c r="L42" s="62">
        <v>1404.6799999999998</v>
      </c>
      <c r="M42" s="62">
        <v>51831.28055208343</v>
      </c>
      <c r="N42" s="155">
        <v>329924.40255208343</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0</v>
      </c>
      <c r="C44" s="62">
        <v>0</v>
      </c>
      <c r="D44" s="62">
        <v>10230.119999999999</v>
      </c>
      <c r="E44" s="62">
        <v>822.52</v>
      </c>
      <c r="F44" s="62">
        <v>0</v>
      </c>
      <c r="G44" s="62">
        <v>1150.08</v>
      </c>
      <c r="H44" s="62">
        <v>-2</v>
      </c>
      <c r="I44" s="62">
        <v>5138</v>
      </c>
      <c r="J44" s="62">
        <v>5839.7599999999993</v>
      </c>
      <c r="K44" s="62">
        <v>8625.01</v>
      </c>
      <c r="L44" s="62">
        <v>4063.7400000000007</v>
      </c>
      <c r="M44" s="62">
        <v>7239.83</v>
      </c>
      <c r="N44" s="155">
        <v>43107.06</v>
      </c>
    </row>
    <row r="45" spans="1:14" ht="33" customHeight="1" x14ac:dyDescent="0.2">
      <c r="A45" s="80" t="s">
        <v>280</v>
      </c>
      <c r="B45" s="62">
        <v>65188</v>
      </c>
      <c r="C45" s="62">
        <v>45850.06</v>
      </c>
      <c r="D45" s="62">
        <v>34907.05000000001</v>
      </c>
      <c r="E45" s="62">
        <v>31539.519999999997</v>
      </c>
      <c r="F45" s="62">
        <v>95114.126666666722</v>
      </c>
      <c r="G45" s="62">
        <v>57636.69</v>
      </c>
      <c r="H45" s="62">
        <v>67931.761599999998</v>
      </c>
      <c r="I45" s="62">
        <v>103871</v>
      </c>
      <c r="J45" s="62">
        <v>86893.427552710389</v>
      </c>
      <c r="K45" s="62">
        <v>138256.56813007456</v>
      </c>
      <c r="L45" s="62">
        <v>186027.69556633491</v>
      </c>
      <c r="M45" s="62">
        <v>102874.21383516445</v>
      </c>
      <c r="N45" s="155">
        <v>1016090.113350951</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207</v>
      </c>
      <c r="C50" s="66">
        <v>1590.77</v>
      </c>
      <c r="D50" s="66">
        <v>1663.1299999999999</v>
      </c>
      <c r="E50" s="66">
        <v>1658.085</v>
      </c>
      <c r="F50" s="66">
        <v>3217.3149999999996</v>
      </c>
      <c r="G50" s="66">
        <v>0</v>
      </c>
      <c r="H50" s="66">
        <v>1385.73</v>
      </c>
      <c r="I50" s="66">
        <v>0</v>
      </c>
      <c r="J50" s="66">
        <v>1421.95</v>
      </c>
      <c r="K50" s="66">
        <v>1485.961</v>
      </c>
      <c r="L50" s="66">
        <v>-9.9999999997635314E-4</v>
      </c>
      <c r="M50" s="66">
        <v>1616.35</v>
      </c>
      <c r="N50" s="152">
        <v>14246.289999999999</v>
      </c>
    </row>
    <row r="51" spans="1:14" ht="33" customHeight="1" x14ac:dyDescent="0.2">
      <c r="A51" s="80" t="s">
        <v>285</v>
      </c>
      <c r="B51" s="62">
        <v>207</v>
      </c>
      <c r="C51" s="62">
        <v>1590.77</v>
      </c>
      <c r="D51" s="62">
        <v>1663.1299999999999</v>
      </c>
      <c r="E51" s="62">
        <v>1658.085</v>
      </c>
      <c r="F51" s="62">
        <v>3217.3149999999996</v>
      </c>
      <c r="G51" s="62">
        <v>0</v>
      </c>
      <c r="H51" s="62">
        <v>1385.73</v>
      </c>
      <c r="I51" s="62">
        <v>0</v>
      </c>
      <c r="J51" s="62">
        <v>1421.95</v>
      </c>
      <c r="K51" s="62">
        <v>1485.961</v>
      </c>
      <c r="L51" s="62">
        <v>-9.9999999997635314E-4</v>
      </c>
      <c r="M51" s="62">
        <v>1616.35</v>
      </c>
      <c r="N51" s="155">
        <v>14246.289999999999</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0</v>
      </c>
      <c r="C61" s="66">
        <v>0</v>
      </c>
      <c r="D61" s="66">
        <v>0</v>
      </c>
      <c r="E61" s="66">
        <v>0</v>
      </c>
      <c r="F61" s="66">
        <v>0</v>
      </c>
      <c r="G61" s="66">
        <v>0</v>
      </c>
      <c r="H61" s="66">
        <v>0</v>
      </c>
      <c r="I61" s="66">
        <v>0</v>
      </c>
      <c r="J61" s="66">
        <v>0</v>
      </c>
      <c r="K61" s="66">
        <v>0</v>
      </c>
      <c r="L61" s="66">
        <v>0</v>
      </c>
      <c r="M61" s="66">
        <v>0</v>
      </c>
      <c r="N61" s="152">
        <v>0</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155">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1880</v>
      </c>
      <c r="C69" s="66">
        <v>532.83000000000004</v>
      </c>
      <c r="D69" s="66">
        <v>675.38</v>
      </c>
      <c r="E69" s="66">
        <v>1494</v>
      </c>
      <c r="F69" s="66">
        <v>3540.98</v>
      </c>
      <c r="G69" s="66">
        <v>1912.44</v>
      </c>
      <c r="H69" s="66">
        <v>1595.58</v>
      </c>
      <c r="I69" s="66">
        <v>2873</v>
      </c>
      <c r="J69" s="66">
        <v>2.5</v>
      </c>
      <c r="K69" s="66">
        <v>0</v>
      </c>
      <c r="L69" s="66">
        <v>0</v>
      </c>
      <c r="M69" s="66">
        <v>1135.5</v>
      </c>
      <c r="N69" s="152">
        <v>15642.21</v>
      </c>
    </row>
    <row r="70" spans="1:14" ht="33" customHeight="1" x14ac:dyDescent="0.2">
      <c r="A70" s="80" t="s">
        <v>304</v>
      </c>
      <c r="B70" s="62">
        <v>1400</v>
      </c>
      <c r="C70" s="62">
        <v>52.83</v>
      </c>
      <c r="D70" s="62">
        <v>0</v>
      </c>
      <c r="E70" s="62">
        <v>1494</v>
      </c>
      <c r="F70" s="62">
        <v>3060.98</v>
      </c>
      <c r="G70" s="62">
        <v>1912.44</v>
      </c>
      <c r="H70" s="62">
        <v>1595.58</v>
      </c>
      <c r="I70" s="62">
        <v>2873</v>
      </c>
      <c r="J70" s="62">
        <v>2.5</v>
      </c>
      <c r="K70" s="62">
        <v>0</v>
      </c>
      <c r="L70" s="62">
        <v>0</v>
      </c>
      <c r="M70" s="62">
        <v>1135.5</v>
      </c>
      <c r="N70" s="155">
        <v>13526.83</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480</v>
      </c>
      <c r="C80" s="62">
        <v>480</v>
      </c>
      <c r="D80" s="62">
        <v>530</v>
      </c>
      <c r="E80" s="62">
        <v>0</v>
      </c>
      <c r="F80" s="62">
        <v>480</v>
      </c>
      <c r="G80" s="62">
        <v>0</v>
      </c>
      <c r="H80" s="62">
        <v>0</v>
      </c>
      <c r="I80" s="62">
        <v>0</v>
      </c>
      <c r="J80" s="62">
        <v>0</v>
      </c>
      <c r="K80" s="62">
        <v>0</v>
      </c>
      <c r="L80" s="62">
        <v>0</v>
      </c>
      <c r="M80" s="62">
        <v>0</v>
      </c>
      <c r="N80" s="155">
        <v>1970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0</v>
      </c>
      <c r="C82" s="62">
        <v>0</v>
      </c>
      <c r="D82" s="62">
        <v>145.38</v>
      </c>
      <c r="E82" s="62">
        <v>0</v>
      </c>
      <c r="F82" s="62">
        <v>0</v>
      </c>
      <c r="G82" s="62">
        <v>0</v>
      </c>
      <c r="H82" s="62">
        <v>0</v>
      </c>
      <c r="I82" s="62">
        <v>0</v>
      </c>
      <c r="J82" s="62">
        <v>0</v>
      </c>
      <c r="K82" s="62">
        <v>0</v>
      </c>
      <c r="L82" s="62">
        <v>0</v>
      </c>
      <c r="M82" s="62">
        <v>0</v>
      </c>
      <c r="N82" s="155">
        <v>145.38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362.88</v>
      </c>
      <c r="E92" s="66">
        <v>-1</v>
      </c>
      <c r="F92" s="66">
        <v>0</v>
      </c>
      <c r="G92" s="66">
        <v>0</v>
      </c>
      <c r="H92" s="66">
        <v>0</v>
      </c>
      <c r="I92" s="66">
        <v>0</v>
      </c>
      <c r="J92" s="66">
        <v>0</v>
      </c>
      <c r="K92" s="66">
        <v>0</v>
      </c>
      <c r="L92" s="66">
        <v>0</v>
      </c>
      <c r="M92" s="66">
        <v>0</v>
      </c>
      <c r="N92" s="152">
        <v>361.88</v>
      </c>
    </row>
    <row r="93" spans="1:14" ht="33" customHeight="1" x14ac:dyDescent="0.2">
      <c r="A93" s="80" t="s">
        <v>326</v>
      </c>
      <c r="B93" s="62">
        <v>0</v>
      </c>
      <c r="C93" s="62">
        <v>0</v>
      </c>
      <c r="D93" s="62">
        <v>362.88</v>
      </c>
      <c r="E93" s="62">
        <v>-1</v>
      </c>
      <c r="F93" s="62">
        <v>0</v>
      </c>
      <c r="G93" s="62">
        <v>0</v>
      </c>
      <c r="H93" s="62">
        <v>0</v>
      </c>
      <c r="I93" s="62">
        <v>0</v>
      </c>
      <c r="J93" s="62">
        <v>0</v>
      </c>
      <c r="K93" s="62">
        <v>0</v>
      </c>
      <c r="L93" s="62">
        <v>0</v>
      </c>
      <c r="M93" s="62">
        <v>0</v>
      </c>
      <c r="N93" s="156">
        <v>361.88</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12014</v>
      </c>
      <c r="C97" s="66">
        <v>14382.98</v>
      </c>
      <c r="D97" s="66">
        <v>12377.400000000003</v>
      </c>
      <c r="E97" s="66">
        <v>8296.56</v>
      </c>
      <c r="F97" s="66">
        <v>15695.619999999999</v>
      </c>
      <c r="G97" s="66">
        <v>30853.660000000003</v>
      </c>
      <c r="H97" s="66">
        <v>24669.64</v>
      </c>
      <c r="I97" s="66">
        <v>23486</v>
      </c>
      <c r="J97" s="66">
        <v>26740.309000000001</v>
      </c>
      <c r="K97" s="66">
        <v>23926.471000000001</v>
      </c>
      <c r="L97" s="66">
        <v>21287.69</v>
      </c>
      <c r="M97" s="66">
        <v>12260.7</v>
      </c>
      <c r="N97" s="152">
        <v>225991.03</v>
      </c>
    </row>
    <row r="98" spans="1:14" ht="33" customHeight="1" x14ac:dyDescent="0.2">
      <c r="A98" s="80" t="s">
        <v>330</v>
      </c>
      <c r="B98" s="62">
        <v>-22</v>
      </c>
      <c r="C98" s="62">
        <v>0</v>
      </c>
      <c r="D98" s="62">
        <v>0</v>
      </c>
      <c r="E98" s="62">
        <v>0</v>
      </c>
      <c r="F98" s="62">
        <v>11559.56</v>
      </c>
      <c r="G98" s="62">
        <v>16759.540000000005</v>
      </c>
      <c r="H98" s="62">
        <v>16978.7</v>
      </c>
      <c r="I98" s="62">
        <v>10233</v>
      </c>
      <c r="J98" s="62">
        <v>20210.909</v>
      </c>
      <c r="K98" s="62">
        <v>8980.8909999999996</v>
      </c>
      <c r="L98" s="62">
        <v>1</v>
      </c>
      <c r="M98" s="62">
        <v>0</v>
      </c>
      <c r="N98" s="155">
        <v>84701.6</v>
      </c>
    </row>
    <row r="99" spans="1:14" ht="33" customHeight="1" x14ac:dyDescent="0.2">
      <c r="A99" s="80" t="s">
        <v>331</v>
      </c>
      <c r="B99" s="62">
        <v>0</v>
      </c>
      <c r="C99" s="62">
        <v>0</v>
      </c>
      <c r="D99" s="62">
        <v>0</v>
      </c>
      <c r="E99" s="62">
        <v>0</v>
      </c>
      <c r="F99" s="62">
        <v>0</v>
      </c>
      <c r="G99" s="62">
        <v>0</v>
      </c>
      <c r="H99" s="62">
        <v>0</v>
      </c>
      <c r="I99" s="62">
        <v>0</v>
      </c>
      <c r="J99" s="62">
        <v>0</v>
      </c>
      <c r="K99" s="62">
        <v>2689.2200000000003</v>
      </c>
      <c r="L99" s="62">
        <v>14548.73</v>
      </c>
      <c r="M99" s="62">
        <v>0</v>
      </c>
      <c r="N99" s="155">
        <v>17237.95</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12036</v>
      </c>
      <c r="C102" s="62">
        <v>14382.98</v>
      </c>
      <c r="D102" s="62">
        <v>12377.400000000003</v>
      </c>
      <c r="E102" s="62">
        <v>8296.56</v>
      </c>
      <c r="F102" s="62">
        <v>4136.0600000000004</v>
      </c>
      <c r="G102" s="62">
        <v>14094.119999999999</v>
      </c>
      <c r="H102" s="62">
        <v>7690.94</v>
      </c>
      <c r="I102" s="62">
        <v>13253</v>
      </c>
      <c r="J102" s="62">
        <v>6529.4</v>
      </c>
      <c r="K102" s="62">
        <v>12256.36</v>
      </c>
      <c r="L102" s="62">
        <v>6737.96</v>
      </c>
      <c r="M102" s="62">
        <v>12260.7</v>
      </c>
      <c r="N102" s="155">
        <v>124051.48</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286999</v>
      </c>
      <c r="C112" s="115">
        <v>253000.16999999998</v>
      </c>
      <c r="D112" s="115">
        <v>298000.78000000003</v>
      </c>
      <c r="E112" s="115">
        <v>270000.09499999997</v>
      </c>
      <c r="F112" s="115">
        <v>225001.0916666667</v>
      </c>
      <c r="G112" s="115">
        <v>253000</v>
      </c>
      <c r="H112" s="115">
        <v>285999.66159999999</v>
      </c>
      <c r="I112" s="115">
        <v>340000</v>
      </c>
      <c r="J112" s="115">
        <v>246000.00000000003</v>
      </c>
      <c r="K112" s="115">
        <v>300000.00000000012</v>
      </c>
      <c r="L112" s="115">
        <v>289000</v>
      </c>
      <c r="M112" s="115">
        <v>266955.89999999997</v>
      </c>
      <c r="N112" s="115">
        <v>3313956.6982666668</v>
      </c>
    </row>
    <row r="113" spans="1:14" ht="33" customHeight="1" x14ac:dyDescent="0.2"/>
    <row r="114" spans="1:14" ht="33" customHeight="1" x14ac:dyDescent="0.2">
      <c r="A114" s="85"/>
    </row>
    <row r="115" spans="1:14" ht="33" customHeight="1" x14ac:dyDescent="0.2">
      <c r="A115" s="216" t="s">
        <v>363</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1499.07</v>
      </c>
      <c r="D118" s="61">
        <v>0</v>
      </c>
      <c r="E118" s="61">
        <v>0</v>
      </c>
      <c r="F118" s="61">
        <v>0</v>
      </c>
      <c r="G118" s="61">
        <v>0</v>
      </c>
      <c r="H118" s="61">
        <v>0</v>
      </c>
      <c r="I118" s="61">
        <v>0</v>
      </c>
      <c r="J118" s="61">
        <v>0</v>
      </c>
      <c r="K118" s="61">
        <v>741.02</v>
      </c>
      <c r="L118" s="61">
        <v>1689.64</v>
      </c>
      <c r="M118" s="61">
        <v>955.17</v>
      </c>
      <c r="N118" s="61">
        <v>4884.8999999999996</v>
      </c>
    </row>
    <row r="119" spans="1:14" ht="33" customHeight="1" x14ac:dyDescent="0.2">
      <c r="A119" s="77" t="s">
        <v>252</v>
      </c>
      <c r="B119" s="64">
        <v>0</v>
      </c>
      <c r="C119" s="62">
        <v>1499.07</v>
      </c>
      <c r="D119" s="62">
        <v>0</v>
      </c>
      <c r="E119" s="62">
        <v>0</v>
      </c>
      <c r="F119" s="62">
        <v>0</v>
      </c>
      <c r="G119" s="62">
        <v>0</v>
      </c>
      <c r="H119" s="62">
        <v>0</v>
      </c>
      <c r="I119" s="62">
        <v>0</v>
      </c>
      <c r="J119" s="62">
        <v>0</v>
      </c>
      <c r="K119" s="62">
        <v>0</v>
      </c>
      <c r="L119" s="62">
        <v>0</v>
      </c>
      <c r="M119" s="62">
        <v>0</v>
      </c>
      <c r="N119" s="63">
        <v>1499.07</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741.02</v>
      </c>
      <c r="L123" s="62">
        <v>1689.64</v>
      </c>
      <c r="M123" s="62">
        <v>955.17</v>
      </c>
      <c r="N123" s="63">
        <v>3385.83</v>
      </c>
    </row>
    <row r="124" spans="1:14" ht="33" customHeight="1" thickBot="1" x14ac:dyDescent="0.25">
      <c r="A124" s="65" t="s">
        <v>256</v>
      </c>
      <c r="B124" s="66">
        <v>33965.869999999995</v>
      </c>
      <c r="C124" s="66">
        <v>33283.89</v>
      </c>
      <c r="D124" s="66">
        <v>58570.43</v>
      </c>
      <c r="E124" s="66">
        <v>55562.27</v>
      </c>
      <c r="F124" s="66">
        <v>21289.35</v>
      </c>
      <c r="G124" s="66">
        <v>56583.060000000005</v>
      </c>
      <c r="H124" s="66">
        <v>42981.18</v>
      </c>
      <c r="I124" s="66">
        <v>52720.71</v>
      </c>
      <c r="J124" s="66">
        <v>27634.509999999995</v>
      </c>
      <c r="K124" s="66">
        <v>53617.61</v>
      </c>
      <c r="L124" s="66">
        <v>35836.01</v>
      </c>
      <c r="M124" s="66">
        <v>29785.120000000003</v>
      </c>
      <c r="N124" s="66">
        <v>501830.01000000013</v>
      </c>
    </row>
    <row r="125" spans="1:14" ht="33" customHeight="1" x14ac:dyDescent="0.2">
      <c r="A125" s="80" t="s">
        <v>257</v>
      </c>
      <c r="B125" s="62">
        <v>33.44</v>
      </c>
      <c r="C125" s="62">
        <v>0</v>
      </c>
      <c r="D125" s="62">
        <v>0</v>
      </c>
      <c r="E125" s="62">
        <v>0</v>
      </c>
      <c r="F125" s="62">
        <v>237.95</v>
      </c>
      <c r="G125" s="62">
        <v>0</v>
      </c>
      <c r="H125" s="62">
        <v>0</v>
      </c>
      <c r="I125" s="62">
        <v>0</v>
      </c>
      <c r="J125" s="62">
        <v>0</v>
      </c>
      <c r="K125" s="62">
        <v>0</v>
      </c>
      <c r="L125" s="62">
        <v>0</v>
      </c>
      <c r="M125" s="62">
        <v>0</v>
      </c>
      <c r="N125" s="63">
        <v>271.39</v>
      </c>
    </row>
    <row r="126" spans="1:14" ht="33" customHeight="1" x14ac:dyDescent="0.2">
      <c r="A126" s="80" t="s">
        <v>258</v>
      </c>
      <c r="B126" s="62">
        <v>26395.91</v>
      </c>
      <c r="C126" s="62">
        <v>27894.84</v>
      </c>
      <c r="D126" s="62">
        <v>51818.54</v>
      </c>
      <c r="E126" s="62">
        <v>46660.82</v>
      </c>
      <c r="F126" s="62">
        <v>17561.57</v>
      </c>
      <c r="G126" s="62">
        <v>46927.05</v>
      </c>
      <c r="H126" s="62">
        <v>32863.4</v>
      </c>
      <c r="I126" s="62">
        <v>49291.42</v>
      </c>
      <c r="J126" s="62">
        <v>19143.999999999996</v>
      </c>
      <c r="K126" s="62">
        <v>46155.08</v>
      </c>
      <c r="L126" s="62">
        <v>28736.99</v>
      </c>
      <c r="M126" s="62">
        <v>22805.72</v>
      </c>
      <c r="N126" s="63">
        <v>416255.34000000008</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5826.52</v>
      </c>
      <c r="C128" s="62">
        <v>3979.05</v>
      </c>
      <c r="D128" s="62">
        <v>5281.89</v>
      </c>
      <c r="E128" s="62">
        <v>7161.45</v>
      </c>
      <c r="F128" s="62">
        <v>1659.83</v>
      </c>
      <c r="G128" s="62">
        <v>7916.01</v>
      </c>
      <c r="H128" s="62">
        <v>8241.7800000000007</v>
      </c>
      <c r="I128" s="62">
        <v>999.29</v>
      </c>
      <c r="J128" s="62">
        <v>6787.51</v>
      </c>
      <c r="K128" s="62">
        <v>6022.53</v>
      </c>
      <c r="L128" s="62">
        <v>4369.0200000000004</v>
      </c>
      <c r="M128" s="62">
        <v>5119.3999999999996</v>
      </c>
      <c r="N128" s="63">
        <v>63364.280000000006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1710</v>
      </c>
      <c r="C130" s="62">
        <v>1410</v>
      </c>
      <c r="D130" s="62">
        <v>1470</v>
      </c>
      <c r="E130" s="62">
        <v>1740</v>
      </c>
      <c r="F130" s="62">
        <v>1830</v>
      </c>
      <c r="G130" s="62">
        <v>1740</v>
      </c>
      <c r="H130" s="62">
        <v>1876</v>
      </c>
      <c r="I130" s="62">
        <v>2430</v>
      </c>
      <c r="J130" s="62">
        <v>1703</v>
      </c>
      <c r="K130" s="62">
        <v>1440</v>
      </c>
      <c r="L130" s="62">
        <v>2730</v>
      </c>
      <c r="M130" s="62">
        <v>1860</v>
      </c>
      <c r="N130" s="63">
        <v>21939</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1850</v>
      </c>
      <c r="C136" s="67">
        <v>1052</v>
      </c>
      <c r="D136" s="67">
        <v>1022</v>
      </c>
      <c r="E136" s="67">
        <v>748</v>
      </c>
      <c r="F136" s="67">
        <v>888</v>
      </c>
      <c r="G136" s="67">
        <v>1872</v>
      </c>
      <c r="H136" s="67">
        <v>2684</v>
      </c>
      <c r="I136" s="67">
        <v>2786</v>
      </c>
      <c r="J136" s="67">
        <v>1792</v>
      </c>
      <c r="K136" s="67">
        <v>1980</v>
      </c>
      <c r="L136" s="67">
        <v>2552</v>
      </c>
      <c r="M136" s="67">
        <v>1974</v>
      </c>
      <c r="N136" s="67">
        <v>21200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1850</v>
      </c>
      <c r="C138" s="62">
        <v>1052</v>
      </c>
      <c r="D138" s="62">
        <v>1022</v>
      </c>
      <c r="E138" s="62">
        <v>748</v>
      </c>
      <c r="F138" s="62">
        <v>888</v>
      </c>
      <c r="G138" s="62">
        <v>1872</v>
      </c>
      <c r="H138" s="62">
        <v>2684</v>
      </c>
      <c r="I138" s="62">
        <v>2786</v>
      </c>
      <c r="J138" s="62">
        <v>1792</v>
      </c>
      <c r="K138" s="62">
        <v>1980</v>
      </c>
      <c r="L138" s="62">
        <v>2552</v>
      </c>
      <c r="M138" s="62">
        <v>1974</v>
      </c>
      <c r="N138" s="68">
        <v>21200</v>
      </c>
    </row>
    <row r="139" spans="1:14" ht="33" customHeight="1" thickBot="1" x14ac:dyDescent="0.25">
      <c r="A139" s="65" t="s">
        <v>271</v>
      </c>
      <c r="B139" s="66">
        <v>219972.68999999997</v>
      </c>
      <c r="C139" s="66">
        <v>213001.64</v>
      </c>
      <c r="D139" s="66">
        <v>218671.40000000002</v>
      </c>
      <c r="E139" s="66">
        <v>187823.85</v>
      </c>
      <c r="F139" s="66">
        <v>211407.53</v>
      </c>
      <c r="G139" s="66">
        <v>190159.64</v>
      </c>
      <c r="H139" s="66">
        <v>255235.36</v>
      </c>
      <c r="I139" s="66">
        <v>240403.27000000002</v>
      </c>
      <c r="J139" s="66">
        <v>246461.26000000007</v>
      </c>
      <c r="K139" s="66">
        <v>244484.36</v>
      </c>
      <c r="L139" s="66">
        <v>218289</v>
      </c>
      <c r="M139" s="66">
        <v>255133.34000000003</v>
      </c>
      <c r="N139" s="66">
        <v>2701043.34</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37542.85</v>
      </c>
      <c r="C143" s="62">
        <v>74934.16</v>
      </c>
      <c r="D143" s="62">
        <v>103186.74</v>
      </c>
      <c r="E143" s="62">
        <v>52763.59</v>
      </c>
      <c r="F143" s="62">
        <v>9352.2900000000009</v>
      </c>
      <c r="G143" s="62">
        <v>75050.39</v>
      </c>
      <c r="H143" s="62">
        <v>169502.6</v>
      </c>
      <c r="I143" s="62">
        <v>111040.91</v>
      </c>
      <c r="J143" s="62">
        <v>154306.04000000004</v>
      </c>
      <c r="K143" s="62">
        <v>135708.71</v>
      </c>
      <c r="L143" s="62">
        <v>104023.59</v>
      </c>
      <c r="M143" s="62">
        <v>57230.57</v>
      </c>
      <c r="N143" s="68">
        <v>1084642.44</v>
      </c>
    </row>
    <row r="144" spans="1:14" ht="33" customHeight="1" x14ac:dyDescent="0.2">
      <c r="A144" s="80" t="s">
        <v>276</v>
      </c>
      <c r="B144" s="62">
        <v>9620</v>
      </c>
      <c r="C144" s="62">
        <v>5080</v>
      </c>
      <c r="D144" s="62">
        <v>4920</v>
      </c>
      <c r="E144" s="62">
        <v>3000</v>
      </c>
      <c r="F144" s="62">
        <v>2790</v>
      </c>
      <c r="G144" s="62">
        <v>4490</v>
      </c>
      <c r="H144" s="62">
        <v>10690</v>
      </c>
      <c r="I144" s="62">
        <v>9230</v>
      </c>
      <c r="J144" s="62">
        <v>7610</v>
      </c>
      <c r="K144" s="62">
        <v>8390</v>
      </c>
      <c r="L144" s="62">
        <v>7370</v>
      </c>
      <c r="M144" s="62">
        <v>8410</v>
      </c>
      <c r="N144" s="68">
        <v>81600</v>
      </c>
    </row>
    <row r="145" spans="1:14" ht="33" customHeight="1" x14ac:dyDescent="0.2">
      <c r="A145" s="80" t="s">
        <v>277</v>
      </c>
      <c r="B145" s="62">
        <v>21246.880000000001</v>
      </c>
      <c r="C145" s="62">
        <v>18597.2</v>
      </c>
      <c r="D145" s="62">
        <v>3170.38</v>
      </c>
      <c r="E145" s="62">
        <v>4395.0200000000004</v>
      </c>
      <c r="F145" s="62">
        <v>0</v>
      </c>
      <c r="G145" s="62">
        <v>0</v>
      </c>
      <c r="H145" s="62">
        <v>0</v>
      </c>
      <c r="I145" s="62">
        <v>1166.29</v>
      </c>
      <c r="J145" s="62">
        <v>0</v>
      </c>
      <c r="K145" s="62">
        <v>971.82</v>
      </c>
      <c r="L145" s="62">
        <v>12547.01</v>
      </c>
      <c r="M145" s="62">
        <v>39179.01</v>
      </c>
      <c r="N145" s="68">
        <v>101273.61</v>
      </c>
    </row>
    <row r="146" spans="1:14" ht="33" customHeight="1" x14ac:dyDescent="0.2">
      <c r="A146" s="80" t="s">
        <v>278</v>
      </c>
      <c r="B146" s="62">
        <v>2907.48</v>
      </c>
      <c r="C146" s="62">
        <v>0</v>
      </c>
      <c r="D146" s="62">
        <v>0</v>
      </c>
      <c r="E146" s="62">
        <v>0</v>
      </c>
      <c r="F146" s="62">
        <v>0</v>
      </c>
      <c r="G146" s="62">
        <v>0</v>
      </c>
      <c r="H146" s="62">
        <v>0</v>
      </c>
      <c r="I146" s="62">
        <v>0</v>
      </c>
      <c r="J146" s="62">
        <v>0</v>
      </c>
      <c r="K146" s="62">
        <v>0</v>
      </c>
      <c r="L146" s="62">
        <v>0</v>
      </c>
      <c r="M146" s="62">
        <v>0</v>
      </c>
      <c r="N146" s="68">
        <v>2907.48</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145819.57999999999</v>
      </c>
      <c r="C148" s="62">
        <v>112160.28</v>
      </c>
      <c r="D148" s="62">
        <v>104449.28</v>
      </c>
      <c r="E148" s="62">
        <v>126319.24</v>
      </c>
      <c r="F148" s="62">
        <v>197450.23999999999</v>
      </c>
      <c r="G148" s="62">
        <v>107728.25</v>
      </c>
      <c r="H148" s="62">
        <v>70485.759999999995</v>
      </c>
      <c r="I148" s="62">
        <v>111476.07</v>
      </c>
      <c r="J148" s="62">
        <v>78699.220000000016</v>
      </c>
      <c r="K148" s="62">
        <v>95142.83</v>
      </c>
      <c r="L148" s="62">
        <v>90102.399999999994</v>
      </c>
      <c r="M148" s="62">
        <v>146430.76</v>
      </c>
      <c r="N148" s="68">
        <v>1386263.91</v>
      </c>
    </row>
    <row r="149" spans="1:14" ht="33" customHeight="1" x14ac:dyDescent="0.2">
      <c r="A149" s="80" t="s">
        <v>281</v>
      </c>
      <c r="B149" s="62">
        <v>0</v>
      </c>
      <c r="C149" s="62">
        <v>0</v>
      </c>
      <c r="D149" s="62">
        <v>0</v>
      </c>
      <c r="E149" s="62">
        <v>0</v>
      </c>
      <c r="F149" s="62">
        <v>0</v>
      </c>
      <c r="G149" s="62">
        <v>0</v>
      </c>
      <c r="H149" s="62">
        <v>0</v>
      </c>
      <c r="I149" s="62">
        <v>0</v>
      </c>
      <c r="J149" s="62">
        <v>0</v>
      </c>
      <c r="K149" s="62">
        <v>0</v>
      </c>
      <c r="L149" s="62">
        <v>450</v>
      </c>
      <c r="M149" s="62">
        <v>0</v>
      </c>
      <c r="N149" s="68">
        <v>450</v>
      </c>
    </row>
    <row r="150" spans="1:14" ht="33" customHeight="1" thickBot="1" x14ac:dyDescent="0.25">
      <c r="A150" s="80" t="s">
        <v>282</v>
      </c>
      <c r="B150" s="62">
        <v>2835.9</v>
      </c>
      <c r="C150" s="62">
        <v>2230</v>
      </c>
      <c r="D150" s="62">
        <v>2945</v>
      </c>
      <c r="E150" s="62">
        <v>1346</v>
      </c>
      <c r="F150" s="62">
        <v>1815</v>
      </c>
      <c r="G150" s="62">
        <v>2891</v>
      </c>
      <c r="H150" s="62">
        <v>4557</v>
      </c>
      <c r="I150" s="62">
        <v>7490</v>
      </c>
      <c r="J150" s="62">
        <v>5846</v>
      </c>
      <c r="K150" s="62">
        <v>4271</v>
      </c>
      <c r="L150" s="62">
        <v>3796</v>
      </c>
      <c r="M150" s="62">
        <v>3883</v>
      </c>
      <c r="N150" s="68">
        <v>43905.9</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20487.8</v>
      </c>
      <c r="C153" s="66">
        <v>16360.42</v>
      </c>
      <c r="D153" s="66">
        <v>10717.78</v>
      </c>
      <c r="E153" s="66">
        <v>16096.66</v>
      </c>
      <c r="F153" s="66">
        <v>14580.5</v>
      </c>
      <c r="G153" s="66">
        <v>15971.82</v>
      </c>
      <c r="H153" s="66">
        <v>12218.79</v>
      </c>
      <c r="I153" s="66">
        <v>20510.100000000002</v>
      </c>
      <c r="J153" s="66">
        <v>20829.170000000002</v>
      </c>
      <c r="K153" s="66">
        <v>15187.640000000001</v>
      </c>
      <c r="L153" s="66">
        <v>18269.900000000001</v>
      </c>
      <c r="M153" s="66">
        <v>24318.91</v>
      </c>
      <c r="N153" s="66">
        <v>205549.49</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19982.5</v>
      </c>
      <c r="C155" s="62">
        <v>16360.42</v>
      </c>
      <c r="D155" s="62">
        <v>10717.78</v>
      </c>
      <c r="E155" s="62">
        <v>16096.66</v>
      </c>
      <c r="F155" s="62">
        <v>14580.5</v>
      </c>
      <c r="G155" s="62">
        <v>15971.82</v>
      </c>
      <c r="H155" s="62">
        <v>12218.79</v>
      </c>
      <c r="I155" s="62">
        <v>18990.150000000001</v>
      </c>
      <c r="J155" s="62">
        <v>20829.170000000002</v>
      </c>
      <c r="K155" s="62">
        <v>14072.69</v>
      </c>
      <c r="L155" s="62">
        <v>18269.900000000001</v>
      </c>
      <c r="M155" s="62">
        <v>24318.91</v>
      </c>
      <c r="N155" s="68">
        <v>202409.29</v>
      </c>
    </row>
    <row r="156" spans="1:14" ht="33" customHeight="1" x14ac:dyDescent="0.2">
      <c r="A156" s="80" t="s">
        <v>287</v>
      </c>
      <c r="B156" s="62">
        <v>505.3</v>
      </c>
      <c r="C156" s="62">
        <v>0</v>
      </c>
      <c r="D156" s="62">
        <v>0</v>
      </c>
      <c r="E156" s="62">
        <v>0</v>
      </c>
      <c r="F156" s="62">
        <v>0</v>
      </c>
      <c r="G156" s="62">
        <v>0</v>
      </c>
      <c r="H156" s="62">
        <v>0</v>
      </c>
      <c r="I156" s="62">
        <v>0</v>
      </c>
      <c r="J156" s="62">
        <v>0</v>
      </c>
      <c r="K156" s="62">
        <v>0</v>
      </c>
      <c r="L156" s="62">
        <v>0</v>
      </c>
      <c r="M156" s="62">
        <v>0</v>
      </c>
      <c r="N156" s="68">
        <v>505.3</v>
      </c>
    </row>
    <row r="157" spans="1:14" ht="33" customHeight="1" x14ac:dyDescent="0.2">
      <c r="A157" s="80" t="s">
        <v>288</v>
      </c>
      <c r="B157" s="62">
        <v>0</v>
      </c>
      <c r="C157" s="62">
        <v>0</v>
      </c>
      <c r="D157" s="62">
        <v>0</v>
      </c>
      <c r="E157" s="62">
        <v>0</v>
      </c>
      <c r="F157" s="62">
        <v>0</v>
      </c>
      <c r="G157" s="62">
        <v>0</v>
      </c>
      <c r="H157" s="62">
        <v>0</v>
      </c>
      <c r="I157" s="62">
        <v>1519.95</v>
      </c>
      <c r="J157" s="62">
        <v>0</v>
      </c>
      <c r="K157" s="62">
        <v>1114.95</v>
      </c>
      <c r="L157" s="62">
        <v>0</v>
      </c>
      <c r="M157" s="62">
        <v>0</v>
      </c>
      <c r="N157" s="68">
        <v>2634.9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5545.64</v>
      </c>
      <c r="C164" s="66">
        <v>3124.96</v>
      </c>
      <c r="D164" s="66">
        <v>2974.5</v>
      </c>
      <c r="E164" s="66">
        <v>2099.12</v>
      </c>
      <c r="F164" s="66">
        <v>5218.16</v>
      </c>
      <c r="G164" s="66">
        <v>5003.68</v>
      </c>
      <c r="H164" s="66">
        <v>5006.2000000000007</v>
      </c>
      <c r="I164" s="66">
        <v>5460.04</v>
      </c>
      <c r="J164" s="66">
        <v>1377.1200000000001</v>
      </c>
      <c r="K164" s="66">
        <v>0</v>
      </c>
      <c r="L164" s="66">
        <v>0</v>
      </c>
      <c r="M164" s="66">
        <v>0</v>
      </c>
      <c r="N164" s="66">
        <v>35809.42</v>
      </c>
    </row>
    <row r="165" spans="1:14" ht="33" customHeight="1" x14ac:dyDescent="0.2">
      <c r="A165" s="80" t="s">
        <v>296</v>
      </c>
      <c r="B165" s="62">
        <v>0</v>
      </c>
      <c r="C165" s="62">
        <v>0</v>
      </c>
      <c r="D165" s="62">
        <v>1080.42</v>
      </c>
      <c r="E165" s="62">
        <v>0</v>
      </c>
      <c r="F165" s="62">
        <v>0</v>
      </c>
      <c r="G165" s="62">
        <v>0</v>
      </c>
      <c r="H165" s="62">
        <v>0</v>
      </c>
      <c r="I165" s="62">
        <v>0</v>
      </c>
      <c r="J165" s="62">
        <v>0</v>
      </c>
      <c r="K165" s="62">
        <v>0</v>
      </c>
      <c r="L165" s="62">
        <v>0</v>
      </c>
      <c r="M165" s="62">
        <v>0</v>
      </c>
      <c r="N165" s="68">
        <v>1080.42</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985.64</v>
      </c>
      <c r="C167" s="62">
        <v>1000</v>
      </c>
      <c r="D167" s="62">
        <v>900</v>
      </c>
      <c r="E167" s="62">
        <v>950</v>
      </c>
      <c r="F167" s="62">
        <v>950</v>
      </c>
      <c r="G167" s="62">
        <v>1000</v>
      </c>
      <c r="H167" s="62">
        <v>2242.84</v>
      </c>
      <c r="I167" s="62">
        <v>1492.84</v>
      </c>
      <c r="J167" s="62">
        <v>0</v>
      </c>
      <c r="K167" s="62">
        <v>0</v>
      </c>
      <c r="L167" s="62">
        <v>0</v>
      </c>
      <c r="M167" s="62">
        <v>0</v>
      </c>
      <c r="N167" s="68">
        <v>9521.32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4560</v>
      </c>
      <c r="C170" s="62">
        <v>2124.96</v>
      </c>
      <c r="D170" s="62">
        <v>994.08</v>
      </c>
      <c r="E170" s="62">
        <v>1149.1199999999999</v>
      </c>
      <c r="F170" s="62">
        <v>4268.16</v>
      </c>
      <c r="G170" s="62">
        <v>4003.68</v>
      </c>
      <c r="H170" s="62">
        <v>2763.36</v>
      </c>
      <c r="I170" s="62">
        <v>3967.2</v>
      </c>
      <c r="J170" s="62">
        <v>1377.1200000000001</v>
      </c>
      <c r="K170" s="62">
        <v>0</v>
      </c>
      <c r="L170" s="62">
        <v>0</v>
      </c>
      <c r="M170" s="62">
        <v>0</v>
      </c>
      <c r="N170" s="68">
        <v>25207.68</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38761.399999999994</v>
      </c>
      <c r="C172" s="66">
        <v>37329.33</v>
      </c>
      <c r="D172" s="66">
        <v>37745.160000000003</v>
      </c>
      <c r="E172" s="66">
        <v>47622.27</v>
      </c>
      <c r="F172" s="66">
        <v>34529.369999999995</v>
      </c>
      <c r="G172" s="66">
        <v>52776.149999999994</v>
      </c>
      <c r="H172" s="66">
        <v>56297.5</v>
      </c>
      <c r="I172" s="66">
        <v>36857.64</v>
      </c>
      <c r="J172" s="66">
        <v>17585.97</v>
      </c>
      <c r="K172" s="66">
        <v>19919.32</v>
      </c>
      <c r="L172" s="66">
        <v>20896.66</v>
      </c>
      <c r="M172" s="66">
        <v>22068.63</v>
      </c>
      <c r="N172" s="66">
        <v>422389.39999999997</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6150.22</v>
      </c>
      <c r="F177" s="62">
        <v>4933.26</v>
      </c>
      <c r="G177" s="62">
        <v>7496.27</v>
      </c>
      <c r="H177" s="62">
        <v>12571.28</v>
      </c>
      <c r="I177" s="62">
        <v>4461.95</v>
      </c>
      <c r="J177" s="62">
        <v>5871.91</v>
      </c>
      <c r="K177" s="62">
        <v>2977.76</v>
      </c>
      <c r="L177" s="62">
        <v>5876.33</v>
      </c>
      <c r="M177" s="62">
        <v>5859.39</v>
      </c>
      <c r="N177" s="68">
        <v>56198.37</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19613.46</v>
      </c>
      <c r="C179" s="62">
        <v>20269.330000000002</v>
      </c>
      <c r="D179" s="62">
        <v>22217.5</v>
      </c>
      <c r="E179" s="62">
        <v>20378.36</v>
      </c>
      <c r="F179" s="62">
        <v>13121.34</v>
      </c>
      <c r="G179" s="62">
        <v>23052</v>
      </c>
      <c r="H179" s="62">
        <v>17463.46</v>
      </c>
      <c r="I179" s="62">
        <v>14190.24</v>
      </c>
      <c r="J179" s="62">
        <v>5613.6399999999994</v>
      </c>
      <c r="K179" s="62">
        <v>7351.11</v>
      </c>
      <c r="L179" s="62">
        <v>7532.4</v>
      </c>
      <c r="M179" s="62">
        <v>5878.29</v>
      </c>
      <c r="N179" s="68">
        <v>176681.12999999995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9814.9599999999991</v>
      </c>
      <c r="C182" s="62">
        <v>7706.62</v>
      </c>
      <c r="D182" s="62">
        <v>10133.76</v>
      </c>
      <c r="E182" s="62">
        <v>8633.59</v>
      </c>
      <c r="F182" s="62">
        <v>7112.25</v>
      </c>
      <c r="G182" s="62">
        <v>9777.58</v>
      </c>
      <c r="H182" s="62">
        <v>10687.68</v>
      </c>
      <c r="I182" s="62">
        <v>8865.2099999999991</v>
      </c>
      <c r="J182" s="62">
        <v>2987.7</v>
      </c>
      <c r="K182" s="62">
        <v>7489.63</v>
      </c>
      <c r="L182" s="62">
        <v>7487.93</v>
      </c>
      <c r="M182" s="62">
        <v>10330.950000000001</v>
      </c>
      <c r="N182" s="68">
        <v>101027.86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9332.98</v>
      </c>
      <c r="C187" s="62">
        <v>9353.3799999999992</v>
      </c>
      <c r="D187" s="62">
        <v>5393.9</v>
      </c>
      <c r="E187" s="62">
        <v>12460.1</v>
      </c>
      <c r="F187" s="62">
        <v>9362.52</v>
      </c>
      <c r="G187" s="62">
        <v>12450.3</v>
      </c>
      <c r="H187" s="62">
        <v>15575.08</v>
      </c>
      <c r="I187" s="62">
        <v>9340.24</v>
      </c>
      <c r="J187" s="62">
        <v>3112.72</v>
      </c>
      <c r="K187" s="62">
        <v>2100.8200000000002</v>
      </c>
      <c r="L187" s="62">
        <v>0</v>
      </c>
      <c r="M187" s="62">
        <v>0</v>
      </c>
      <c r="N187" s="68">
        <v>88482.040000000023</v>
      </c>
    </row>
    <row r="188" spans="1:14" ht="33" customHeight="1" thickBot="1" x14ac:dyDescent="0.25">
      <c r="A188" s="65" t="s">
        <v>319</v>
      </c>
      <c r="B188" s="66">
        <v>1546.1</v>
      </c>
      <c r="C188" s="66">
        <v>400</v>
      </c>
      <c r="D188" s="66">
        <v>1060.9000000000001</v>
      </c>
      <c r="E188" s="66">
        <v>499</v>
      </c>
      <c r="F188" s="66">
        <v>2735.2200000000003</v>
      </c>
      <c r="G188" s="66">
        <v>3524.95</v>
      </c>
      <c r="H188" s="66">
        <v>6185.2199999999993</v>
      </c>
      <c r="I188" s="66">
        <v>6014.33</v>
      </c>
      <c r="J188" s="66">
        <v>3152.8</v>
      </c>
      <c r="K188" s="66">
        <v>4680.84</v>
      </c>
      <c r="L188" s="66">
        <v>8475.64</v>
      </c>
      <c r="M188" s="66">
        <v>10330.5</v>
      </c>
      <c r="N188" s="66">
        <v>48605.5</v>
      </c>
    </row>
    <row r="189" spans="1:14" ht="33" customHeight="1" x14ac:dyDescent="0.2">
      <c r="A189" s="80" t="s">
        <v>320</v>
      </c>
      <c r="B189" s="62">
        <v>1386.1</v>
      </c>
      <c r="C189" s="62">
        <v>400</v>
      </c>
      <c r="D189" s="62">
        <v>1060.9000000000001</v>
      </c>
      <c r="E189" s="62">
        <v>499</v>
      </c>
      <c r="F189" s="62">
        <v>1615.22</v>
      </c>
      <c r="G189" s="62">
        <v>2844.95</v>
      </c>
      <c r="H189" s="62">
        <v>5600.48</v>
      </c>
      <c r="I189" s="62">
        <v>5154.33</v>
      </c>
      <c r="J189" s="62">
        <v>2712.8</v>
      </c>
      <c r="K189" s="62">
        <v>4280.84</v>
      </c>
      <c r="L189" s="62">
        <v>7715.64</v>
      </c>
      <c r="M189" s="62">
        <v>10070.5</v>
      </c>
      <c r="N189" s="68">
        <v>43340.76</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160</v>
      </c>
      <c r="C194" s="62">
        <v>0</v>
      </c>
      <c r="D194" s="62">
        <v>0</v>
      </c>
      <c r="E194" s="62">
        <v>0</v>
      </c>
      <c r="F194" s="62">
        <v>1120</v>
      </c>
      <c r="G194" s="62">
        <v>680</v>
      </c>
      <c r="H194" s="62">
        <v>584.74</v>
      </c>
      <c r="I194" s="62">
        <v>860</v>
      </c>
      <c r="J194" s="62">
        <v>440</v>
      </c>
      <c r="K194" s="62">
        <v>400</v>
      </c>
      <c r="L194" s="62">
        <v>760</v>
      </c>
      <c r="M194" s="62">
        <v>260</v>
      </c>
      <c r="N194" s="68">
        <v>5264.74</v>
      </c>
    </row>
    <row r="195" spans="1:14" ht="33" customHeight="1" thickBot="1" x14ac:dyDescent="0.25">
      <c r="A195" s="65" t="s">
        <v>325</v>
      </c>
      <c r="B195" s="66">
        <v>0</v>
      </c>
      <c r="C195" s="66">
        <v>0</v>
      </c>
      <c r="D195" s="66">
        <v>0</v>
      </c>
      <c r="E195" s="66">
        <v>2285.1</v>
      </c>
      <c r="F195" s="66">
        <v>3542.46</v>
      </c>
      <c r="G195" s="66">
        <v>8427.9</v>
      </c>
      <c r="H195" s="66">
        <v>7667.44</v>
      </c>
      <c r="I195" s="66">
        <v>4686.0200000000004</v>
      </c>
      <c r="J195" s="66">
        <v>1653</v>
      </c>
      <c r="K195" s="66">
        <v>899</v>
      </c>
      <c r="L195" s="66">
        <v>1595</v>
      </c>
      <c r="M195" s="66">
        <v>1189</v>
      </c>
      <c r="N195" s="66">
        <v>31944.92</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2285.1</v>
      </c>
      <c r="F197" s="62">
        <v>3542.46</v>
      </c>
      <c r="G197" s="62">
        <v>7992.9</v>
      </c>
      <c r="H197" s="62">
        <v>7667.44</v>
      </c>
      <c r="I197" s="62">
        <v>4048.02</v>
      </c>
      <c r="J197" s="62">
        <v>0</v>
      </c>
      <c r="K197" s="62">
        <v>0</v>
      </c>
      <c r="L197" s="62">
        <v>0</v>
      </c>
      <c r="M197" s="62">
        <v>0</v>
      </c>
      <c r="N197" s="62">
        <v>25535.919999999998</v>
      </c>
    </row>
    <row r="198" spans="1:14" ht="33" customHeight="1" x14ac:dyDescent="0.2">
      <c r="A198" s="80" t="s">
        <v>328</v>
      </c>
      <c r="B198" s="62">
        <v>0</v>
      </c>
      <c r="C198" s="62">
        <v>0</v>
      </c>
      <c r="D198" s="62">
        <v>0</v>
      </c>
      <c r="E198" s="62">
        <v>0</v>
      </c>
      <c r="F198" s="62">
        <v>0</v>
      </c>
      <c r="G198" s="62">
        <v>435</v>
      </c>
      <c r="H198" s="62">
        <v>0</v>
      </c>
      <c r="I198" s="62">
        <v>638</v>
      </c>
      <c r="J198" s="62">
        <v>1653</v>
      </c>
      <c r="K198" s="62">
        <v>899</v>
      </c>
      <c r="L198" s="62">
        <v>1595</v>
      </c>
      <c r="M198" s="62">
        <v>1189</v>
      </c>
      <c r="N198" s="62">
        <v>6409</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155047.91999999998</v>
      </c>
      <c r="C200" s="66">
        <v>190168.62</v>
      </c>
      <c r="D200" s="66">
        <v>256141.31</v>
      </c>
      <c r="E200" s="66">
        <v>244443.63</v>
      </c>
      <c r="F200" s="66">
        <v>151369.84</v>
      </c>
      <c r="G200" s="66">
        <v>219285.90999999997</v>
      </c>
      <c r="H200" s="66">
        <v>167608.85</v>
      </c>
      <c r="I200" s="66">
        <v>249787.84</v>
      </c>
      <c r="J200" s="66">
        <v>147970.99000000005</v>
      </c>
      <c r="K200" s="66">
        <v>232792.79000000004</v>
      </c>
      <c r="L200" s="66">
        <v>177813.81</v>
      </c>
      <c r="M200" s="66">
        <v>108807.73999999999</v>
      </c>
      <c r="N200" s="66">
        <v>2301239.25</v>
      </c>
    </row>
    <row r="201" spans="1:14" ht="33" customHeight="1" x14ac:dyDescent="0.2">
      <c r="A201" s="80" t="s">
        <v>330</v>
      </c>
      <c r="B201" s="62">
        <v>15500.04</v>
      </c>
      <c r="C201" s="62">
        <v>9605.6200000000008</v>
      </c>
      <c r="D201" s="62">
        <v>21288.22</v>
      </c>
      <c r="E201" s="62">
        <v>16302.83</v>
      </c>
      <c r="F201" s="62">
        <v>9755.25</v>
      </c>
      <c r="G201" s="62">
        <v>14763.39</v>
      </c>
      <c r="H201" s="62">
        <v>5041.49</v>
      </c>
      <c r="I201" s="62">
        <v>17845.349999999999</v>
      </c>
      <c r="J201" s="62">
        <v>12753.1</v>
      </c>
      <c r="K201" s="62">
        <v>12830.94</v>
      </c>
      <c r="L201" s="62">
        <v>16615.099999999999</v>
      </c>
      <c r="M201" s="62">
        <v>6364.69</v>
      </c>
      <c r="N201" s="68">
        <v>158666.02000000002</v>
      </c>
    </row>
    <row r="202" spans="1:14" ht="33" customHeight="1" x14ac:dyDescent="0.2">
      <c r="A202" s="80" t="s">
        <v>331</v>
      </c>
      <c r="B202" s="62">
        <v>16151.57</v>
      </c>
      <c r="C202" s="62">
        <v>13236.13</v>
      </c>
      <c r="D202" s="62">
        <v>16248.71</v>
      </c>
      <c r="E202" s="62">
        <v>11716.49</v>
      </c>
      <c r="F202" s="62">
        <v>18185.72</v>
      </c>
      <c r="G202" s="62">
        <v>16367.53</v>
      </c>
      <c r="H202" s="62">
        <v>5834.82</v>
      </c>
      <c r="I202" s="62">
        <v>11450.09</v>
      </c>
      <c r="J202" s="62">
        <v>11158.76</v>
      </c>
      <c r="K202" s="62">
        <v>0</v>
      </c>
      <c r="L202" s="62">
        <v>13758.75</v>
      </c>
      <c r="M202" s="62">
        <v>14496.85</v>
      </c>
      <c r="N202" s="68">
        <v>148605.42000000001</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7147.05</v>
      </c>
      <c r="D204" s="62">
        <v>0</v>
      </c>
      <c r="E204" s="62">
        <v>0</v>
      </c>
      <c r="F204" s="62">
        <v>0</v>
      </c>
      <c r="G204" s="62">
        <v>0</v>
      </c>
      <c r="H204" s="62">
        <v>0</v>
      </c>
      <c r="I204" s="62">
        <v>0</v>
      </c>
      <c r="J204" s="62">
        <v>0</v>
      </c>
      <c r="K204" s="62">
        <v>0</v>
      </c>
      <c r="L204" s="62">
        <v>0</v>
      </c>
      <c r="M204" s="62">
        <v>0</v>
      </c>
      <c r="N204" s="68">
        <v>7147.05</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123396.31</v>
      </c>
      <c r="C206" s="62">
        <v>160179.82</v>
      </c>
      <c r="D206" s="62">
        <v>218604.38</v>
      </c>
      <c r="E206" s="62">
        <v>216424.31</v>
      </c>
      <c r="F206" s="62">
        <v>123428.87</v>
      </c>
      <c r="G206" s="62">
        <v>188154.99</v>
      </c>
      <c r="H206" s="62">
        <v>156732.54</v>
      </c>
      <c r="I206" s="62">
        <v>220492.4</v>
      </c>
      <c r="J206" s="62">
        <v>124059.13000000003</v>
      </c>
      <c r="K206" s="62">
        <v>219961.85000000003</v>
      </c>
      <c r="L206" s="62">
        <v>147439.96</v>
      </c>
      <c r="M206" s="62">
        <v>87946.2</v>
      </c>
      <c r="N206" s="68">
        <v>1986820.76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477177.42</v>
      </c>
      <c r="C215" s="115">
        <v>496219.93000000005</v>
      </c>
      <c r="D215" s="115">
        <v>586903.48</v>
      </c>
      <c r="E215" s="115">
        <v>557179.9</v>
      </c>
      <c r="F215" s="115">
        <v>445560.43000000005</v>
      </c>
      <c r="G215" s="115">
        <v>553605.11</v>
      </c>
      <c r="H215" s="115">
        <v>555884.53999999992</v>
      </c>
      <c r="I215" s="115">
        <v>619225.95000000007</v>
      </c>
      <c r="J215" s="115">
        <v>468456.82000000007</v>
      </c>
      <c r="K215" s="115">
        <v>574302.58000000007</v>
      </c>
      <c r="L215" s="115">
        <v>485417.66</v>
      </c>
      <c r="M215" s="115">
        <v>454562.41</v>
      </c>
      <c r="N215" s="115">
        <v>6274496.2300000004</v>
      </c>
    </row>
    <row r="216" spans="1:14" ht="33" customHeight="1" x14ac:dyDescent="0.2"/>
    <row r="217" spans="1:14" ht="33" customHeight="1" x14ac:dyDescent="0.2">
      <c r="A217" s="85"/>
    </row>
    <row r="218" spans="1:14" ht="33" customHeight="1" x14ac:dyDescent="0.2">
      <c r="A218" s="216" t="s">
        <v>362</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50</v>
      </c>
      <c r="E221" s="61">
        <v>50</v>
      </c>
      <c r="F221" s="61">
        <v>0</v>
      </c>
      <c r="G221" s="61">
        <v>50</v>
      </c>
      <c r="H221" s="61">
        <v>100</v>
      </c>
      <c r="I221" s="61">
        <v>50</v>
      </c>
      <c r="J221" s="61">
        <v>100</v>
      </c>
      <c r="K221" s="61">
        <v>0</v>
      </c>
      <c r="L221" s="61">
        <v>100</v>
      </c>
      <c r="M221" s="61">
        <v>300</v>
      </c>
      <c r="N221" s="61">
        <v>950</v>
      </c>
    </row>
    <row r="222" spans="1:14" ht="33" customHeight="1" x14ac:dyDescent="0.2">
      <c r="A222" s="77" t="s">
        <v>252</v>
      </c>
      <c r="B222" s="64">
        <v>150</v>
      </c>
      <c r="C222" s="62">
        <v>0</v>
      </c>
      <c r="D222" s="62">
        <v>50</v>
      </c>
      <c r="E222" s="62">
        <v>50</v>
      </c>
      <c r="F222" s="62">
        <v>0</v>
      </c>
      <c r="G222" s="62">
        <v>50</v>
      </c>
      <c r="H222" s="62">
        <v>100</v>
      </c>
      <c r="I222" s="62">
        <v>50</v>
      </c>
      <c r="J222" s="62">
        <v>100</v>
      </c>
      <c r="K222" s="62">
        <v>0</v>
      </c>
      <c r="L222" s="62">
        <v>100</v>
      </c>
      <c r="M222" s="62">
        <v>300</v>
      </c>
      <c r="N222" s="63">
        <v>950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1571.04</v>
      </c>
      <c r="C234" s="66">
        <v>0</v>
      </c>
      <c r="D234" s="66">
        <v>0</v>
      </c>
      <c r="E234" s="66">
        <v>0</v>
      </c>
      <c r="F234" s="66">
        <v>0</v>
      </c>
      <c r="G234" s="66">
        <v>0</v>
      </c>
      <c r="H234" s="66">
        <v>0</v>
      </c>
      <c r="I234" s="66">
        <v>0</v>
      </c>
      <c r="J234" s="66">
        <v>0</v>
      </c>
      <c r="K234" s="66">
        <v>0</v>
      </c>
      <c r="L234" s="66">
        <v>0</v>
      </c>
      <c r="M234" s="66">
        <v>0</v>
      </c>
      <c r="N234" s="66">
        <v>1571.04</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1571.04</v>
      </c>
      <c r="C236" s="62">
        <v>0</v>
      </c>
      <c r="D236" s="62">
        <v>0</v>
      </c>
      <c r="E236" s="62">
        <v>0</v>
      </c>
      <c r="F236" s="62">
        <v>0</v>
      </c>
      <c r="G236" s="62">
        <v>0</v>
      </c>
      <c r="H236" s="62">
        <v>0</v>
      </c>
      <c r="I236" s="62">
        <v>0</v>
      </c>
      <c r="J236" s="62">
        <v>0</v>
      </c>
      <c r="K236" s="62">
        <v>0</v>
      </c>
      <c r="L236" s="62">
        <v>0</v>
      </c>
      <c r="M236" s="62">
        <v>0</v>
      </c>
      <c r="N236" s="63">
        <v>1571.04</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0</v>
      </c>
      <c r="C239" s="67">
        <v>0</v>
      </c>
      <c r="D239" s="67">
        <v>0</v>
      </c>
      <c r="E239" s="67">
        <v>0</v>
      </c>
      <c r="F239" s="67">
        <v>780</v>
      </c>
      <c r="G239" s="67">
        <v>75</v>
      </c>
      <c r="H239" s="67">
        <v>145</v>
      </c>
      <c r="I239" s="67">
        <v>545</v>
      </c>
      <c r="J239" s="67">
        <v>60</v>
      </c>
      <c r="K239" s="67">
        <v>110</v>
      </c>
      <c r="L239" s="67">
        <v>0</v>
      </c>
      <c r="M239" s="67">
        <v>0</v>
      </c>
      <c r="N239" s="67">
        <v>1715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0</v>
      </c>
      <c r="C241" s="62">
        <v>0</v>
      </c>
      <c r="D241" s="62">
        <v>0</v>
      </c>
      <c r="E241" s="62">
        <v>0</v>
      </c>
      <c r="F241" s="62">
        <v>780</v>
      </c>
      <c r="G241" s="62">
        <v>75</v>
      </c>
      <c r="H241" s="62">
        <v>145</v>
      </c>
      <c r="I241" s="62">
        <v>545</v>
      </c>
      <c r="J241" s="62">
        <v>60</v>
      </c>
      <c r="K241" s="62">
        <v>110</v>
      </c>
      <c r="L241" s="62">
        <v>0</v>
      </c>
      <c r="M241" s="62">
        <v>0</v>
      </c>
      <c r="N241" s="68">
        <v>1715</v>
      </c>
    </row>
    <row r="242" spans="1:14" ht="33" customHeight="1" thickBot="1" x14ac:dyDescent="0.25">
      <c r="A242" s="65" t="s">
        <v>271</v>
      </c>
      <c r="B242" s="96">
        <v>10305</v>
      </c>
      <c r="C242" s="66">
        <v>7965</v>
      </c>
      <c r="D242" s="66">
        <v>9405</v>
      </c>
      <c r="E242" s="66">
        <v>9945</v>
      </c>
      <c r="F242" s="66">
        <v>9315</v>
      </c>
      <c r="G242" s="66">
        <v>9225</v>
      </c>
      <c r="H242" s="66">
        <v>9540</v>
      </c>
      <c r="I242" s="66">
        <v>9765</v>
      </c>
      <c r="J242" s="66">
        <v>9180</v>
      </c>
      <c r="K242" s="66">
        <v>9045</v>
      </c>
      <c r="L242" s="66">
        <v>11250</v>
      </c>
      <c r="M242" s="66">
        <v>9630</v>
      </c>
      <c r="N242" s="66">
        <v>114570</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10305</v>
      </c>
      <c r="C252" s="62">
        <v>7965</v>
      </c>
      <c r="D252" s="62">
        <v>9405</v>
      </c>
      <c r="E252" s="62">
        <v>9945</v>
      </c>
      <c r="F252" s="62">
        <v>9315</v>
      </c>
      <c r="G252" s="62">
        <v>9225</v>
      </c>
      <c r="H252" s="62">
        <v>9540</v>
      </c>
      <c r="I252" s="62">
        <v>9765</v>
      </c>
      <c r="J252" s="62">
        <v>9180</v>
      </c>
      <c r="K252" s="62">
        <v>9045</v>
      </c>
      <c r="L252" s="62">
        <v>11250</v>
      </c>
      <c r="M252" s="62">
        <v>9630</v>
      </c>
      <c r="N252" s="68">
        <v>114570</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850</v>
      </c>
      <c r="C254" s="66">
        <v>525</v>
      </c>
      <c r="D254" s="66">
        <v>725</v>
      </c>
      <c r="E254" s="66">
        <v>675</v>
      </c>
      <c r="F254" s="66">
        <v>0</v>
      </c>
      <c r="G254" s="66">
        <v>700</v>
      </c>
      <c r="H254" s="66">
        <v>0</v>
      </c>
      <c r="I254" s="66">
        <v>550</v>
      </c>
      <c r="J254" s="66">
        <v>0</v>
      </c>
      <c r="K254" s="66">
        <v>775</v>
      </c>
      <c r="L254" s="66">
        <v>0</v>
      </c>
      <c r="M254" s="66">
        <v>525</v>
      </c>
      <c r="N254" s="66">
        <v>5325</v>
      </c>
    </row>
    <row r="255" spans="1:14" ht="33" customHeight="1" thickBot="1" x14ac:dyDescent="0.25">
      <c r="A255" s="81" t="s">
        <v>283</v>
      </c>
      <c r="B255" s="98">
        <v>850</v>
      </c>
      <c r="C255" s="69">
        <v>525</v>
      </c>
      <c r="D255" s="69">
        <v>725</v>
      </c>
      <c r="E255" s="69">
        <v>675</v>
      </c>
      <c r="F255" s="69">
        <v>0</v>
      </c>
      <c r="G255" s="69">
        <v>700</v>
      </c>
      <c r="H255" s="69">
        <v>0</v>
      </c>
      <c r="I255" s="69">
        <v>550</v>
      </c>
      <c r="J255" s="69">
        <v>0</v>
      </c>
      <c r="K255" s="69">
        <v>775</v>
      </c>
      <c r="L255" s="69">
        <v>0</v>
      </c>
      <c r="M255" s="69">
        <v>525</v>
      </c>
      <c r="N255" s="68">
        <v>5325</v>
      </c>
    </row>
    <row r="256" spans="1:14" ht="33" customHeight="1" thickBot="1" x14ac:dyDescent="0.25">
      <c r="A256" s="65" t="s">
        <v>284</v>
      </c>
      <c r="B256" s="96">
        <v>600</v>
      </c>
      <c r="C256" s="66">
        <v>700</v>
      </c>
      <c r="D256" s="66">
        <v>700</v>
      </c>
      <c r="E256" s="66">
        <v>650</v>
      </c>
      <c r="F256" s="66">
        <v>0</v>
      </c>
      <c r="G256" s="66">
        <v>600</v>
      </c>
      <c r="H256" s="66">
        <v>0</v>
      </c>
      <c r="I256" s="66">
        <v>425</v>
      </c>
      <c r="J256" s="66">
        <v>0</v>
      </c>
      <c r="K256" s="66">
        <v>700</v>
      </c>
      <c r="L256" s="66">
        <v>0</v>
      </c>
      <c r="M256" s="66">
        <v>600</v>
      </c>
      <c r="N256" s="66">
        <v>4975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700</v>
      </c>
      <c r="D265" s="62">
        <v>700</v>
      </c>
      <c r="E265" s="62">
        <v>650</v>
      </c>
      <c r="F265" s="62">
        <v>0</v>
      </c>
      <c r="G265" s="62">
        <v>600</v>
      </c>
      <c r="H265" s="62">
        <v>0</v>
      </c>
      <c r="I265" s="62">
        <v>425</v>
      </c>
      <c r="J265" s="62">
        <v>0</v>
      </c>
      <c r="K265" s="62">
        <v>700</v>
      </c>
      <c r="L265" s="62">
        <v>0</v>
      </c>
      <c r="M265" s="62">
        <v>600</v>
      </c>
      <c r="N265" s="68">
        <v>4975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325820.96399999998</v>
      </c>
      <c r="C275" s="66">
        <v>302154.64399999997</v>
      </c>
      <c r="D275" s="66">
        <v>378896.98400000005</v>
      </c>
      <c r="E275" s="66">
        <v>355478.51100000006</v>
      </c>
      <c r="F275" s="66">
        <v>319077.255</v>
      </c>
      <c r="G275" s="66">
        <v>342127.74600000004</v>
      </c>
      <c r="H275" s="66">
        <v>351788.52399999998</v>
      </c>
      <c r="I275" s="66">
        <v>377618.88899999997</v>
      </c>
      <c r="J275" s="66">
        <v>366932.49700000003</v>
      </c>
      <c r="K275" s="66">
        <v>370819.84899999999</v>
      </c>
      <c r="L275" s="66">
        <v>351417.09399999998</v>
      </c>
      <c r="M275" s="66">
        <v>340732.35000000003</v>
      </c>
      <c r="N275" s="66">
        <v>4182865.3070000005</v>
      </c>
    </row>
    <row r="276" spans="1:14" ht="33" customHeight="1" x14ac:dyDescent="0.2">
      <c r="A276" s="80" t="s">
        <v>304</v>
      </c>
      <c r="B276" s="64">
        <v>36894.78</v>
      </c>
      <c r="C276" s="62">
        <v>38265.369999999995</v>
      </c>
      <c r="D276" s="62">
        <v>51945.919999999998</v>
      </c>
      <c r="E276" s="62">
        <v>41196.259999999995</v>
      </c>
      <c r="F276" s="62">
        <v>36562.749999999993</v>
      </c>
      <c r="G276" s="62">
        <v>30835.579999999998</v>
      </c>
      <c r="H276" s="62">
        <v>33391.302000000003</v>
      </c>
      <c r="I276" s="62">
        <v>41129.751000000004</v>
      </c>
      <c r="J276" s="62">
        <v>39559.1</v>
      </c>
      <c r="K276" s="62">
        <v>39763.040000000001</v>
      </c>
      <c r="L276" s="62">
        <v>31516.239999999998</v>
      </c>
      <c r="M276" s="62">
        <v>35006.339999999997</v>
      </c>
      <c r="N276" s="68">
        <v>456066.43299999996</v>
      </c>
    </row>
    <row r="277" spans="1:14" ht="33" customHeight="1" x14ac:dyDescent="0.2">
      <c r="A277" s="80" t="s">
        <v>305</v>
      </c>
      <c r="B277" s="64">
        <v>3366</v>
      </c>
      <c r="C277" s="62">
        <v>2158.1999999999998</v>
      </c>
      <c r="D277" s="62">
        <v>3036</v>
      </c>
      <c r="E277" s="62">
        <v>3417.8</v>
      </c>
      <c r="F277" s="62">
        <v>3048.2</v>
      </c>
      <c r="G277" s="62">
        <v>3175.48</v>
      </c>
      <c r="H277" s="62">
        <v>3357.2</v>
      </c>
      <c r="I277" s="62">
        <v>2510.1999999999998</v>
      </c>
      <c r="J277" s="62">
        <v>3198.8</v>
      </c>
      <c r="K277" s="62">
        <v>3669.6</v>
      </c>
      <c r="L277" s="62">
        <v>3861</v>
      </c>
      <c r="M277" s="62">
        <v>2450.8000000000002</v>
      </c>
      <c r="N277" s="68">
        <v>37249.279999999999</v>
      </c>
    </row>
    <row r="278" spans="1:14" ht="33" customHeight="1" x14ac:dyDescent="0.2">
      <c r="A278" s="80" t="s">
        <v>306</v>
      </c>
      <c r="B278" s="64">
        <v>2448</v>
      </c>
      <c r="C278" s="62">
        <v>1904</v>
      </c>
      <c r="D278" s="62">
        <v>4888</v>
      </c>
      <c r="E278" s="62">
        <v>6846.4</v>
      </c>
      <c r="F278" s="62">
        <v>4009.4</v>
      </c>
      <c r="G278" s="62">
        <v>3504</v>
      </c>
      <c r="H278" s="62">
        <v>5952</v>
      </c>
      <c r="I278" s="62">
        <v>3984</v>
      </c>
      <c r="J278" s="62">
        <v>4928</v>
      </c>
      <c r="K278" s="62">
        <v>4840</v>
      </c>
      <c r="L278" s="62">
        <v>5164</v>
      </c>
      <c r="M278" s="62">
        <v>2992</v>
      </c>
      <c r="N278" s="68">
        <v>51459.8</v>
      </c>
    </row>
    <row r="279" spans="1:14" ht="33" customHeight="1" x14ac:dyDescent="0.2">
      <c r="A279" s="80" t="s">
        <v>307</v>
      </c>
      <c r="B279" s="64">
        <v>142972.00200000001</v>
      </c>
      <c r="C279" s="62">
        <v>129621.666</v>
      </c>
      <c r="D279" s="62">
        <v>149358.139</v>
      </c>
      <c r="E279" s="62">
        <v>146529.709</v>
      </c>
      <c r="F279" s="62">
        <v>122402.564</v>
      </c>
      <c r="G279" s="62">
        <v>149280.15600000002</v>
      </c>
      <c r="H279" s="62">
        <v>136929.83499999999</v>
      </c>
      <c r="I279" s="62">
        <v>170646.85299999997</v>
      </c>
      <c r="J279" s="62">
        <v>159998.747</v>
      </c>
      <c r="K279" s="62">
        <v>162492.09400000001</v>
      </c>
      <c r="L279" s="62">
        <v>150223.122</v>
      </c>
      <c r="M279" s="62">
        <v>130317.99</v>
      </c>
      <c r="N279" s="68">
        <v>1750772.8769999999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7144.0320000000002</v>
      </c>
      <c r="C281" s="62">
        <v>7167.71</v>
      </c>
      <c r="D281" s="62">
        <v>8731.4509999999991</v>
      </c>
      <c r="E281" s="62">
        <v>9404.1560000000009</v>
      </c>
      <c r="F281" s="62">
        <v>7173.72</v>
      </c>
      <c r="G281" s="62">
        <v>8342.84</v>
      </c>
      <c r="H281" s="62">
        <v>10558.84</v>
      </c>
      <c r="I281" s="62">
        <v>9699.1</v>
      </c>
      <c r="J281" s="62">
        <v>8423.83</v>
      </c>
      <c r="K281" s="62">
        <v>7192.4</v>
      </c>
      <c r="L281" s="62">
        <v>6310.61</v>
      </c>
      <c r="M281" s="62">
        <v>6680.11</v>
      </c>
      <c r="N281" s="68">
        <v>96828.798999999999</v>
      </c>
    </row>
    <row r="282" spans="1:14" ht="33" customHeight="1" x14ac:dyDescent="0.2">
      <c r="A282" s="80" t="s">
        <v>310</v>
      </c>
      <c r="B282" s="64">
        <v>89565.35</v>
      </c>
      <c r="C282" s="62">
        <v>86819.859999999986</v>
      </c>
      <c r="D282" s="62">
        <v>116764.2</v>
      </c>
      <c r="E282" s="62">
        <v>102015.34000000003</v>
      </c>
      <c r="F282" s="62">
        <v>98178.530000000028</v>
      </c>
      <c r="G282" s="62">
        <v>109790.24</v>
      </c>
      <c r="H282" s="62">
        <v>116744.10700000002</v>
      </c>
      <c r="I282" s="62">
        <v>114880.34499999999</v>
      </c>
      <c r="J282" s="62">
        <v>120393.06</v>
      </c>
      <c r="K282" s="62">
        <v>114639.06499999999</v>
      </c>
      <c r="L282" s="62">
        <v>110488.96200000001</v>
      </c>
      <c r="M282" s="62">
        <v>110443.60000000002</v>
      </c>
      <c r="N282" s="68">
        <v>1290722.6590000002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39872.799999999996</v>
      </c>
      <c r="C287" s="62">
        <v>34865.838000000003</v>
      </c>
      <c r="D287" s="62">
        <v>42699.274000000005</v>
      </c>
      <c r="E287" s="62">
        <v>43838.846000000005</v>
      </c>
      <c r="F287" s="62">
        <v>45878.091</v>
      </c>
      <c r="G287" s="62">
        <v>35471.450000000004</v>
      </c>
      <c r="H287" s="62">
        <v>42471.24</v>
      </c>
      <c r="I287" s="62">
        <v>32336.640000000003</v>
      </c>
      <c r="J287" s="62">
        <v>29710.959999999999</v>
      </c>
      <c r="K287" s="62">
        <v>35767.65</v>
      </c>
      <c r="L287" s="62">
        <v>40589.159999999996</v>
      </c>
      <c r="M287" s="62">
        <v>48409.51</v>
      </c>
      <c r="N287" s="68">
        <v>471911.45900000009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3558</v>
      </c>
      <c r="C290" s="62">
        <v>1352</v>
      </c>
      <c r="D290" s="62">
        <v>1474</v>
      </c>
      <c r="E290" s="62">
        <v>2230</v>
      </c>
      <c r="F290" s="62">
        <v>1824</v>
      </c>
      <c r="G290" s="62">
        <v>1728</v>
      </c>
      <c r="H290" s="62">
        <v>2384</v>
      </c>
      <c r="I290" s="62">
        <v>2432</v>
      </c>
      <c r="J290" s="62">
        <v>720</v>
      </c>
      <c r="K290" s="62">
        <v>2456</v>
      </c>
      <c r="L290" s="62">
        <v>3264</v>
      </c>
      <c r="M290" s="62">
        <v>4432</v>
      </c>
      <c r="N290" s="68">
        <v>27854</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39638.699999999997</v>
      </c>
      <c r="C312" s="66">
        <v>34233.56</v>
      </c>
      <c r="D312" s="66">
        <v>44414.186000000002</v>
      </c>
      <c r="E312" s="66">
        <v>35059.542000000001</v>
      </c>
      <c r="F312" s="66">
        <v>30921.5</v>
      </c>
      <c r="G312" s="66">
        <v>34093.509999999995</v>
      </c>
      <c r="H312" s="66">
        <v>29706.819</v>
      </c>
      <c r="I312" s="66">
        <v>25296.52</v>
      </c>
      <c r="J312" s="66">
        <v>32067.279999999999</v>
      </c>
      <c r="K312" s="66">
        <v>34525.25</v>
      </c>
      <c r="L312" s="66">
        <v>33574.339999999997</v>
      </c>
      <c r="M312" s="66">
        <v>32390.25</v>
      </c>
      <c r="N312" s="66">
        <v>405921.45699999999</v>
      </c>
    </row>
    <row r="313" spans="1:14" ht="33" customHeight="1" x14ac:dyDescent="0.2">
      <c r="A313" s="80" t="s">
        <v>337</v>
      </c>
      <c r="B313" s="64">
        <v>27700</v>
      </c>
      <c r="C313" s="62">
        <v>23000</v>
      </c>
      <c r="D313" s="62">
        <v>30100</v>
      </c>
      <c r="E313" s="62">
        <v>23100</v>
      </c>
      <c r="F313" s="62">
        <v>19933</v>
      </c>
      <c r="G313" s="62">
        <v>21550</v>
      </c>
      <c r="H313" s="62">
        <v>18700</v>
      </c>
      <c r="I313" s="62">
        <v>15025</v>
      </c>
      <c r="J313" s="62">
        <v>19325</v>
      </c>
      <c r="K313" s="62">
        <v>23529</v>
      </c>
      <c r="L313" s="62">
        <v>20925</v>
      </c>
      <c r="M313" s="62">
        <v>21925</v>
      </c>
      <c r="N313" s="68">
        <v>264812</v>
      </c>
    </row>
    <row r="314" spans="1:14" ht="33" customHeight="1" x14ac:dyDescent="0.2">
      <c r="A314" s="80" t="s">
        <v>338</v>
      </c>
      <c r="B314" s="64">
        <v>11938.7</v>
      </c>
      <c r="C314" s="62">
        <v>11233.56</v>
      </c>
      <c r="D314" s="62">
        <v>14314.186</v>
      </c>
      <c r="E314" s="62">
        <v>11959.541999999999</v>
      </c>
      <c r="F314" s="62">
        <v>10988.5</v>
      </c>
      <c r="G314" s="62">
        <v>12543.509999999998</v>
      </c>
      <c r="H314" s="62">
        <v>11006.819</v>
      </c>
      <c r="I314" s="62">
        <v>10271.52</v>
      </c>
      <c r="J314" s="62">
        <v>12742.28</v>
      </c>
      <c r="K314" s="62">
        <v>10996.25</v>
      </c>
      <c r="L314" s="62">
        <v>12649.34</v>
      </c>
      <c r="M314" s="62">
        <v>10465.25</v>
      </c>
      <c r="N314" s="68">
        <v>141109.45699999999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2525</v>
      </c>
      <c r="C316" s="66">
        <v>1600</v>
      </c>
      <c r="D316" s="66">
        <v>2250</v>
      </c>
      <c r="E316" s="66">
        <v>1950</v>
      </c>
      <c r="F316" s="66">
        <v>3125</v>
      </c>
      <c r="G316" s="66">
        <v>2125</v>
      </c>
      <c r="H316" s="66">
        <v>4245</v>
      </c>
      <c r="I316" s="66">
        <v>2225</v>
      </c>
      <c r="J316" s="66">
        <v>4750</v>
      </c>
      <c r="K316" s="66">
        <v>2875</v>
      </c>
      <c r="L316" s="66">
        <v>4300</v>
      </c>
      <c r="M316" s="66">
        <v>3075</v>
      </c>
      <c r="N316" s="66">
        <v>35045</v>
      </c>
    </row>
    <row r="317" spans="1:14" ht="33" customHeight="1" thickBot="1" x14ac:dyDescent="0.25">
      <c r="A317" s="81" t="s">
        <v>339</v>
      </c>
      <c r="B317" s="99">
        <v>2525</v>
      </c>
      <c r="C317" s="70">
        <v>1600</v>
      </c>
      <c r="D317" s="70">
        <v>2250</v>
      </c>
      <c r="E317" s="70">
        <v>1950</v>
      </c>
      <c r="F317" s="70">
        <v>3125</v>
      </c>
      <c r="G317" s="70">
        <v>2125</v>
      </c>
      <c r="H317" s="70">
        <v>4245</v>
      </c>
      <c r="I317" s="70">
        <v>2225</v>
      </c>
      <c r="J317" s="70">
        <v>4750</v>
      </c>
      <c r="K317" s="70">
        <v>2875</v>
      </c>
      <c r="L317" s="70">
        <v>4300</v>
      </c>
      <c r="M317" s="70">
        <v>3075</v>
      </c>
      <c r="N317" s="71">
        <v>35045</v>
      </c>
    </row>
    <row r="318" spans="1:14" ht="33" customHeight="1" thickBot="1" x14ac:dyDescent="0.25">
      <c r="A318" s="116" t="s">
        <v>250</v>
      </c>
      <c r="B318" s="100">
        <v>381460.70399999997</v>
      </c>
      <c r="C318" s="115">
        <v>347178.20399999997</v>
      </c>
      <c r="D318" s="115">
        <v>436441.17000000004</v>
      </c>
      <c r="E318" s="115">
        <v>403808.05300000007</v>
      </c>
      <c r="F318" s="115">
        <v>363218.755</v>
      </c>
      <c r="G318" s="115">
        <v>388996.25600000005</v>
      </c>
      <c r="H318" s="115">
        <v>395525.34299999999</v>
      </c>
      <c r="I318" s="115">
        <v>416475.40899999999</v>
      </c>
      <c r="J318" s="115">
        <v>413089.777</v>
      </c>
      <c r="K318" s="115">
        <v>418850.09899999999</v>
      </c>
      <c r="L318" s="115">
        <v>400641.43400000001</v>
      </c>
      <c r="M318" s="115">
        <v>387252.60000000003</v>
      </c>
      <c r="N318" s="115">
        <v>4752937.8039999995</v>
      </c>
    </row>
    <row r="319" spans="1:14" ht="33" customHeight="1" x14ac:dyDescent="0.2"/>
    <row r="320" spans="1:14" ht="33" customHeight="1" x14ac:dyDescent="0.2">
      <c r="A320" s="85"/>
    </row>
    <row r="321" spans="1:14" ht="33" customHeight="1" x14ac:dyDescent="0.2">
      <c r="A321" s="216" t="s">
        <v>361</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0</v>
      </c>
      <c r="L330" s="61">
        <v>0</v>
      </c>
      <c r="M330" s="61">
        <v>0</v>
      </c>
      <c r="N330" s="61">
        <v>0</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0</v>
      </c>
      <c r="L336" s="64">
        <v>0</v>
      </c>
      <c r="M336" s="64">
        <v>0</v>
      </c>
      <c r="N336" s="64">
        <v>0</v>
      </c>
    </row>
    <row r="337" spans="1:14" ht="33" customHeight="1" thickBot="1" x14ac:dyDescent="0.25">
      <c r="A337" s="65" t="s">
        <v>263</v>
      </c>
      <c r="B337" s="91">
        <v>11742</v>
      </c>
      <c r="C337" s="61">
        <v>10841</v>
      </c>
      <c r="D337" s="61">
        <v>14770</v>
      </c>
      <c r="E337" s="61">
        <v>17694</v>
      </c>
      <c r="F337" s="61">
        <v>15598</v>
      </c>
      <c r="G337" s="61">
        <v>17062</v>
      </c>
      <c r="H337" s="61">
        <v>20101</v>
      </c>
      <c r="I337" s="61">
        <v>21534</v>
      </c>
      <c r="J337" s="61">
        <v>18799</v>
      </c>
      <c r="K337" s="61">
        <v>21485</v>
      </c>
      <c r="L337" s="61">
        <v>23273</v>
      </c>
      <c r="M337" s="61">
        <v>20526</v>
      </c>
      <c r="N337" s="61">
        <v>213425</v>
      </c>
    </row>
    <row r="338" spans="1:14" ht="33" customHeight="1" x14ac:dyDescent="0.2">
      <c r="A338" s="80" t="s">
        <v>264</v>
      </c>
      <c r="B338" s="64">
        <v>11742</v>
      </c>
      <c r="C338" s="64">
        <v>10841</v>
      </c>
      <c r="D338" s="64">
        <v>14770</v>
      </c>
      <c r="E338" s="64">
        <v>17694</v>
      </c>
      <c r="F338" s="64">
        <v>15598</v>
      </c>
      <c r="G338" s="64">
        <v>17062</v>
      </c>
      <c r="H338" s="64">
        <v>20101</v>
      </c>
      <c r="I338" s="64">
        <v>21534</v>
      </c>
      <c r="J338" s="64">
        <v>18799</v>
      </c>
      <c r="K338" s="64">
        <v>21485</v>
      </c>
      <c r="L338" s="64">
        <v>23273</v>
      </c>
      <c r="M338" s="64">
        <v>20526</v>
      </c>
      <c r="N338" s="64">
        <v>213425</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735</v>
      </c>
      <c r="C342" s="61">
        <v>433</v>
      </c>
      <c r="D342" s="61">
        <v>374</v>
      </c>
      <c r="E342" s="61">
        <v>0</v>
      </c>
      <c r="F342" s="61">
        <v>815</v>
      </c>
      <c r="G342" s="61">
        <v>2420</v>
      </c>
      <c r="H342" s="61">
        <v>612</v>
      </c>
      <c r="I342" s="61">
        <v>0</v>
      </c>
      <c r="J342" s="61">
        <v>4271</v>
      </c>
      <c r="K342" s="61">
        <v>3599</v>
      </c>
      <c r="L342" s="61">
        <v>2541</v>
      </c>
      <c r="M342" s="61">
        <v>448</v>
      </c>
      <c r="N342" s="61">
        <v>16248</v>
      </c>
    </row>
    <row r="343" spans="1:14" ht="33" customHeight="1" x14ac:dyDescent="0.2">
      <c r="A343" s="80" t="s">
        <v>269</v>
      </c>
      <c r="B343" s="64">
        <v>0</v>
      </c>
      <c r="C343" s="64">
        <v>0</v>
      </c>
      <c r="D343" s="64">
        <v>0</v>
      </c>
      <c r="E343" s="64">
        <v>0</v>
      </c>
      <c r="F343" s="64">
        <v>0</v>
      </c>
      <c r="G343" s="64">
        <v>0</v>
      </c>
      <c r="H343" s="64">
        <v>0</v>
      </c>
      <c r="I343" s="64">
        <v>0</v>
      </c>
      <c r="J343" s="64">
        <v>0</v>
      </c>
      <c r="K343" s="64">
        <v>0</v>
      </c>
      <c r="L343" s="64">
        <v>2541</v>
      </c>
      <c r="M343" s="64">
        <v>0</v>
      </c>
      <c r="N343" s="64">
        <v>2541</v>
      </c>
    </row>
    <row r="344" spans="1:14" ht="33" customHeight="1" thickBot="1" x14ac:dyDescent="0.25">
      <c r="A344" s="80" t="s">
        <v>270</v>
      </c>
      <c r="B344" s="64">
        <v>735</v>
      </c>
      <c r="C344" s="64">
        <v>433</v>
      </c>
      <c r="D344" s="64">
        <v>374</v>
      </c>
      <c r="E344" s="64">
        <v>0</v>
      </c>
      <c r="F344" s="64">
        <v>815</v>
      </c>
      <c r="G344" s="64">
        <v>2420</v>
      </c>
      <c r="H344" s="64">
        <v>612</v>
      </c>
      <c r="I344" s="64">
        <v>0</v>
      </c>
      <c r="J344" s="64">
        <v>4271</v>
      </c>
      <c r="K344" s="64">
        <v>3599</v>
      </c>
      <c r="L344" s="64">
        <v>0</v>
      </c>
      <c r="M344" s="64">
        <v>448</v>
      </c>
      <c r="N344" s="64">
        <v>13707</v>
      </c>
    </row>
    <row r="345" spans="1:14" ht="33" customHeight="1" thickBot="1" x14ac:dyDescent="0.25">
      <c r="A345" s="65" t="s">
        <v>271</v>
      </c>
      <c r="B345" s="91">
        <v>57080</v>
      </c>
      <c r="C345" s="61">
        <v>84688</v>
      </c>
      <c r="D345" s="61">
        <v>95588</v>
      </c>
      <c r="E345" s="61">
        <v>80317</v>
      </c>
      <c r="F345" s="61">
        <v>70074</v>
      </c>
      <c r="G345" s="61">
        <v>88179</v>
      </c>
      <c r="H345" s="61">
        <v>100058</v>
      </c>
      <c r="I345" s="61">
        <v>97669</v>
      </c>
      <c r="J345" s="61">
        <v>101174</v>
      </c>
      <c r="K345" s="61">
        <v>77237</v>
      </c>
      <c r="L345" s="61">
        <v>93297</v>
      </c>
      <c r="M345" s="61">
        <v>67794</v>
      </c>
      <c r="N345" s="61">
        <v>1013155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1504</v>
      </c>
      <c r="F348" s="64">
        <v>0</v>
      </c>
      <c r="G348" s="64">
        <v>0</v>
      </c>
      <c r="H348" s="64">
        <v>0</v>
      </c>
      <c r="I348" s="64">
        <v>0</v>
      </c>
      <c r="J348" s="64">
        <v>0</v>
      </c>
      <c r="K348" s="64">
        <v>0</v>
      </c>
      <c r="L348" s="64">
        <v>53581</v>
      </c>
      <c r="M348" s="64">
        <v>0</v>
      </c>
      <c r="N348" s="64">
        <v>55085</v>
      </c>
    </row>
    <row r="349" spans="1:14" ht="33" customHeight="1" x14ac:dyDescent="0.2">
      <c r="A349" s="80" t="s">
        <v>275</v>
      </c>
      <c r="B349" s="64">
        <v>28910</v>
      </c>
      <c r="C349" s="64">
        <v>52487</v>
      </c>
      <c r="D349" s="64">
        <v>64285</v>
      </c>
      <c r="E349" s="64">
        <v>68563</v>
      </c>
      <c r="F349" s="64">
        <v>35694</v>
      </c>
      <c r="G349" s="64">
        <v>50014</v>
      </c>
      <c r="H349" s="64">
        <v>64599</v>
      </c>
      <c r="I349" s="64">
        <v>45324</v>
      </c>
      <c r="J349" s="64">
        <v>37076</v>
      </c>
      <c r="K349" s="64">
        <v>13819</v>
      </c>
      <c r="L349" s="64">
        <v>0</v>
      </c>
      <c r="M349" s="64">
        <v>13070</v>
      </c>
      <c r="N349" s="64">
        <v>473841</v>
      </c>
    </row>
    <row r="350" spans="1:14" ht="33" customHeight="1" x14ac:dyDescent="0.2">
      <c r="A350" s="80" t="s">
        <v>276</v>
      </c>
      <c r="B350" s="64">
        <v>0</v>
      </c>
      <c r="C350" s="64">
        <v>0</v>
      </c>
      <c r="D350" s="64">
        <v>0</v>
      </c>
      <c r="E350" s="64">
        <v>0</v>
      </c>
      <c r="F350" s="64">
        <v>0</v>
      </c>
      <c r="G350" s="64">
        <v>0</v>
      </c>
      <c r="H350" s="64">
        <v>0</v>
      </c>
      <c r="I350" s="64">
        <v>0</v>
      </c>
      <c r="J350" s="64">
        <v>0</v>
      </c>
      <c r="K350" s="64">
        <v>0</v>
      </c>
      <c r="L350" s="64">
        <v>2907</v>
      </c>
      <c r="M350" s="64">
        <v>0</v>
      </c>
      <c r="N350" s="64">
        <v>2907</v>
      </c>
    </row>
    <row r="351" spans="1:14" ht="33" customHeight="1" x14ac:dyDescent="0.2">
      <c r="A351" s="80" t="s">
        <v>277</v>
      </c>
      <c r="B351" s="64">
        <v>3006</v>
      </c>
      <c r="C351" s="64">
        <v>8506</v>
      </c>
      <c r="D351" s="64">
        <v>8081</v>
      </c>
      <c r="E351" s="64">
        <v>1482</v>
      </c>
      <c r="F351" s="64">
        <v>0</v>
      </c>
      <c r="G351" s="64">
        <v>0</v>
      </c>
      <c r="H351" s="64">
        <v>1982</v>
      </c>
      <c r="I351" s="64">
        <v>0</v>
      </c>
      <c r="J351" s="64">
        <v>2872</v>
      </c>
      <c r="K351" s="64">
        <v>0</v>
      </c>
      <c r="L351" s="64">
        <v>0</v>
      </c>
      <c r="M351" s="64">
        <v>22283</v>
      </c>
      <c r="N351" s="64">
        <v>48212</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36809</v>
      </c>
      <c r="M353" s="64">
        <v>0</v>
      </c>
      <c r="N353" s="64">
        <v>36809</v>
      </c>
    </row>
    <row r="354" spans="1:14" ht="33" customHeight="1" x14ac:dyDescent="0.2">
      <c r="A354" s="80" t="s">
        <v>280</v>
      </c>
      <c r="B354" s="64">
        <v>25164</v>
      </c>
      <c r="C354" s="64">
        <v>23695</v>
      </c>
      <c r="D354" s="64">
        <v>23222</v>
      </c>
      <c r="E354" s="64">
        <v>8768</v>
      </c>
      <c r="F354" s="64">
        <v>34380</v>
      </c>
      <c r="G354" s="64">
        <v>38165</v>
      </c>
      <c r="H354" s="64">
        <v>33477</v>
      </c>
      <c r="I354" s="64">
        <v>52345</v>
      </c>
      <c r="J354" s="64">
        <v>61226</v>
      </c>
      <c r="K354" s="64">
        <v>63418</v>
      </c>
      <c r="L354" s="64">
        <v>0</v>
      </c>
      <c r="M354" s="64">
        <v>32441</v>
      </c>
      <c r="N354" s="64">
        <v>396301</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28577</v>
      </c>
      <c r="C359" s="61">
        <v>24379</v>
      </c>
      <c r="D359" s="61">
        <v>36206</v>
      </c>
      <c r="E359" s="61">
        <v>48142</v>
      </c>
      <c r="F359" s="61">
        <v>43601</v>
      </c>
      <c r="G359" s="61">
        <v>48758</v>
      </c>
      <c r="H359" s="61">
        <v>53460</v>
      </c>
      <c r="I359" s="61">
        <v>45654</v>
      </c>
      <c r="J359" s="61">
        <v>44851</v>
      </c>
      <c r="K359" s="61">
        <v>51721</v>
      </c>
      <c r="L359" s="61">
        <v>45268</v>
      </c>
      <c r="M359" s="61">
        <v>35704</v>
      </c>
      <c r="N359" s="61">
        <v>506321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336</v>
      </c>
      <c r="C364" s="64">
        <v>0</v>
      </c>
      <c r="D364" s="64">
        <v>0</v>
      </c>
      <c r="E364" s="64">
        <v>0</v>
      </c>
      <c r="F364" s="64">
        <v>0</v>
      </c>
      <c r="G364" s="64">
        <v>0</v>
      </c>
      <c r="H364" s="64">
        <v>0</v>
      </c>
      <c r="I364" s="64">
        <v>0</v>
      </c>
      <c r="J364" s="64">
        <v>0</v>
      </c>
      <c r="K364" s="64">
        <v>0</v>
      </c>
      <c r="L364" s="64">
        <v>45268</v>
      </c>
      <c r="M364" s="64">
        <v>0</v>
      </c>
      <c r="N364" s="64">
        <v>45604</v>
      </c>
    </row>
    <row r="365" spans="1:14" ht="33" customHeight="1" x14ac:dyDescent="0.2">
      <c r="A365" s="80" t="s">
        <v>290</v>
      </c>
      <c r="B365" s="64">
        <v>28121</v>
      </c>
      <c r="C365" s="64">
        <v>23599</v>
      </c>
      <c r="D365" s="64">
        <v>33344</v>
      </c>
      <c r="E365" s="64">
        <v>46846</v>
      </c>
      <c r="F365" s="64">
        <v>43601</v>
      </c>
      <c r="G365" s="64">
        <v>48758</v>
      </c>
      <c r="H365" s="64">
        <v>53460</v>
      </c>
      <c r="I365" s="64">
        <v>45654</v>
      </c>
      <c r="J365" s="64">
        <v>44851</v>
      </c>
      <c r="K365" s="64">
        <v>51721</v>
      </c>
      <c r="L365" s="64">
        <v>0</v>
      </c>
      <c r="M365" s="64">
        <v>35704</v>
      </c>
      <c r="N365" s="64">
        <v>455659</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120</v>
      </c>
      <c r="C367" s="64">
        <v>780</v>
      </c>
      <c r="D367" s="64">
        <v>2862</v>
      </c>
      <c r="E367" s="64">
        <v>1296</v>
      </c>
      <c r="F367" s="64">
        <v>0</v>
      </c>
      <c r="G367" s="64">
        <v>0</v>
      </c>
      <c r="H367" s="64">
        <v>0</v>
      </c>
      <c r="I367" s="64">
        <v>0</v>
      </c>
      <c r="J367" s="64">
        <v>0</v>
      </c>
      <c r="K367" s="64">
        <v>0</v>
      </c>
      <c r="L367" s="64">
        <v>0</v>
      </c>
      <c r="M367" s="64">
        <v>0</v>
      </c>
      <c r="N367" s="64">
        <v>5058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3400</v>
      </c>
      <c r="M370" s="61">
        <v>0</v>
      </c>
      <c r="N370" s="61">
        <v>3400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3400</v>
      </c>
      <c r="M377" s="64">
        <v>0</v>
      </c>
      <c r="N377" s="64">
        <v>3400</v>
      </c>
    </row>
    <row r="378" spans="1:14" ht="33" customHeight="1" thickBot="1" x14ac:dyDescent="0.25">
      <c r="A378" s="65" t="s">
        <v>303</v>
      </c>
      <c r="B378" s="91">
        <v>29100</v>
      </c>
      <c r="C378" s="61">
        <v>35993</v>
      </c>
      <c r="D378" s="61">
        <v>36057</v>
      </c>
      <c r="E378" s="61">
        <v>35507</v>
      </c>
      <c r="F378" s="61">
        <v>26750</v>
      </c>
      <c r="G378" s="61">
        <v>13961</v>
      </c>
      <c r="H378" s="61">
        <v>13050</v>
      </c>
      <c r="I378" s="61">
        <v>15250</v>
      </c>
      <c r="J378" s="61">
        <v>14850</v>
      </c>
      <c r="K378" s="61">
        <v>23850</v>
      </c>
      <c r="L378" s="61">
        <v>9900</v>
      </c>
      <c r="M378" s="61">
        <v>28021</v>
      </c>
      <c r="N378" s="61">
        <v>282289</v>
      </c>
    </row>
    <row r="379" spans="1:14" ht="33" customHeight="1" x14ac:dyDescent="0.2">
      <c r="A379" s="80" t="s">
        <v>304</v>
      </c>
      <c r="B379" s="64">
        <v>1950</v>
      </c>
      <c r="C379" s="64">
        <v>900</v>
      </c>
      <c r="D379" s="64">
        <v>1100</v>
      </c>
      <c r="E379" s="64">
        <v>1700</v>
      </c>
      <c r="F379" s="64">
        <v>2350</v>
      </c>
      <c r="G379" s="64">
        <v>4500</v>
      </c>
      <c r="H379" s="64">
        <v>4850</v>
      </c>
      <c r="I379" s="64">
        <v>3850</v>
      </c>
      <c r="J379" s="64">
        <v>2350</v>
      </c>
      <c r="K379" s="64">
        <v>3350</v>
      </c>
      <c r="L379" s="64">
        <v>0</v>
      </c>
      <c r="M379" s="64">
        <v>3600</v>
      </c>
      <c r="N379" s="64">
        <v>30500</v>
      </c>
    </row>
    <row r="380" spans="1:14" ht="33" customHeight="1" x14ac:dyDescent="0.2">
      <c r="A380" s="80" t="s">
        <v>305</v>
      </c>
      <c r="B380" s="64">
        <v>0</v>
      </c>
      <c r="C380" s="64">
        <v>285</v>
      </c>
      <c r="D380" s="64">
        <v>0</v>
      </c>
      <c r="E380" s="64">
        <v>0</v>
      </c>
      <c r="F380" s="64">
        <v>0</v>
      </c>
      <c r="G380" s="64">
        <v>0</v>
      </c>
      <c r="H380" s="64">
        <v>0</v>
      </c>
      <c r="I380" s="64">
        <v>0</v>
      </c>
      <c r="J380" s="64">
        <v>0</v>
      </c>
      <c r="K380" s="64">
        <v>0</v>
      </c>
      <c r="L380" s="64">
        <v>3000</v>
      </c>
      <c r="M380" s="64">
        <v>0</v>
      </c>
      <c r="N380" s="64">
        <v>3285</v>
      </c>
    </row>
    <row r="381" spans="1:14" ht="33" customHeight="1" x14ac:dyDescent="0.2">
      <c r="A381" s="80" t="s">
        <v>306</v>
      </c>
      <c r="B381" s="64">
        <v>0</v>
      </c>
      <c r="C381" s="64">
        <v>500</v>
      </c>
      <c r="D381" s="64">
        <v>3300</v>
      </c>
      <c r="E381" s="64">
        <v>0</v>
      </c>
      <c r="F381" s="64">
        <v>0</v>
      </c>
      <c r="G381" s="64">
        <v>0</v>
      </c>
      <c r="H381" s="64">
        <v>0</v>
      </c>
      <c r="I381" s="64">
        <v>0</v>
      </c>
      <c r="J381" s="64">
        <v>1550</v>
      </c>
      <c r="K381" s="64">
        <v>5000</v>
      </c>
      <c r="L381" s="64">
        <v>0</v>
      </c>
      <c r="M381" s="64">
        <v>5000</v>
      </c>
      <c r="N381" s="64">
        <v>15350</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27150</v>
      </c>
      <c r="C387" s="64">
        <v>34208</v>
      </c>
      <c r="D387" s="64">
        <v>31657</v>
      </c>
      <c r="E387" s="64">
        <v>33807</v>
      </c>
      <c r="F387" s="64">
        <v>24400</v>
      </c>
      <c r="G387" s="64">
        <v>9461</v>
      </c>
      <c r="H387" s="64">
        <v>8200</v>
      </c>
      <c r="I387" s="64">
        <v>11400</v>
      </c>
      <c r="J387" s="64">
        <v>10950</v>
      </c>
      <c r="K387" s="64">
        <v>15500</v>
      </c>
      <c r="L387" s="64">
        <v>6900</v>
      </c>
      <c r="M387" s="64">
        <v>19421</v>
      </c>
      <c r="N387" s="64">
        <v>233054</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100</v>
      </c>
      <c r="D392" s="64">
        <v>0</v>
      </c>
      <c r="E392" s="64">
        <v>0</v>
      </c>
      <c r="F392" s="64">
        <v>0</v>
      </c>
      <c r="G392" s="64">
        <v>0</v>
      </c>
      <c r="H392" s="64">
        <v>0</v>
      </c>
      <c r="I392" s="64">
        <v>0</v>
      </c>
      <c r="J392" s="64">
        <v>0</v>
      </c>
      <c r="K392" s="64">
        <v>0</v>
      </c>
      <c r="L392" s="64">
        <v>0</v>
      </c>
      <c r="M392" s="64">
        <v>0</v>
      </c>
      <c r="N392" s="64">
        <v>100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3457</v>
      </c>
      <c r="C394" s="61">
        <v>3114</v>
      </c>
      <c r="D394" s="61">
        <v>3036</v>
      </c>
      <c r="E394" s="61">
        <v>3248</v>
      </c>
      <c r="F394" s="61">
        <v>5016</v>
      </c>
      <c r="G394" s="61">
        <v>3735</v>
      </c>
      <c r="H394" s="61">
        <v>4350</v>
      </c>
      <c r="I394" s="61">
        <v>7380</v>
      </c>
      <c r="J394" s="61">
        <v>6364</v>
      </c>
      <c r="K394" s="61">
        <v>7135</v>
      </c>
      <c r="L394" s="61">
        <v>5560</v>
      </c>
      <c r="M394" s="61">
        <v>3740</v>
      </c>
      <c r="N394" s="61">
        <v>56135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2760</v>
      </c>
      <c r="C396" s="64">
        <v>2101</v>
      </c>
      <c r="D396" s="64">
        <v>2250</v>
      </c>
      <c r="E396" s="64">
        <v>3248</v>
      </c>
      <c r="F396" s="64">
        <v>2970</v>
      </c>
      <c r="G396" s="64">
        <v>1980</v>
      </c>
      <c r="H396" s="64">
        <v>1950</v>
      </c>
      <c r="I396" s="64">
        <v>2580</v>
      </c>
      <c r="J396" s="64">
        <v>2880</v>
      </c>
      <c r="K396" s="64">
        <v>3660</v>
      </c>
      <c r="L396" s="64">
        <v>2460</v>
      </c>
      <c r="M396" s="64">
        <v>2040</v>
      </c>
      <c r="N396" s="64">
        <v>30879</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697</v>
      </c>
      <c r="C399" s="64">
        <v>1013</v>
      </c>
      <c r="D399" s="64">
        <v>786</v>
      </c>
      <c r="E399" s="64">
        <v>0</v>
      </c>
      <c r="F399" s="64">
        <v>2046</v>
      </c>
      <c r="G399" s="64">
        <v>1755</v>
      </c>
      <c r="H399" s="64">
        <v>2400</v>
      </c>
      <c r="I399" s="64">
        <v>4800</v>
      </c>
      <c r="J399" s="64">
        <v>3484</v>
      </c>
      <c r="K399" s="64">
        <v>3475</v>
      </c>
      <c r="L399" s="64">
        <v>3100</v>
      </c>
      <c r="M399" s="64">
        <v>1700</v>
      </c>
      <c r="N399" s="64">
        <v>25256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5513</v>
      </c>
      <c r="C406" s="61">
        <v>0</v>
      </c>
      <c r="D406" s="61">
        <v>120</v>
      </c>
      <c r="E406" s="61">
        <v>120</v>
      </c>
      <c r="F406" s="61">
        <v>300</v>
      </c>
      <c r="G406" s="61">
        <v>300</v>
      </c>
      <c r="H406" s="61">
        <v>300</v>
      </c>
      <c r="I406" s="61">
        <v>360</v>
      </c>
      <c r="J406" s="61">
        <v>300</v>
      </c>
      <c r="K406" s="61">
        <v>0</v>
      </c>
      <c r="L406" s="61">
        <v>0</v>
      </c>
      <c r="M406" s="61">
        <v>0</v>
      </c>
      <c r="N406" s="61">
        <v>7313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5183</v>
      </c>
      <c r="C412" s="64">
        <v>0</v>
      </c>
      <c r="D412" s="64">
        <v>0</v>
      </c>
      <c r="E412" s="64">
        <v>0</v>
      </c>
      <c r="F412" s="64">
        <v>0</v>
      </c>
      <c r="G412" s="64">
        <v>0</v>
      </c>
      <c r="H412" s="64">
        <v>0</v>
      </c>
      <c r="I412" s="64">
        <v>0</v>
      </c>
      <c r="J412" s="64">
        <v>0</v>
      </c>
      <c r="K412" s="64">
        <v>0</v>
      </c>
      <c r="L412" s="64">
        <v>0</v>
      </c>
      <c r="M412" s="64">
        <v>0</v>
      </c>
      <c r="N412" s="64">
        <v>5183</v>
      </c>
    </row>
    <row r="413" spans="1:14" ht="33" customHeight="1" x14ac:dyDescent="0.2">
      <c r="A413" s="80" t="s">
        <v>334</v>
      </c>
      <c r="B413" s="64">
        <v>330</v>
      </c>
      <c r="C413" s="64">
        <v>0</v>
      </c>
      <c r="D413" s="64">
        <v>120</v>
      </c>
      <c r="E413" s="64">
        <v>120</v>
      </c>
      <c r="F413" s="64">
        <v>300</v>
      </c>
      <c r="G413" s="64">
        <v>300</v>
      </c>
      <c r="H413" s="64">
        <v>300</v>
      </c>
      <c r="I413" s="64">
        <v>360</v>
      </c>
      <c r="J413" s="64">
        <v>300</v>
      </c>
      <c r="K413" s="64">
        <v>0</v>
      </c>
      <c r="L413" s="64">
        <v>0</v>
      </c>
      <c r="M413" s="64">
        <v>0</v>
      </c>
      <c r="N413" s="64">
        <v>2130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150</v>
      </c>
      <c r="D419" s="61">
        <v>150</v>
      </c>
      <c r="E419" s="61">
        <v>1750</v>
      </c>
      <c r="F419" s="61">
        <v>300</v>
      </c>
      <c r="G419" s="61">
        <v>690</v>
      </c>
      <c r="H419" s="61">
        <v>300</v>
      </c>
      <c r="I419" s="61">
        <v>16670</v>
      </c>
      <c r="J419" s="61">
        <v>13920</v>
      </c>
      <c r="K419" s="61">
        <v>16597</v>
      </c>
      <c r="L419" s="61">
        <v>16916</v>
      </c>
      <c r="M419" s="61">
        <v>7856</v>
      </c>
      <c r="N419" s="61">
        <v>75299</v>
      </c>
    </row>
    <row r="420" spans="1:14" ht="33" customHeight="1" thickBot="1" x14ac:dyDescent="0.25">
      <c r="A420" s="81" t="s">
        <v>339</v>
      </c>
      <c r="B420" s="64">
        <v>0</v>
      </c>
      <c r="C420" s="64">
        <v>150</v>
      </c>
      <c r="D420" s="64">
        <v>150</v>
      </c>
      <c r="E420" s="64">
        <v>1750</v>
      </c>
      <c r="F420" s="64">
        <v>300</v>
      </c>
      <c r="G420" s="64">
        <v>690</v>
      </c>
      <c r="H420" s="64">
        <v>300</v>
      </c>
      <c r="I420" s="64">
        <v>16670</v>
      </c>
      <c r="J420" s="64">
        <v>13920</v>
      </c>
      <c r="K420" s="64">
        <v>16597</v>
      </c>
      <c r="L420" s="64">
        <v>16916</v>
      </c>
      <c r="M420" s="64">
        <v>7856</v>
      </c>
      <c r="N420" s="64">
        <v>75299</v>
      </c>
    </row>
    <row r="421" spans="1:14" ht="33" customHeight="1" thickBot="1" x14ac:dyDescent="0.25">
      <c r="A421" s="116" t="s">
        <v>250</v>
      </c>
      <c r="B421" s="115">
        <v>136204</v>
      </c>
      <c r="C421" s="115">
        <v>159598</v>
      </c>
      <c r="D421" s="115">
        <v>186301</v>
      </c>
      <c r="E421" s="115">
        <v>186778</v>
      </c>
      <c r="F421" s="115">
        <v>162454</v>
      </c>
      <c r="G421" s="115">
        <v>175105</v>
      </c>
      <c r="H421" s="115">
        <v>192231</v>
      </c>
      <c r="I421" s="115">
        <v>204517</v>
      </c>
      <c r="J421" s="115">
        <v>204529</v>
      </c>
      <c r="K421" s="115">
        <v>201624</v>
      </c>
      <c r="L421" s="115">
        <v>200155</v>
      </c>
      <c r="M421" s="115">
        <v>164089</v>
      </c>
      <c r="N421" s="115">
        <v>2173585</v>
      </c>
    </row>
    <row r="422" spans="1:14" ht="33" customHeight="1" x14ac:dyDescent="0.2"/>
    <row r="423" spans="1:14" ht="33" customHeight="1" x14ac:dyDescent="0.2">
      <c r="A423" s="85"/>
    </row>
    <row r="424" spans="1:14" ht="33" customHeight="1" x14ac:dyDescent="0.2">
      <c r="A424" s="216" t="s">
        <v>360</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513</v>
      </c>
      <c r="C445" s="67">
        <v>459</v>
      </c>
      <c r="D445" s="67">
        <v>593</v>
      </c>
      <c r="E445" s="67">
        <v>1377</v>
      </c>
      <c r="F445" s="67">
        <v>54</v>
      </c>
      <c r="G445" s="67">
        <v>0</v>
      </c>
      <c r="H445" s="67">
        <v>0</v>
      </c>
      <c r="I445" s="67">
        <v>0</v>
      </c>
      <c r="J445" s="67">
        <v>0</v>
      </c>
      <c r="K445" s="67">
        <v>0</v>
      </c>
      <c r="L445" s="67">
        <v>0</v>
      </c>
      <c r="M445" s="67">
        <v>0</v>
      </c>
      <c r="N445" s="67">
        <v>2996</v>
      </c>
    </row>
    <row r="446" spans="1:14" ht="33" customHeight="1" x14ac:dyDescent="0.2">
      <c r="A446" s="80" t="s">
        <v>269</v>
      </c>
      <c r="B446" s="62">
        <v>513</v>
      </c>
      <c r="C446" s="62">
        <v>0</v>
      </c>
      <c r="D446" s="62">
        <v>593</v>
      </c>
      <c r="E446" s="62">
        <v>1377</v>
      </c>
      <c r="F446" s="62">
        <v>54</v>
      </c>
      <c r="G446" s="62">
        <v>0</v>
      </c>
      <c r="H446" s="62">
        <v>0</v>
      </c>
      <c r="I446" s="62">
        <v>0</v>
      </c>
      <c r="J446" s="62">
        <v>0</v>
      </c>
      <c r="K446" s="62">
        <v>0</v>
      </c>
      <c r="L446" s="62">
        <v>0</v>
      </c>
      <c r="M446" s="62">
        <v>0</v>
      </c>
      <c r="N446" s="68">
        <v>2537</v>
      </c>
    </row>
    <row r="447" spans="1:14" ht="33" customHeight="1" thickBot="1" x14ac:dyDescent="0.25">
      <c r="A447" s="80" t="s">
        <v>270</v>
      </c>
      <c r="B447" s="62">
        <v>0</v>
      </c>
      <c r="C447" s="62">
        <v>459</v>
      </c>
      <c r="D447" s="62">
        <v>0</v>
      </c>
      <c r="E447" s="62">
        <v>0</v>
      </c>
      <c r="F447" s="62">
        <v>0</v>
      </c>
      <c r="G447" s="62">
        <v>0</v>
      </c>
      <c r="H447" s="62">
        <v>0</v>
      </c>
      <c r="I447" s="62">
        <v>0</v>
      </c>
      <c r="J447" s="62">
        <v>0</v>
      </c>
      <c r="K447" s="62">
        <v>0</v>
      </c>
      <c r="L447" s="62">
        <v>0</v>
      </c>
      <c r="M447" s="62">
        <v>0</v>
      </c>
      <c r="N447" s="68">
        <v>459</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2194</v>
      </c>
      <c r="N448" s="66">
        <v>2194</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2194</v>
      </c>
      <c r="N458" s="68">
        <v>2194</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870</v>
      </c>
      <c r="C462" s="66">
        <v>3780</v>
      </c>
      <c r="D462" s="66">
        <v>5160</v>
      </c>
      <c r="E462" s="66">
        <v>3150</v>
      </c>
      <c r="F462" s="66">
        <v>2070</v>
      </c>
      <c r="G462" s="66">
        <v>2550</v>
      </c>
      <c r="H462" s="66">
        <v>0</v>
      </c>
      <c r="I462" s="66">
        <v>0</v>
      </c>
      <c r="J462" s="66">
        <v>0</v>
      </c>
      <c r="K462" s="66">
        <v>0</v>
      </c>
      <c r="L462" s="66">
        <v>0</v>
      </c>
      <c r="M462" s="66">
        <v>0</v>
      </c>
      <c r="N462" s="66">
        <v>17580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870</v>
      </c>
      <c r="C471" s="62">
        <v>3780</v>
      </c>
      <c r="D471" s="62">
        <v>5160</v>
      </c>
      <c r="E471" s="62">
        <v>3150</v>
      </c>
      <c r="F471" s="62">
        <v>2070</v>
      </c>
      <c r="G471" s="62">
        <v>2550</v>
      </c>
      <c r="H471" s="62">
        <v>0</v>
      </c>
      <c r="I471" s="62">
        <v>0</v>
      </c>
      <c r="J471" s="62">
        <v>0</v>
      </c>
      <c r="K471" s="62">
        <v>0</v>
      </c>
      <c r="L471" s="62">
        <v>0</v>
      </c>
      <c r="M471" s="62">
        <v>0</v>
      </c>
      <c r="N471" s="68">
        <v>17580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18342</v>
      </c>
      <c r="C473" s="66">
        <v>0</v>
      </c>
      <c r="D473" s="66">
        <v>0</v>
      </c>
      <c r="E473" s="66">
        <v>0</v>
      </c>
      <c r="F473" s="66">
        <v>4687</v>
      </c>
      <c r="G473" s="66">
        <v>0</v>
      </c>
      <c r="H473" s="66">
        <v>0</v>
      </c>
      <c r="I473" s="66">
        <v>0</v>
      </c>
      <c r="J473" s="66">
        <v>0</v>
      </c>
      <c r="K473" s="66">
        <v>0</v>
      </c>
      <c r="L473" s="66">
        <v>0</v>
      </c>
      <c r="M473" s="66">
        <v>0</v>
      </c>
      <c r="N473" s="66">
        <v>23029</v>
      </c>
    </row>
    <row r="474" spans="1:14" ht="33" customHeight="1" x14ac:dyDescent="0.2">
      <c r="A474" s="80" t="s">
        <v>296</v>
      </c>
      <c r="B474" s="62">
        <v>18342</v>
      </c>
      <c r="C474" s="62">
        <v>0</v>
      </c>
      <c r="D474" s="62">
        <v>0</v>
      </c>
      <c r="E474" s="62">
        <v>0</v>
      </c>
      <c r="F474" s="62">
        <v>4687</v>
      </c>
      <c r="G474" s="62">
        <v>0</v>
      </c>
      <c r="H474" s="62">
        <v>0</v>
      </c>
      <c r="I474" s="62">
        <v>0</v>
      </c>
      <c r="J474" s="62">
        <v>0</v>
      </c>
      <c r="K474" s="62">
        <v>0</v>
      </c>
      <c r="L474" s="62">
        <v>0</v>
      </c>
      <c r="M474" s="62">
        <v>0</v>
      </c>
      <c r="N474" s="68">
        <v>23029</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420</v>
      </c>
      <c r="C481" s="66">
        <v>20417</v>
      </c>
      <c r="D481" s="66">
        <v>25724</v>
      </c>
      <c r="E481" s="66">
        <v>20204</v>
      </c>
      <c r="F481" s="66">
        <v>1230</v>
      </c>
      <c r="G481" s="66">
        <v>15605</v>
      </c>
      <c r="H481" s="66">
        <v>18406</v>
      </c>
      <c r="I481" s="66">
        <v>15563</v>
      </c>
      <c r="J481" s="66">
        <v>24355</v>
      </c>
      <c r="K481" s="66">
        <v>30152</v>
      </c>
      <c r="L481" s="66">
        <v>11171</v>
      </c>
      <c r="M481" s="66">
        <v>10062</v>
      </c>
      <c r="N481" s="66">
        <v>193309</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420</v>
      </c>
      <c r="C484" s="62">
        <v>1560</v>
      </c>
      <c r="D484" s="62">
        <v>1350</v>
      </c>
      <c r="E484" s="62">
        <v>1260</v>
      </c>
      <c r="F484" s="62">
        <v>1230</v>
      </c>
      <c r="G484" s="62">
        <v>1080</v>
      </c>
      <c r="H484" s="62">
        <v>0</v>
      </c>
      <c r="I484" s="62">
        <v>0</v>
      </c>
      <c r="J484" s="62">
        <v>0</v>
      </c>
      <c r="K484" s="62">
        <v>0</v>
      </c>
      <c r="L484" s="62">
        <v>0</v>
      </c>
      <c r="M484" s="62">
        <v>0</v>
      </c>
      <c r="N484" s="68">
        <v>6900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18857</v>
      </c>
      <c r="D490" s="62">
        <v>24374</v>
      </c>
      <c r="E490" s="62">
        <v>18944</v>
      </c>
      <c r="F490" s="62">
        <v>0</v>
      </c>
      <c r="G490" s="62">
        <v>14525</v>
      </c>
      <c r="H490" s="62">
        <v>18406</v>
      </c>
      <c r="I490" s="62">
        <v>15563</v>
      </c>
      <c r="J490" s="62">
        <v>24355</v>
      </c>
      <c r="K490" s="62">
        <v>30152</v>
      </c>
      <c r="L490" s="62">
        <v>11171</v>
      </c>
      <c r="M490" s="62">
        <v>10062</v>
      </c>
      <c r="N490" s="68">
        <v>186409</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60</v>
      </c>
      <c r="D497" s="66">
        <v>420</v>
      </c>
      <c r="E497" s="66">
        <v>720</v>
      </c>
      <c r="F497" s="66">
        <v>720</v>
      </c>
      <c r="G497" s="66">
        <v>450</v>
      </c>
      <c r="H497" s="66">
        <v>210</v>
      </c>
      <c r="I497" s="66">
        <v>0</v>
      </c>
      <c r="J497" s="66">
        <v>0</v>
      </c>
      <c r="K497" s="66">
        <v>0</v>
      </c>
      <c r="L497" s="66">
        <v>0</v>
      </c>
      <c r="M497" s="66">
        <v>0</v>
      </c>
      <c r="N497" s="66">
        <v>2580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60</v>
      </c>
      <c r="D499" s="62">
        <v>420</v>
      </c>
      <c r="E499" s="62">
        <v>720</v>
      </c>
      <c r="F499" s="62">
        <v>720</v>
      </c>
      <c r="G499" s="62">
        <v>450</v>
      </c>
      <c r="H499" s="62">
        <v>210</v>
      </c>
      <c r="I499" s="62">
        <v>0</v>
      </c>
      <c r="J499" s="62">
        <v>0</v>
      </c>
      <c r="K499" s="62">
        <v>0</v>
      </c>
      <c r="L499" s="62">
        <v>0</v>
      </c>
      <c r="M499" s="62">
        <v>0</v>
      </c>
      <c r="N499" s="68">
        <v>2580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20145</v>
      </c>
      <c r="C524" s="115">
        <v>24716</v>
      </c>
      <c r="D524" s="115">
        <v>31897</v>
      </c>
      <c r="E524" s="115">
        <v>25451</v>
      </c>
      <c r="F524" s="115">
        <v>8761</v>
      </c>
      <c r="G524" s="115">
        <v>18605</v>
      </c>
      <c r="H524" s="115">
        <v>18616</v>
      </c>
      <c r="I524" s="115">
        <v>15563</v>
      </c>
      <c r="J524" s="115">
        <v>24355</v>
      </c>
      <c r="K524" s="115">
        <v>30152</v>
      </c>
      <c r="L524" s="115">
        <v>11171</v>
      </c>
      <c r="M524" s="115">
        <v>12256</v>
      </c>
      <c r="N524" s="115">
        <v>241688</v>
      </c>
    </row>
    <row r="525" spans="1:14" ht="33" customHeight="1" x14ac:dyDescent="0.2"/>
    <row r="526" spans="1:14" ht="33" customHeight="1" x14ac:dyDescent="0.2">
      <c r="A526" s="85"/>
    </row>
    <row r="527" spans="1:14" ht="33" customHeight="1" x14ac:dyDescent="0.2">
      <c r="A527" s="216" t="s">
        <v>359</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3090</v>
      </c>
      <c r="C548" s="67">
        <v>2590</v>
      </c>
      <c r="D548" s="67">
        <v>2090</v>
      </c>
      <c r="E548" s="67">
        <v>0</v>
      </c>
      <c r="F548" s="67">
        <v>1350</v>
      </c>
      <c r="G548" s="67">
        <v>4930</v>
      </c>
      <c r="H548" s="67">
        <v>3880</v>
      </c>
      <c r="I548" s="67">
        <v>0</v>
      </c>
      <c r="J548" s="67">
        <v>58461</v>
      </c>
      <c r="K548" s="67">
        <v>63333</v>
      </c>
      <c r="L548" s="67">
        <v>63620</v>
      </c>
      <c r="M548" s="67">
        <v>67159</v>
      </c>
      <c r="N548" s="67">
        <v>270503</v>
      </c>
    </row>
    <row r="549" spans="1:14" ht="33" customHeight="1" x14ac:dyDescent="0.2">
      <c r="A549" s="80" t="s">
        <v>269</v>
      </c>
      <c r="B549" s="62">
        <v>0</v>
      </c>
      <c r="C549" s="62">
        <v>0</v>
      </c>
      <c r="D549" s="62">
        <v>0</v>
      </c>
      <c r="E549" s="62">
        <v>0</v>
      </c>
      <c r="F549" s="62">
        <v>0</v>
      </c>
      <c r="G549" s="62">
        <v>0</v>
      </c>
      <c r="H549" s="62">
        <v>0</v>
      </c>
      <c r="I549" s="62">
        <v>0</v>
      </c>
      <c r="J549" s="62">
        <v>51941</v>
      </c>
      <c r="K549" s="62">
        <v>57893</v>
      </c>
      <c r="L549" s="62">
        <v>59690</v>
      </c>
      <c r="M549" s="62">
        <v>61919</v>
      </c>
      <c r="N549" s="68">
        <v>231443</v>
      </c>
    </row>
    <row r="550" spans="1:14" ht="33" customHeight="1" thickBot="1" x14ac:dyDescent="0.25">
      <c r="A550" s="80" t="s">
        <v>270</v>
      </c>
      <c r="B550" s="62">
        <v>3090</v>
      </c>
      <c r="C550" s="62">
        <v>2590</v>
      </c>
      <c r="D550" s="62">
        <v>2090</v>
      </c>
      <c r="E550" s="62">
        <v>0</v>
      </c>
      <c r="F550" s="62">
        <v>1350</v>
      </c>
      <c r="G550" s="62">
        <v>4930</v>
      </c>
      <c r="H550" s="62">
        <v>3880</v>
      </c>
      <c r="I550" s="62">
        <v>0</v>
      </c>
      <c r="J550" s="62">
        <v>6520</v>
      </c>
      <c r="K550" s="62">
        <v>5440</v>
      </c>
      <c r="L550" s="62">
        <v>3930</v>
      </c>
      <c r="M550" s="62">
        <v>5240</v>
      </c>
      <c r="N550" s="68">
        <v>39060</v>
      </c>
    </row>
    <row r="551" spans="1:14" ht="33" customHeight="1" thickBot="1" x14ac:dyDescent="0.25">
      <c r="A551" s="65" t="s">
        <v>271</v>
      </c>
      <c r="B551" s="66">
        <v>62892</v>
      </c>
      <c r="C551" s="66">
        <v>54683</v>
      </c>
      <c r="D551" s="66">
        <v>57519</v>
      </c>
      <c r="E551" s="66">
        <v>66232.960000000006</v>
      </c>
      <c r="F551" s="66">
        <v>68282</v>
      </c>
      <c r="G551" s="66">
        <v>83508.62999999999</v>
      </c>
      <c r="H551" s="66">
        <v>86185.709999999992</v>
      </c>
      <c r="I551" s="66">
        <v>92567.83</v>
      </c>
      <c r="J551" s="66">
        <v>90072.51</v>
      </c>
      <c r="K551" s="66">
        <v>102583.41</v>
      </c>
      <c r="L551" s="66">
        <v>100038.86</v>
      </c>
      <c r="M551" s="66">
        <v>78467</v>
      </c>
      <c r="N551" s="66">
        <v>943032.91</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13666.49</v>
      </c>
      <c r="C555" s="62">
        <v>12410</v>
      </c>
      <c r="D555" s="62">
        <v>12744</v>
      </c>
      <c r="E555" s="62">
        <v>1081.9000000000001</v>
      </c>
      <c r="F555" s="62">
        <v>0</v>
      </c>
      <c r="G555" s="62">
        <v>7739.44</v>
      </c>
      <c r="H555" s="62">
        <v>24555.94</v>
      </c>
      <c r="I555" s="62">
        <v>36670.550000000003</v>
      </c>
      <c r="J555" s="62">
        <v>46316.06</v>
      </c>
      <c r="K555" s="62">
        <v>48462.38</v>
      </c>
      <c r="L555" s="62">
        <v>45102.559999999998</v>
      </c>
      <c r="M555" s="62">
        <v>27868</v>
      </c>
      <c r="N555" s="68">
        <v>276617.32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5680.52</v>
      </c>
      <c r="C557" s="62">
        <v>1434</v>
      </c>
      <c r="D557" s="62">
        <v>648</v>
      </c>
      <c r="E557" s="62">
        <v>137.21</v>
      </c>
      <c r="F557" s="62">
        <v>0</v>
      </c>
      <c r="G557" s="62">
        <v>1812.68</v>
      </c>
      <c r="H557" s="62">
        <v>3116.52</v>
      </c>
      <c r="I557" s="62">
        <v>2340.58</v>
      </c>
      <c r="J557" s="62">
        <v>395.7</v>
      </c>
      <c r="K557" s="62">
        <v>0</v>
      </c>
      <c r="L557" s="62">
        <v>5586.57</v>
      </c>
      <c r="M557" s="62">
        <v>2857</v>
      </c>
      <c r="N557" s="68">
        <v>24008.78</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14004.66</v>
      </c>
      <c r="C559" s="62">
        <v>21416</v>
      </c>
      <c r="D559" s="62">
        <v>10567</v>
      </c>
      <c r="E559" s="62">
        <v>3172.48</v>
      </c>
      <c r="F559" s="62">
        <v>0</v>
      </c>
      <c r="G559" s="62">
        <v>0</v>
      </c>
      <c r="H559" s="62">
        <v>0</v>
      </c>
      <c r="I559" s="62">
        <v>0</v>
      </c>
      <c r="J559" s="62">
        <v>0</v>
      </c>
      <c r="K559" s="62">
        <v>0</v>
      </c>
      <c r="L559" s="62">
        <v>0</v>
      </c>
      <c r="M559" s="62">
        <v>2754</v>
      </c>
      <c r="N559" s="68">
        <v>51914.140000000007</v>
      </c>
    </row>
    <row r="560" spans="1:14" ht="33" customHeight="1" x14ac:dyDescent="0.2">
      <c r="A560" s="80" t="s">
        <v>280</v>
      </c>
      <c r="B560" s="62">
        <v>29540.33</v>
      </c>
      <c r="C560" s="62">
        <v>19423</v>
      </c>
      <c r="D560" s="62">
        <v>33560</v>
      </c>
      <c r="E560" s="62">
        <v>61841.37</v>
      </c>
      <c r="F560" s="62">
        <v>68282</v>
      </c>
      <c r="G560" s="62">
        <v>73956.509999999995</v>
      </c>
      <c r="H560" s="62">
        <v>58513.25</v>
      </c>
      <c r="I560" s="62">
        <v>53556.7</v>
      </c>
      <c r="J560" s="62">
        <v>43360.75</v>
      </c>
      <c r="K560" s="62">
        <v>54121.03</v>
      </c>
      <c r="L560" s="62">
        <v>49349.73</v>
      </c>
      <c r="M560" s="62">
        <v>44988</v>
      </c>
      <c r="N560" s="68">
        <v>590492.67000000004</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1881</v>
      </c>
      <c r="C563" s="66">
        <v>2970</v>
      </c>
      <c r="D563" s="66">
        <v>2970</v>
      </c>
      <c r="E563" s="66">
        <v>2772</v>
      </c>
      <c r="F563" s="66">
        <v>4686</v>
      </c>
      <c r="G563" s="66">
        <v>3927</v>
      </c>
      <c r="H563" s="66">
        <v>4356</v>
      </c>
      <c r="I563" s="66">
        <v>6171</v>
      </c>
      <c r="J563" s="66">
        <v>6468</v>
      </c>
      <c r="K563" s="66">
        <v>5247</v>
      </c>
      <c r="L563" s="66">
        <v>6270</v>
      </c>
      <c r="M563" s="66">
        <v>1650</v>
      </c>
      <c r="N563" s="66">
        <v>49368</v>
      </c>
    </row>
    <row r="564" spans="1:14" ht="33" customHeight="1" thickBot="1" x14ac:dyDescent="0.25">
      <c r="A564" s="81" t="s">
        <v>283</v>
      </c>
      <c r="B564" s="69">
        <v>1881</v>
      </c>
      <c r="C564" s="69">
        <v>2970</v>
      </c>
      <c r="D564" s="69">
        <v>2970</v>
      </c>
      <c r="E564" s="69">
        <v>2772</v>
      </c>
      <c r="F564" s="69">
        <v>4686</v>
      </c>
      <c r="G564" s="69">
        <v>3927</v>
      </c>
      <c r="H564" s="69">
        <v>4356</v>
      </c>
      <c r="I564" s="69">
        <v>6171</v>
      </c>
      <c r="J564" s="69">
        <v>6468</v>
      </c>
      <c r="K564" s="69">
        <v>5247</v>
      </c>
      <c r="L564" s="69">
        <v>6270</v>
      </c>
      <c r="M564" s="69">
        <v>1650</v>
      </c>
      <c r="N564" s="68">
        <v>49368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1683.2</v>
      </c>
      <c r="C576" s="66">
        <v>6456</v>
      </c>
      <c r="D576" s="66">
        <v>6770</v>
      </c>
      <c r="E576" s="66">
        <v>15325.92</v>
      </c>
      <c r="F576" s="66">
        <v>6408</v>
      </c>
      <c r="G576" s="66">
        <v>8610.7199999999993</v>
      </c>
      <c r="H576" s="66">
        <v>14319.36</v>
      </c>
      <c r="I576" s="66">
        <v>23187.52</v>
      </c>
      <c r="J576" s="66">
        <v>19549.919999999998</v>
      </c>
      <c r="K576" s="66">
        <v>19946.2</v>
      </c>
      <c r="L576" s="66">
        <v>17593.240000000002</v>
      </c>
      <c r="M576" s="66">
        <v>11391</v>
      </c>
      <c r="N576" s="66">
        <v>151241.07999999999</v>
      </c>
    </row>
    <row r="577" spans="1:14" ht="33" customHeight="1" x14ac:dyDescent="0.2">
      <c r="A577" s="80" t="s">
        <v>296</v>
      </c>
      <c r="B577" s="62">
        <v>0</v>
      </c>
      <c r="C577" s="62">
        <v>2590</v>
      </c>
      <c r="D577" s="62">
        <v>0</v>
      </c>
      <c r="E577" s="62">
        <v>7950</v>
      </c>
      <c r="F577" s="62">
        <v>800</v>
      </c>
      <c r="G577" s="62">
        <v>2400</v>
      </c>
      <c r="H577" s="62">
        <v>10350</v>
      </c>
      <c r="I577" s="62">
        <v>17676</v>
      </c>
      <c r="J577" s="62">
        <v>15420</v>
      </c>
      <c r="K577" s="62">
        <v>16555</v>
      </c>
      <c r="L577" s="62">
        <v>14700</v>
      </c>
      <c r="M577" s="62">
        <v>9825</v>
      </c>
      <c r="N577" s="68">
        <v>98266</v>
      </c>
    </row>
    <row r="578" spans="1:14" ht="33" customHeight="1" x14ac:dyDescent="0.2">
      <c r="A578" s="80" t="s">
        <v>297</v>
      </c>
      <c r="B578" s="62">
        <v>0</v>
      </c>
      <c r="C578" s="62">
        <v>0</v>
      </c>
      <c r="D578" s="62">
        <v>0</v>
      </c>
      <c r="E578" s="62">
        <v>0</v>
      </c>
      <c r="F578" s="62" t="s">
        <v>92</v>
      </c>
      <c r="G578" s="62">
        <v>0</v>
      </c>
      <c r="H578" s="62">
        <v>0</v>
      </c>
      <c r="I578" s="62">
        <v>0</v>
      </c>
      <c r="J578" s="62">
        <v>0</v>
      </c>
      <c r="K578" s="62">
        <v>0</v>
      </c>
      <c r="L578" s="62">
        <v>0</v>
      </c>
      <c r="M578" s="62">
        <v>0</v>
      </c>
      <c r="N578" s="68">
        <v>0</v>
      </c>
    </row>
    <row r="579" spans="1:14" ht="33" customHeight="1" x14ac:dyDescent="0.2">
      <c r="A579" s="80" t="s">
        <v>298</v>
      </c>
      <c r="B579" s="62">
        <v>0</v>
      </c>
      <c r="C579" s="62">
        <v>1320</v>
      </c>
      <c r="D579" s="62">
        <v>4710</v>
      </c>
      <c r="E579" s="62">
        <v>3780</v>
      </c>
      <c r="F579" s="62">
        <v>3150</v>
      </c>
      <c r="G579" s="62">
        <v>3420</v>
      </c>
      <c r="H579" s="62">
        <v>3600</v>
      </c>
      <c r="I579" s="62">
        <v>3090</v>
      </c>
      <c r="J579" s="62">
        <v>2160</v>
      </c>
      <c r="K579" s="62">
        <v>2160</v>
      </c>
      <c r="L579" s="62">
        <v>1329.84</v>
      </c>
      <c r="M579" s="62">
        <v>700</v>
      </c>
      <c r="N579" s="68">
        <v>29419.84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1683.2</v>
      </c>
      <c r="C582" s="62">
        <v>2546</v>
      </c>
      <c r="D582" s="62">
        <v>2060</v>
      </c>
      <c r="E582" s="62">
        <v>3595.92</v>
      </c>
      <c r="F582" s="62">
        <v>2458</v>
      </c>
      <c r="G582" s="62">
        <v>2790.72</v>
      </c>
      <c r="H582" s="62">
        <v>369.36</v>
      </c>
      <c r="I582" s="62">
        <v>2421.52</v>
      </c>
      <c r="J582" s="62">
        <v>1969.92</v>
      </c>
      <c r="K582" s="62">
        <v>1231.2</v>
      </c>
      <c r="L582" s="62">
        <v>1563.4</v>
      </c>
      <c r="M582" s="62">
        <v>866</v>
      </c>
      <c r="N582" s="68">
        <v>23555.24</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5168.74</v>
      </c>
      <c r="C584" s="66">
        <v>3822</v>
      </c>
      <c r="D584" s="66">
        <v>9128</v>
      </c>
      <c r="E584" s="66">
        <v>2647.74</v>
      </c>
      <c r="F584" s="66">
        <v>6488</v>
      </c>
      <c r="G584" s="66">
        <v>7083.75</v>
      </c>
      <c r="H584" s="66">
        <v>6932.0199999999995</v>
      </c>
      <c r="I584" s="66">
        <v>5385.72</v>
      </c>
      <c r="J584" s="66">
        <v>8108.7199999999993</v>
      </c>
      <c r="K584" s="66">
        <v>7102.97</v>
      </c>
      <c r="L584" s="66">
        <v>4921.4799999999996</v>
      </c>
      <c r="M584" s="66">
        <v>2404</v>
      </c>
      <c r="N584" s="66">
        <v>69193.14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3204.24</v>
      </c>
      <c r="C587" s="62">
        <v>3217</v>
      </c>
      <c r="D587" s="62">
        <v>6527</v>
      </c>
      <c r="E587" s="62">
        <v>542.28</v>
      </c>
      <c r="F587" s="62">
        <v>4967</v>
      </c>
      <c r="G587" s="62">
        <v>4843.5</v>
      </c>
      <c r="H587" s="62">
        <v>4843.4399999999996</v>
      </c>
      <c r="I587" s="62">
        <v>5385.72</v>
      </c>
      <c r="J587" s="62">
        <v>5365.12</v>
      </c>
      <c r="K587" s="62">
        <v>4802.0600000000004</v>
      </c>
      <c r="L587" s="62">
        <v>2148.52</v>
      </c>
      <c r="M587" s="62">
        <v>2144</v>
      </c>
      <c r="N587" s="68">
        <v>47989.88</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60</v>
      </c>
      <c r="M589" s="62">
        <v>0</v>
      </c>
      <c r="N589" s="68">
        <v>60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1964.5</v>
      </c>
      <c r="C599" s="62">
        <v>605</v>
      </c>
      <c r="D599" s="62">
        <v>2601</v>
      </c>
      <c r="E599" s="62">
        <v>2105.46</v>
      </c>
      <c r="F599" s="62">
        <v>1521</v>
      </c>
      <c r="G599" s="62">
        <v>2240.25</v>
      </c>
      <c r="H599" s="62">
        <v>2088.58</v>
      </c>
      <c r="I599" s="62">
        <v>0</v>
      </c>
      <c r="J599" s="62">
        <v>2743.6</v>
      </c>
      <c r="K599" s="62">
        <v>2300.91</v>
      </c>
      <c r="L599" s="62">
        <v>2712.96</v>
      </c>
      <c r="M599" s="62">
        <v>260</v>
      </c>
      <c r="N599" s="68">
        <v>21143.26</v>
      </c>
    </row>
    <row r="600" spans="1:14" ht="33" customHeight="1" thickBot="1" x14ac:dyDescent="0.25">
      <c r="A600" s="65" t="s">
        <v>319</v>
      </c>
      <c r="B600" s="66">
        <v>4049.18</v>
      </c>
      <c r="C600" s="66">
        <v>3806</v>
      </c>
      <c r="D600" s="66">
        <v>5666</v>
      </c>
      <c r="E600" s="66">
        <v>5514.21</v>
      </c>
      <c r="F600" s="66">
        <v>4257</v>
      </c>
      <c r="G600" s="66">
        <v>5797.06</v>
      </c>
      <c r="H600" s="66">
        <v>6779.77</v>
      </c>
      <c r="I600" s="66">
        <v>8084.22</v>
      </c>
      <c r="J600" s="66">
        <v>8545.82</v>
      </c>
      <c r="K600" s="66">
        <v>9486.9</v>
      </c>
      <c r="L600" s="66">
        <v>7244.16</v>
      </c>
      <c r="M600" s="66">
        <v>3189</v>
      </c>
      <c r="N600" s="66">
        <v>72419.320000000007</v>
      </c>
    </row>
    <row r="601" spans="1:14" ht="33" customHeight="1" x14ac:dyDescent="0.2">
      <c r="A601" s="80" t="s">
        <v>320</v>
      </c>
      <c r="B601" s="62">
        <v>3629.18</v>
      </c>
      <c r="C601" s="62">
        <v>3596</v>
      </c>
      <c r="D601" s="62">
        <v>5246</v>
      </c>
      <c r="E601" s="62">
        <v>5274.21</v>
      </c>
      <c r="F601" s="62">
        <v>4227</v>
      </c>
      <c r="G601" s="62">
        <v>5797.06</v>
      </c>
      <c r="H601" s="62">
        <v>6779.77</v>
      </c>
      <c r="I601" s="62">
        <v>7844.22</v>
      </c>
      <c r="J601" s="62">
        <v>8245.82</v>
      </c>
      <c r="K601" s="62">
        <v>7956.9</v>
      </c>
      <c r="L601" s="62">
        <v>6944.16</v>
      </c>
      <c r="M601" s="62">
        <v>2649</v>
      </c>
      <c r="N601" s="68">
        <v>68189.320000000007</v>
      </c>
    </row>
    <row r="602" spans="1:14" ht="33" customHeight="1" x14ac:dyDescent="0.2">
      <c r="A602" s="80" t="s">
        <v>321</v>
      </c>
      <c r="B602" s="62">
        <v>420</v>
      </c>
      <c r="C602" s="62">
        <v>210</v>
      </c>
      <c r="D602" s="62">
        <v>420</v>
      </c>
      <c r="E602" s="62">
        <v>240</v>
      </c>
      <c r="F602" s="62">
        <v>30</v>
      </c>
      <c r="G602" s="62">
        <v>0</v>
      </c>
      <c r="H602" s="62">
        <v>0</v>
      </c>
      <c r="I602" s="62">
        <v>240</v>
      </c>
      <c r="J602" s="62">
        <v>300</v>
      </c>
      <c r="K602" s="62">
        <v>1530</v>
      </c>
      <c r="L602" s="62">
        <v>300</v>
      </c>
      <c r="M602" s="62">
        <v>540</v>
      </c>
      <c r="N602" s="68">
        <v>4230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7797.08</v>
      </c>
      <c r="C612" s="66">
        <v>13039</v>
      </c>
      <c r="D612" s="66">
        <v>12207</v>
      </c>
      <c r="E612" s="66">
        <v>2594.65</v>
      </c>
      <c r="F612" s="66">
        <v>8805</v>
      </c>
      <c r="G612" s="66">
        <v>4909.38</v>
      </c>
      <c r="H612" s="66">
        <v>5991.23</v>
      </c>
      <c r="I612" s="66">
        <v>6345.27</v>
      </c>
      <c r="J612" s="66">
        <v>8919.9500000000007</v>
      </c>
      <c r="K612" s="66">
        <v>3535.6</v>
      </c>
      <c r="L612" s="66">
        <v>6158.33</v>
      </c>
      <c r="M612" s="66">
        <v>5689</v>
      </c>
      <c r="N612" s="66">
        <v>85991.489999999991</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4933.3999999999996</v>
      </c>
      <c r="C618" s="62">
        <v>11556</v>
      </c>
      <c r="D618" s="62">
        <v>9427</v>
      </c>
      <c r="E618" s="62">
        <v>0</v>
      </c>
      <c r="F618" s="62">
        <v>0</v>
      </c>
      <c r="G618" s="62">
        <v>2840.35</v>
      </c>
      <c r="H618" s="62">
        <v>4120.25</v>
      </c>
      <c r="I618" s="62">
        <v>4247.25</v>
      </c>
      <c r="J618" s="62">
        <v>6878.7</v>
      </c>
      <c r="K618" s="62">
        <v>1679.75</v>
      </c>
      <c r="L618" s="62">
        <v>3661.05</v>
      </c>
      <c r="M618" s="62">
        <v>4422</v>
      </c>
      <c r="N618" s="68">
        <v>53765.75</v>
      </c>
    </row>
    <row r="619" spans="1:14" ht="33" customHeight="1" x14ac:dyDescent="0.2">
      <c r="A619" s="80" t="s">
        <v>334</v>
      </c>
      <c r="B619" s="62">
        <v>2863.68</v>
      </c>
      <c r="C619" s="62">
        <v>1483</v>
      </c>
      <c r="D619" s="62">
        <v>2780</v>
      </c>
      <c r="E619" s="62">
        <v>2594.65</v>
      </c>
      <c r="F619" s="62">
        <v>8805</v>
      </c>
      <c r="G619" s="62">
        <v>2069.0300000000002</v>
      </c>
      <c r="H619" s="62">
        <v>1870.98</v>
      </c>
      <c r="I619" s="62">
        <v>2098.02</v>
      </c>
      <c r="J619" s="62">
        <v>2041.25</v>
      </c>
      <c r="K619" s="62">
        <v>1855.85</v>
      </c>
      <c r="L619" s="62">
        <v>2497.2800000000002</v>
      </c>
      <c r="M619" s="62">
        <v>1267</v>
      </c>
      <c r="N619" s="68">
        <v>32225.739999999998</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28566</v>
      </c>
      <c r="C625" s="66">
        <v>43492</v>
      </c>
      <c r="D625" s="66">
        <v>44648</v>
      </c>
      <c r="E625" s="66">
        <v>46977</v>
      </c>
      <c r="F625" s="66">
        <v>50784</v>
      </c>
      <c r="G625" s="66">
        <v>55545.16</v>
      </c>
      <c r="H625" s="66">
        <v>52278</v>
      </c>
      <c r="I625" s="66">
        <v>65396.47</v>
      </c>
      <c r="J625" s="66">
        <v>9442.8799999999992</v>
      </c>
      <c r="K625" s="66">
        <v>12946.73</v>
      </c>
      <c r="L625" s="66">
        <v>14714.8</v>
      </c>
      <c r="M625" s="66">
        <v>12429.970000000001</v>
      </c>
      <c r="N625" s="66">
        <v>437221.01</v>
      </c>
    </row>
    <row r="626" spans="1:14" ht="33" customHeight="1" thickBot="1" x14ac:dyDescent="0.25">
      <c r="A626" s="81" t="s">
        <v>339</v>
      </c>
      <c r="B626" s="70">
        <v>28566</v>
      </c>
      <c r="C626" s="70">
        <v>43492</v>
      </c>
      <c r="D626" s="70">
        <v>44648</v>
      </c>
      <c r="E626" s="70">
        <v>46977</v>
      </c>
      <c r="F626" s="70">
        <v>50784</v>
      </c>
      <c r="G626" s="70">
        <v>55545.16</v>
      </c>
      <c r="H626" s="70">
        <v>52278</v>
      </c>
      <c r="I626" s="70">
        <v>65396.47</v>
      </c>
      <c r="J626" s="70">
        <v>9442.8799999999992</v>
      </c>
      <c r="K626" s="70">
        <v>12946.73</v>
      </c>
      <c r="L626" s="70">
        <v>14714.8</v>
      </c>
      <c r="M626" s="70">
        <v>12429.970000000001</v>
      </c>
      <c r="N626" s="71">
        <v>437221.01</v>
      </c>
    </row>
    <row r="627" spans="1:14" ht="33" customHeight="1" thickBot="1" x14ac:dyDescent="0.25">
      <c r="A627" s="116" t="s">
        <v>250</v>
      </c>
      <c r="B627" s="115">
        <v>115127.2</v>
      </c>
      <c r="C627" s="115">
        <v>130858</v>
      </c>
      <c r="D627" s="115">
        <v>140998</v>
      </c>
      <c r="E627" s="115">
        <v>142064.48000000001</v>
      </c>
      <c r="F627" s="115">
        <v>151060</v>
      </c>
      <c r="G627" s="115">
        <v>174311.7</v>
      </c>
      <c r="H627" s="115">
        <v>180722.09</v>
      </c>
      <c r="I627" s="115">
        <v>207138.03</v>
      </c>
      <c r="J627" s="115">
        <v>209568.80000000002</v>
      </c>
      <c r="K627" s="115">
        <v>224181.81000000003</v>
      </c>
      <c r="L627" s="115">
        <v>220560.86999999997</v>
      </c>
      <c r="M627" s="115">
        <v>182378.97</v>
      </c>
      <c r="N627" s="115">
        <v>2078969.95</v>
      </c>
    </row>
    <row r="628" spans="1:14" ht="33" customHeight="1" x14ac:dyDescent="0.2"/>
    <row r="629" spans="1:14" ht="33" customHeight="1" x14ac:dyDescent="0.2">
      <c r="A629" s="85"/>
    </row>
    <row r="630" spans="1:14" ht="33" customHeight="1" x14ac:dyDescent="0.2"/>
    <row r="633" spans="1:14" ht="12.75" customHeight="1" x14ac:dyDescent="0.2">
      <c r="A633" s="200" t="s">
        <v>194</v>
      </c>
      <c r="B633" s="200"/>
      <c r="C633" s="200"/>
      <c r="D633" s="200"/>
      <c r="E633" s="200"/>
      <c r="F633" s="200"/>
      <c r="G633" s="200"/>
      <c r="H633" s="200"/>
      <c r="I633" s="200"/>
      <c r="J633" s="200"/>
      <c r="K633" s="200"/>
      <c r="L633" s="200"/>
      <c r="M633" s="200"/>
      <c r="N633" s="200"/>
    </row>
    <row r="634" spans="1:14" ht="12.75" customHeight="1" thickBot="1" x14ac:dyDescent="0.25">
      <c r="A634" s="2"/>
    </row>
    <row r="635" spans="1:14" ht="12.75" customHeight="1" thickBot="1" x14ac:dyDescent="0.25">
      <c r="A635" s="140"/>
      <c r="B635" s="146" t="s">
        <v>1</v>
      </c>
      <c r="C635" s="146" t="s">
        <v>2</v>
      </c>
      <c r="D635" s="146" t="s">
        <v>3</v>
      </c>
      <c r="E635" s="146" t="s">
        <v>4</v>
      </c>
      <c r="F635" s="146" t="s">
        <v>5</v>
      </c>
      <c r="G635" s="146" t="s">
        <v>6</v>
      </c>
      <c r="H635" s="146" t="s">
        <v>7</v>
      </c>
      <c r="I635" s="146" t="s">
        <v>8</v>
      </c>
      <c r="J635" s="146" t="s">
        <v>9</v>
      </c>
      <c r="K635" s="146" t="s">
        <v>10</v>
      </c>
      <c r="L635" s="146" t="s">
        <v>11</v>
      </c>
      <c r="M635" s="146" t="s">
        <v>12</v>
      </c>
      <c r="N635" s="146" t="s">
        <v>13</v>
      </c>
    </row>
    <row r="636" spans="1:14" ht="12.75" customHeight="1" thickBot="1" x14ac:dyDescent="0.25">
      <c r="A636" s="127" t="s">
        <v>91</v>
      </c>
      <c r="B636" s="165">
        <v>20160</v>
      </c>
      <c r="C636" s="165" t="s">
        <v>401</v>
      </c>
      <c r="D636" s="165" t="s">
        <v>401</v>
      </c>
      <c r="E636" s="60">
        <v>11400</v>
      </c>
      <c r="F636" s="60">
        <v>12440</v>
      </c>
      <c r="G636" s="60">
        <v>17840</v>
      </c>
      <c r="H636" s="60">
        <v>21880</v>
      </c>
      <c r="I636" s="60">
        <v>14600</v>
      </c>
      <c r="J636" s="60">
        <v>19720</v>
      </c>
      <c r="K636" s="60">
        <v>15400</v>
      </c>
      <c r="L636" s="60">
        <v>15920</v>
      </c>
      <c r="M636" s="165">
        <v>15200</v>
      </c>
      <c r="N636" s="164">
        <v>164560</v>
      </c>
    </row>
    <row r="637" spans="1:14" ht="12.75" customHeight="1" thickBot="1" x14ac:dyDescent="0.25">
      <c r="A637" s="140" t="s">
        <v>13</v>
      </c>
      <c r="B637" s="166">
        <f t="shared" ref="B637:M637" si="0">SUM(B636:B636)</f>
        <v>20160</v>
      </c>
      <c r="C637" s="166">
        <f t="shared" si="0"/>
        <v>0</v>
      </c>
      <c r="D637" s="166">
        <f t="shared" si="0"/>
        <v>0</v>
      </c>
      <c r="E637" s="166">
        <f t="shared" si="0"/>
        <v>11400</v>
      </c>
      <c r="F637" s="166">
        <f t="shared" si="0"/>
        <v>12440</v>
      </c>
      <c r="G637" s="166">
        <f t="shared" si="0"/>
        <v>17840</v>
      </c>
      <c r="H637" s="166">
        <f t="shared" si="0"/>
        <v>21880</v>
      </c>
      <c r="I637" s="166">
        <f t="shared" si="0"/>
        <v>14600</v>
      </c>
      <c r="J637" s="166">
        <f t="shared" si="0"/>
        <v>19720</v>
      </c>
      <c r="K637" s="166">
        <f t="shared" si="0"/>
        <v>15400</v>
      </c>
      <c r="L637" s="166">
        <f t="shared" si="0"/>
        <v>15920</v>
      </c>
      <c r="M637" s="166">
        <f t="shared" si="0"/>
        <v>15200</v>
      </c>
      <c r="N637" s="166">
        <f>SUM(B637:M637)</f>
        <v>164560</v>
      </c>
    </row>
  </sheetData>
  <mergeCells count="8">
    <mergeCell ref="A633:N633"/>
    <mergeCell ref="A527:N528"/>
    <mergeCell ref="A2:N2"/>
    <mergeCell ref="A12:N13"/>
    <mergeCell ref="A115:N116"/>
    <mergeCell ref="A218:N219"/>
    <mergeCell ref="A321:N322"/>
    <mergeCell ref="A424:N425"/>
  </mergeCells>
  <hyperlinks>
    <hyperlink ref="A10" location="'2018'!A634" display="7,- TREN PATAGONICO S.A."/>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5"/>
  <sheetViews>
    <sheetView showGridLines="0" showRowColHeaders="0" showRuler="0" view="pageLayout" zoomScale="75" zoomScaleNormal="75" zoomScaleSheetLayoutView="100" zoomScalePageLayoutView="75" workbookViewId="0">
      <selection activeCell="G7" sqref="G7"/>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196" t="s">
        <v>384</v>
      </c>
      <c r="B2" s="196"/>
      <c r="C2" s="196"/>
      <c r="D2" s="196"/>
      <c r="E2" s="196"/>
      <c r="F2" s="196"/>
      <c r="G2" s="196"/>
      <c r="H2" s="196"/>
      <c r="I2" s="196"/>
      <c r="J2" s="196"/>
      <c r="K2" s="196"/>
      <c r="L2" s="196"/>
      <c r="M2" s="196"/>
      <c r="N2" s="196"/>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16" t="s">
        <v>385</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2214.56</v>
      </c>
      <c r="C15" s="61">
        <v>0</v>
      </c>
      <c r="D15" s="61">
        <v>6943.9699999999993</v>
      </c>
      <c r="E15" s="61">
        <v>288.47000000000003</v>
      </c>
      <c r="F15" s="61">
        <v>0</v>
      </c>
      <c r="G15" s="61">
        <v>2058.2600000000002</v>
      </c>
      <c r="H15" s="61">
        <v>1345</v>
      </c>
      <c r="I15" s="61">
        <v>2377.06</v>
      </c>
      <c r="J15" s="61">
        <v>4691.7999999999993</v>
      </c>
      <c r="K15" s="61">
        <v>9501.68</v>
      </c>
      <c r="L15" s="61">
        <v>6943.4</v>
      </c>
      <c r="M15" s="61">
        <v>3522.3599999999997</v>
      </c>
      <c r="N15" s="152">
        <v>39886.559999999998</v>
      </c>
    </row>
    <row r="16" spans="1:14" ht="33" customHeight="1" x14ac:dyDescent="0.2">
      <c r="A16" s="77" t="s">
        <v>252</v>
      </c>
      <c r="B16" s="64">
        <v>1507.56</v>
      </c>
      <c r="C16" s="62">
        <v>0</v>
      </c>
      <c r="D16" s="62">
        <v>4542.95</v>
      </c>
      <c r="E16" s="62">
        <v>288.47000000000003</v>
      </c>
      <c r="F16" s="62">
        <v>0</v>
      </c>
      <c r="G16" s="62">
        <v>2058.2600000000002</v>
      </c>
      <c r="H16" s="62">
        <v>641</v>
      </c>
      <c r="I16" s="62">
        <v>1674.84</v>
      </c>
      <c r="J16" s="62">
        <v>4691.7999999999993</v>
      </c>
      <c r="K16" s="62">
        <v>9501.68</v>
      </c>
      <c r="L16" s="62">
        <v>6943.4</v>
      </c>
      <c r="M16" s="62">
        <v>3522.3599999999997</v>
      </c>
      <c r="N16" s="153">
        <v>35372.32</v>
      </c>
    </row>
    <row r="17" spans="1:14" ht="33" customHeight="1" x14ac:dyDescent="0.2">
      <c r="A17" s="77" t="s">
        <v>234</v>
      </c>
      <c r="B17" s="64">
        <v>707</v>
      </c>
      <c r="C17" s="62">
        <v>0</v>
      </c>
      <c r="D17" s="62">
        <v>0</v>
      </c>
      <c r="E17" s="62">
        <v>0</v>
      </c>
      <c r="F17" s="62">
        <v>0</v>
      </c>
      <c r="G17" s="62">
        <v>0</v>
      </c>
      <c r="H17" s="62">
        <v>704</v>
      </c>
      <c r="I17" s="62">
        <v>702.22</v>
      </c>
      <c r="J17" s="62">
        <v>0</v>
      </c>
      <c r="K17" s="62">
        <v>0</v>
      </c>
      <c r="L17" s="62">
        <v>0</v>
      </c>
      <c r="M17" s="62">
        <v>0</v>
      </c>
      <c r="N17" s="153">
        <v>2113.2200000000003</v>
      </c>
    </row>
    <row r="18" spans="1:14" ht="33" customHeight="1" x14ac:dyDescent="0.2">
      <c r="A18" s="77" t="s">
        <v>253</v>
      </c>
      <c r="B18" s="64">
        <v>0</v>
      </c>
      <c r="C18" s="62">
        <v>0</v>
      </c>
      <c r="D18" s="62">
        <v>2401.02</v>
      </c>
      <c r="E18" s="62">
        <v>0</v>
      </c>
      <c r="F18" s="62">
        <v>0</v>
      </c>
      <c r="G18" s="62">
        <v>0</v>
      </c>
      <c r="H18" s="62">
        <v>0</v>
      </c>
      <c r="I18" s="62">
        <v>0</v>
      </c>
      <c r="J18" s="62">
        <v>0</v>
      </c>
      <c r="K18" s="62">
        <v>0</v>
      </c>
      <c r="L18" s="62">
        <v>0</v>
      </c>
      <c r="M18" s="62">
        <v>0</v>
      </c>
      <c r="N18" s="153">
        <v>2401.02</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1330.14</v>
      </c>
      <c r="C21" s="66">
        <v>1</v>
      </c>
      <c r="D21" s="66">
        <v>0</v>
      </c>
      <c r="E21" s="66">
        <v>7889.6</v>
      </c>
      <c r="F21" s="66">
        <v>5346.16</v>
      </c>
      <c r="G21" s="66">
        <v>2568.02</v>
      </c>
      <c r="H21" s="66">
        <v>5069.0599999999995</v>
      </c>
      <c r="I21" s="66">
        <v>0</v>
      </c>
      <c r="J21" s="66">
        <v>0</v>
      </c>
      <c r="K21" s="66">
        <v>1324.64</v>
      </c>
      <c r="L21" s="66">
        <v>0</v>
      </c>
      <c r="M21" s="66">
        <v>0</v>
      </c>
      <c r="N21" s="152">
        <v>23528.62</v>
      </c>
    </row>
    <row r="22" spans="1:14" ht="33" customHeight="1" x14ac:dyDescent="0.2">
      <c r="A22" s="80" t="s">
        <v>257</v>
      </c>
      <c r="B22" s="62">
        <v>1330.14</v>
      </c>
      <c r="C22" s="62">
        <v>1</v>
      </c>
      <c r="D22" s="62">
        <v>0</v>
      </c>
      <c r="E22" s="62">
        <v>7889.6</v>
      </c>
      <c r="F22" s="62">
        <v>5346.16</v>
      </c>
      <c r="G22" s="62">
        <v>1166.68</v>
      </c>
      <c r="H22" s="62">
        <v>5069.0599999999995</v>
      </c>
      <c r="I22" s="62">
        <v>0</v>
      </c>
      <c r="J22" s="62">
        <v>0</v>
      </c>
      <c r="K22" s="62">
        <v>1324.64</v>
      </c>
      <c r="L22" s="62">
        <v>0</v>
      </c>
      <c r="M22" s="62">
        <v>0</v>
      </c>
      <c r="N22" s="153">
        <v>22127.279999999999</v>
      </c>
    </row>
    <row r="23" spans="1:14" ht="33" customHeight="1" x14ac:dyDescent="0.2">
      <c r="A23" s="80" t="s">
        <v>258</v>
      </c>
      <c r="B23" s="62">
        <v>0</v>
      </c>
      <c r="C23" s="62">
        <v>0</v>
      </c>
      <c r="D23" s="62">
        <v>0</v>
      </c>
      <c r="E23" s="62">
        <v>0</v>
      </c>
      <c r="F23" s="62">
        <v>0</v>
      </c>
      <c r="G23" s="62">
        <v>1401.34</v>
      </c>
      <c r="H23" s="62">
        <v>0</v>
      </c>
      <c r="I23" s="62">
        <v>0</v>
      </c>
      <c r="J23" s="62">
        <v>0</v>
      </c>
      <c r="K23" s="62">
        <v>0</v>
      </c>
      <c r="L23" s="62">
        <v>0</v>
      </c>
      <c r="M23" s="62">
        <v>0</v>
      </c>
      <c r="N23" s="153">
        <v>1401.34</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227</v>
      </c>
      <c r="K33" s="67">
        <v>0</v>
      </c>
      <c r="L33" s="67">
        <v>0</v>
      </c>
      <c r="M33" s="67">
        <v>0</v>
      </c>
      <c r="N33" s="154">
        <v>227</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227</v>
      </c>
      <c r="K35" s="62">
        <v>0</v>
      </c>
      <c r="L35" s="62">
        <v>0</v>
      </c>
      <c r="M35" s="62">
        <v>0</v>
      </c>
      <c r="N35" s="155">
        <v>227</v>
      </c>
    </row>
    <row r="36" spans="1:14" ht="33" customHeight="1" thickBot="1" x14ac:dyDescent="0.25">
      <c r="A36" s="65" t="s">
        <v>271</v>
      </c>
      <c r="B36" s="66">
        <v>273919.31299999997</v>
      </c>
      <c r="C36" s="66">
        <v>226405.12899999999</v>
      </c>
      <c r="D36" s="66">
        <v>269796.23999999993</v>
      </c>
      <c r="E36" s="66">
        <v>346125.0529999999</v>
      </c>
      <c r="F36" s="66">
        <v>366709.99744114798</v>
      </c>
      <c r="G36" s="66">
        <v>342831.18999999994</v>
      </c>
      <c r="H36" s="66">
        <v>361223.83100000006</v>
      </c>
      <c r="I36" s="66">
        <v>379603.17899999995</v>
      </c>
      <c r="J36" s="66">
        <v>374675.9</v>
      </c>
      <c r="K36" s="66">
        <v>392647.57999999984</v>
      </c>
      <c r="L36" s="66">
        <v>355257.53299999982</v>
      </c>
      <c r="M36" s="66">
        <v>324859.14199999999</v>
      </c>
      <c r="N36" s="152">
        <v>4014054.0874411473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40721.546999999999</v>
      </c>
      <c r="C39" s="62">
        <v>29357.382999999998</v>
      </c>
      <c r="D39" s="62">
        <v>20214.393034406356</v>
      </c>
      <c r="E39" s="62">
        <v>5875.5069655936495</v>
      </c>
      <c r="F39" s="62">
        <v>7335.7599999999993</v>
      </c>
      <c r="G39" s="62">
        <v>6471.58</v>
      </c>
      <c r="H39" s="62">
        <v>2700.28</v>
      </c>
      <c r="I39" s="62">
        <v>2172.8199999999997</v>
      </c>
      <c r="J39" s="62">
        <v>7022.5609999999997</v>
      </c>
      <c r="K39" s="62">
        <v>2899.3589999999999</v>
      </c>
      <c r="L39" s="62">
        <v>4203.6400000000003</v>
      </c>
      <c r="M39" s="62">
        <v>18738.052449885101</v>
      </c>
      <c r="N39" s="155">
        <v>147712.88244988507</v>
      </c>
    </row>
    <row r="40" spans="1:14" ht="33" customHeight="1" x14ac:dyDescent="0.2">
      <c r="A40" s="80" t="s">
        <v>275</v>
      </c>
      <c r="B40" s="62">
        <v>41650.010000000009</v>
      </c>
      <c r="C40" s="62">
        <v>50044.339999999982</v>
      </c>
      <c r="D40" s="62">
        <v>137155.53850249251</v>
      </c>
      <c r="E40" s="62">
        <v>245073.91420281993</v>
      </c>
      <c r="F40" s="62">
        <v>236101.68729468752</v>
      </c>
      <c r="G40" s="62">
        <v>208302.74453488734</v>
      </c>
      <c r="H40" s="62">
        <v>214153.55642809547</v>
      </c>
      <c r="I40" s="62">
        <v>199209.7228698323</v>
      </c>
      <c r="J40" s="62">
        <v>99243.641935179548</v>
      </c>
      <c r="K40" s="62">
        <v>142453.03362256766</v>
      </c>
      <c r="L40" s="62">
        <v>125093.90413690134</v>
      </c>
      <c r="M40" s="62">
        <v>177199.44097711483</v>
      </c>
      <c r="N40" s="155">
        <v>1875681.5345045784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127815.35622513246</v>
      </c>
      <c r="C42" s="62">
        <v>85405.641741116866</v>
      </c>
      <c r="D42" s="62">
        <v>77232.541792705873</v>
      </c>
      <c r="E42" s="62">
        <v>18204.319688961317</v>
      </c>
      <c r="F42" s="62">
        <v>17246.25</v>
      </c>
      <c r="G42" s="62">
        <v>17057.535979973589</v>
      </c>
      <c r="H42" s="62">
        <v>20821.542104510809</v>
      </c>
      <c r="I42" s="62">
        <v>11264.751915515601</v>
      </c>
      <c r="J42" s="62">
        <v>9602.4000000000015</v>
      </c>
      <c r="K42" s="62">
        <v>2720.3999999999996</v>
      </c>
      <c r="L42" s="62">
        <v>0</v>
      </c>
      <c r="M42" s="62">
        <v>60593.23190254654</v>
      </c>
      <c r="N42" s="155">
        <v>447963.97135046311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2170.84</v>
      </c>
      <c r="C44" s="62">
        <v>5116.08</v>
      </c>
      <c r="D44" s="62">
        <v>5258.66</v>
      </c>
      <c r="E44" s="62">
        <v>3231.38</v>
      </c>
      <c r="F44" s="62">
        <v>0</v>
      </c>
      <c r="G44" s="62">
        <v>0</v>
      </c>
      <c r="H44" s="62">
        <v>8457.84</v>
      </c>
      <c r="I44" s="62">
        <v>4651.68</v>
      </c>
      <c r="J44" s="62">
        <v>0</v>
      </c>
      <c r="K44" s="62">
        <v>0</v>
      </c>
      <c r="L44" s="62">
        <v>0</v>
      </c>
      <c r="M44" s="62">
        <v>0</v>
      </c>
      <c r="N44" s="155">
        <v>28886.48</v>
      </c>
    </row>
    <row r="45" spans="1:14" ht="33" customHeight="1" x14ac:dyDescent="0.2">
      <c r="A45" s="80" t="s">
        <v>280</v>
      </c>
      <c r="B45" s="62">
        <v>61561.559774867514</v>
      </c>
      <c r="C45" s="62">
        <v>56481.68425888315</v>
      </c>
      <c r="D45" s="62">
        <v>29935.106670395191</v>
      </c>
      <c r="E45" s="62">
        <v>73739.932142625024</v>
      </c>
      <c r="F45" s="62">
        <v>106026.30014646043</v>
      </c>
      <c r="G45" s="62">
        <v>110999.32948513904</v>
      </c>
      <c r="H45" s="62">
        <v>115090.61246739377</v>
      </c>
      <c r="I45" s="62">
        <v>162304.20421465204</v>
      </c>
      <c r="J45" s="62">
        <v>258807.29706482051</v>
      </c>
      <c r="K45" s="62">
        <v>244574.78737743222</v>
      </c>
      <c r="L45" s="62">
        <v>225959.98886309849</v>
      </c>
      <c r="M45" s="62">
        <v>68328.416670453502</v>
      </c>
      <c r="N45" s="155">
        <v>1513809.2191362209</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3281.3470000000002</v>
      </c>
      <c r="C50" s="66">
        <v>1461.6410000000001</v>
      </c>
      <c r="D50" s="66">
        <v>1635.0500000000002</v>
      </c>
      <c r="E50" s="66">
        <v>2301.9769999999999</v>
      </c>
      <c r="F50" s="66">
        <v>4.9999999997680789E-3</v>
      </c>
      <c r="G50" s="66">
        <v>0</v>
      </c>
      <c r="H50" s="66">
        <v>1868.8589999999999</v>
      </c>
      <c r="I50" s="66">
        <v>1394.6310000000001</v>
      </c>
      <c r="J50" s="66">
        <v>0</v>
      </c>
      <c r="K50" s="66">
        <v>0</v>
      </c>
      <c r="L50" s="66">
        <v>-3.0000000001564331E-3</v>
      </c>
      <c r="M50" s="66">
        <v>2168.9580000000001</v>
      </c>
      <c r="N50" s="152">
        <v>14112.464999999998</v>
      </c>
    </row>
    <row r="51" spans="1:14" ht="33" customHeight="1" x14ac:dyDescent="0.2">
      <c r="A51" s="80" t="s">
        <v>285</v>
      </c>
      <c r="B51" s="62">
        <v>3281.3470000000002</v>
      </c>
      <c r="C51" s="62">
        <v>1461.6410000000001</v>
      </c>
      <c r="D51" s="62">
        <v>1635.0500000000002</v>
      </c>
      <c r="E51" s="62">
        <v>2301.9769999999999</v>
      </c>
      <c r="F51" s="62">
        <v>4.9999999997680789E-3</v>
      </c>
      <c r="G51" s="62">
        <v>0</v>
      </c>
      <c r="H51" s="62">
        <v>1868.8589999999999</v>
      </c>
      <c r="I51" s="62">
        <v>1394.6310000000001</v>
      </c>
      <c r="J51" s="62">
        <v>0</v>
      </c>
      <c r="K51" s="62">
        <v>0</v>
      </c>
      <c r="L51" s="62">
        <v>-3.0000000001564331E-3</v>
      </c>
      <c r="M51" s="62">
        <v>2168.9580000000001</v>
      </c>
      <c r="N51" s="155">
        <v>14112.464999999998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1873.4299999999998</v>
      </c>
      <c r="C61" s="66">
        <v>2760.08</v>
      </c>
      <c r="D61" s="66">
        <v>1191.8200000000002</v>
      </c>
      <c r="E61" s="66">
        <v>0</v>
      </c>
      <c r="F61" s="66">
        <v>0</v>
      </c>
      <c r="G61" s="66">
        <v>0</v>
      </c>
      <c r="H61" s="66">
        <v>0</v>
      </c>
      <c r="I61" s="66">
        <v>0</v>
      </c>
      <c r="J61" s="66">
        <v>0</v>
      </c>
      <c r="K61" s="66">
        <v>0</v>
      </c>
      <c r="L61" s="66">
        <v>0</v>
      </c>
      <c r="M61" s="66">
        <v>0</v>
      </c>
      <c r="N61" s="152">
        <v>5825.33</v>
      </c>
    </row>
    <row r="62" spans="1:14" ht="33" customHeight="1" x14ac:dyDescent="0.2">
      <c r="A62" s="80" t="s">
        <v>296</v>
      </c>
      <c r="B62" s="62">
        <v>1873.4299999999998</v>
      </c>
      <c r="C62" s="62">
        <v>2760.08</v>
      </c>
      <c r="D62" s="62">
        <v>1191.8200000000002</v>
      </c>
      <c r="E62" s="62">
        <v>0</v>
      </c>
      <c r="F62" s="62">
        <v>0</v>
      </c>
      <c r="G62" s="62">
        <v>0</v>
      </c>
      <c r="H62" s="62">
        <v>0</v>
      </c>
      <c r="I62" s="62">
        <v>0</v>
      </c>
      <c r="J62" s="62">
        <v>0</v>
      </c>
      <c r="K62" s="62">
        <v>0</v>
      </c>
      <c r="L62" s="62">
        <v>0</v>
      </c>
      <c r="M62" s="62">
        <v>0</v>
      </c>
      <c r="N62" s="155">
        <v>5825.33</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6724.01</v>
      </c>
      <c r="C69" s="66">
        <v>10448.51</v>
      </c>
      <c r="D69" s="66">
        <v>7186.46</v>
      </c>
      <c r="E69" s="66">
        <v>7257.18</v>
      </c>
      <c r="F69" s="66">
        <v>5859.02</v>
      </c>
      <c r="G69" s="66">
        <v>9065.73</v>
      </c>
      <c r="H69" s="66">
        <v>10512.750000000002</v>
      </c>
      <c r="I69" s="66">
        <v>13449.749999999998</v>
      </c>
      <c r="J69" s="66">
        <v>13303.499999999998</v>
      </c>
      <c r="K69" s="66">
        <v>16527.099999999999</v>
      </c>
      <c r="L69" s="66">
        <v>14557.65</v>
      </c>
      <c r="M69" s="66">
        <v>10792</v>
      </c>
      <c r="N69" s="152">
        <v>125683.65999999999</v>
      </c>
    </row>
    <row r="70" spans="1:14" ht="33" customHeight="1" x14ac:dyDescent="0.2">
      <c r="A70" s="80" t="s">
        <v>304</v>
      </c>
      <c r="B70" s="62">
        <v>4738.18</v>
      </c>
      <c r="C70" s="62">
        <v>5034.1000000000004</v>
      </c>
      <c r="D70" s="62">
        <v>3674.23</v>
      </c>
      <c r="E70" s="62">
        <v>1494</v>
      </c>
      <c r="F70" s="62">
        <v>0</v>
      </c>
      <c r="G70" s="62">
        <v>0</v>
      </c>
      <c r="H70" s="62">
        <v>0</v>
      </c>
      <c r="I70" s="62">
        <v>0</v>
      </c>
      <c r="J70" s="62">
        <v>0</v>
      </c>
      <c r="K70" s="62">
        <v>0</v>
      </c>
      <c r="L70" s="62">
        <v>0</v>
      </c>
      <c r="M70" s="62">
        <v>0</v>
      </c>
      <c r="N70" s="155">
        <v>14940.51</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0</v>
      </c>
      <c r="C80" s="62">
        <v>0</v>
      </c>
      <c r="D80" s="62">
        <v>0</v>
      </c>
      <c r="E80" s="62">
        <v>0</v>
      </c>
      <c r="F80" s="62">
        <v>0</v>
      </c>
      <c r="G80" s="62">
        <v>0</v>
      </c>
      <c r="H80" s="62">
        <v>0</v>
      </c>
      <c r="I80" s="62">
        <v>0</v>
      </c>
      <c r="J80" s="62">
        <v>0</v>
      </c>
      <c r="K80" s="62">
        <v>0</v>
      </c>
      <c r="L80" s="62">
        <v>0</v>
      </c>
      <c r="M80" s="62">
        <v>0</v>
      </c>
      <c r="N80" s="155">
        <v>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1985.83</v>
      </c>
      <c r="C82" s="62">
        <v>5414.41</v>
      </c>
      <c r="D82" s="62">
        <v>3512.23</v>
      </c>
      <c r="E82" s="62">
        <v>5763.18</v>
      </c>
      <c r="F82" s="62">
        <v>5859.02</v>
      </c>
      <c r="G82" s="62">
        <v>9065.73</v>
      </c>
      <c r="H82" s="62">
        <v>10512.750000000002</v>
      </c>
      <c r="I82" s="62">
        <v>13449.749999999998</v>
      </c>
      <c r="J82" s="62">
        <v>13303.499999999998</v>
      </c>
      <c r="K82" s="62">
        <v>16527.099999999999</v>
      </c>
      <c r="L82" s="62">
        <v>14557.65</v>
      </c>
      <c r="M82" s="62">
        <v>10792</v>
      </c>
      <c r="N82" s="155">
        <v>110743.15</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152">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156">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12657.2</v>
      </c>
      <c r="C97" s="66">
        <v>14923.64</v>
      </c>
      <c r="D97" s="66">
        <v>8246.4599999999991</v>
      </c>
      <c r="E97" s="66">
        <v>11137.72</v>
      </c>
      <c r="F97" s="66">
        <v>14085.02</v>
      </c>
      <c r="G97" s="66">
        <v>23476.799999999999</v>
      </c>
      <c r="H97" s="66">
        <v>3980.5000000000009</v>
      </c>
      <c r="I97" s="66">
        <v>16175.380000000001</v>
      </c>
      <c r="J97" s="66">
        <v>11101.799999999997</v>
      </c>
      <c r="K97" s="66">
        <v>-1</v>
      </c>
      <c r="L97" s="66">
        <v>8241.42</v>
      </c>
      <c r="M97" s="66">
        <v>10657.54</v>
      </c>
      <c r="N97" s="152">
        <v>134682.47999999998</v>
      </c>
    </row>
    <row r="98" spans="1:14" ht="33" customHeight="1" x14ac:dyDescent="0.2">
      <c r="A98" s="80" t="s">
        <v>330</v>
      </c>
      <c r="B98" s="62">
        <v>0</v>
      </c>
      <c r="C98" s="62">
        <v>0</v>
      </c>
      <c r="D98" s="62">
        <v>0</v>
      </c>
      <c r="E98" s="62">
        <v>0</v>
      </c>
      <c r="F98" s="62">
        <v>8653.14</v>
      </c>
      <c r="G98" s="62">
        <v>20004.3</v>
      </c>
      <c r="H98" s="62">
        <v>-6.819999999999709</v>
      </c>
      <c r="I98" s="62">
        <v>0</v>
      </c>
      <c r="J98" s="62">
        <v>0</v>
      </c>
      <c r="K98" s="62">
        <v>0</v>
      </c>
      <c r="L98" s="62">
        <v>0</v>
      </c>
      <c r="M98" s="62">
        <v>0</v>
      </c>
      <c r="N98" s="155">
        <v>28650.62</v>
      </c>
    </row>
    <row r="99" spans="1:14" ht="33" customHeight="1" x14ac:dyDescent="0.2">
      <c r="A99" s="80" t="s">
        <v>331</v>
      </c>
      <c r="B99" s="62">
        <v>0</v>
      </c>
      <c r="C99" s="62">
        <v>2628.3</v>
      </c>
      <c r="D99" s="62">
        <v>0</v>
      </c>
      <c r="E99" s="62">
        <v>0</v>
      </c>
      <c r="F99" s="62">
        <v>0</v>
      </c>
      <c r="G99" s="62">
        <v>0</v>
      </c>
      <c r="H99" s="62">
        <v>0</v>
      </c>
      <c r="I99" s="62">
        <v>0</v>
      </c>
      <c r="J99" s="62">
        <v>0</v>
      </c>
      <c r="K99" s="62">
        <v>0</v>
      </c>
      <c r="L99" s="62">
        <v>0</v>
      </c>
      <c r="M99" s="62">
        <v>0</v>
      </c>
      <c r="N99" s="155">
        <v>2628.3</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12657.2</v>
      </c>
      <c r="C102" s="62">
        <v>12295.34</v>
      </c>
      <c r="D102" s="62">
        <v>8246.4599999999991</v>
      </c>
      <c r="E102" s="62">
        <v>11137.72</v>
      </c>
      <c r="F102" s="62">
        <v>5431.88</v>
      </c>
      <c r="G102" s="62">
        <v>3472.5</v>
      </c>
      <c r="H102" s="62">
        <v>3987.3200000000006</v>
      </c>
      <c r="I102" s="62">
        <v>16175.380000000001</v>
      </c>
      <c r="J102" s="62">
        <v>11101.799999999997</v>
      </c>
      <c r="K102" s="62">
        <v>-1</v>
      </c>
      <c r="L102" s="62">
        <v>8241.42</v>
      </c>
      <c r="M102" s="62">
        <v>10657.54</v>
      </c>
      <c r="N102" s="155">
        <v>103403.56</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302000</v>
      </c>
      <c r="C112" s="115">
        <v>256000</v>
      </c>
      <c r="D112" s="115">
        <v>294999.99999999994</v>
      </c>
      <c r="E112" s="115">
        <v>374999.99999999988</v>
      </c>
      <c r="F112" s="115">
        <v>392000.20244114799</v>
      </c>
      <c r="G112" s="115">
        <v>379999.99999999994</v>
      </c>
      <c r="H112" s="115">
        <v>384000.00000000006</v>
      </c>
      <c r="I112" s="115">
        <v>412999.99999999994</v>
      </c>
      <c r="J112" s="115">
        <v>404000</v>
      </c>
      <c r="K112" s="115">
        <v>419999.99999999983</v>
      </c>
      <c r="L112" s="115">
        <v>384999.99999999983</v>
      </c>
      <c r="M112" s="115">
        <v>351999.99999999994</v>
      </c>
      <c r="N112" s="115">
        <v>4358000.2024411475</v>
      </c>
    </row>
    <row r="113" spans="1:14" ht="33" customHeight="1" x14ac:dyDescent="0.2"/>
    <row r="114" spans="1:14" ht="33" customHeight="1" x14ac:dyDescent="0.2">
      <c r="A114" s="85"/>
    </row>
    <row r="115" spans="1:14" ht="33" customHeight="1" x14ac:dyDescent="0.2">
      <c r="A115" s="216" t="s">
        <v>386</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797.12</v>
      </c>
      <c r="C118" s="61">
        <v>0</v>
      </c>
      <c r="D118" s="61">
        <v>0</v>
      </c>
      <c r="E118" s="61">
        <v>0</v>
      </c>
      <c r="F118" s="61">
        <v>0</v>
      </c>
      <c r="G118" s="61">
        <v>0</v>
      </c>
      <c r="H118" s="61">
        <v>0</v>
      </c>
      <c r="I118" s="61">
        <v>0</v>
      </c>
      <c r="J118" s="61">
        <v>0</v>
      </c>
      <c r="K118" s="61">
        <v>0</v>
      </c>
      <c r="L118" s="61">
        <v>710.43</v>
      </c>
      <c r="M118" s="61">
        <v>0</v>
      </c>
      <c r="N118" s="61">
        <v>1507.55</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797.12</v>
      </c>
      <c r="C123" s="62">
        <v>0</v>
      </c>
      <c r="D123" s="62">
        <v>0</v>
      </c>
      <c r="E123" s="62">
        <v>0</v>
      </c>
      <c r="F123" s="62">
        <v>0</v>
      </c>
      <c r="G123" s="62">
        <v>0</v>
      </c>
      <c r="H123" s="62">
        <v>0</v>
      </c>
      <c r="I123" s="62">
        <v>0</v>
      </c>
      <c r="J123" s="62">
        <v>0</v>
      </c>
      <c r="K123" s="62">
        <v>0</v>
      </c>
      <c r="L123" s="62">
        <v>710.43</v>
      </c>
      <c r="M123" s="62">
        <v>0</v>
      </c>
      <c r="N123" s="63">
        <v>1507.55</v>
      </c>
    </row>
    <row r="124" spans="1:14" ht="33" customHeight="1" thickBot="1" x14ac:dyDescent="0.25">
      <c r="A124" s="65" t="s">
        <v>256</v>
      </c>
      <c r="B124" s="66">
        <v>48722.33</v>
      </c>
      <c r="C124" s="66">
        <v>58731.369999999995</v>
      </c>
      <c r="D124" s="66">
        <v>64074.80000000001</v>
      </c>
      <c r="E124" s="66">
        <v>56242.159999999996</v>
      </c>
      <c r="F124" s="66">
        <v>58349.19</v>
      </c>
      <c r="G124" s="66">
        <v>44709.74</v>
      </c>
      <c r="H124" s="66">
        <v>46033.409999999996</v>
      </c>
      <c r="I124" s="66">
        <v>55048.36</v>
      </c>
      <c r="J124" s="66">
        <v>37154.049999999996</v>
      </c>
      <c r="K124" s="66">
        <v>49218.380000000005</v>
      </c>
      <c r="L124" s="66">
        <v>38705.58</v>
      </c>
      <c r="M124" s="66">
        <v>54068.25</v>
      </c>
      <c r="N124" s="66">
        <v>611057.62</v>
      </c>
    </row>
    <row r="125" spans="1:14" ht="33" customHeight="1" x14ac:dyDescent="0.2">
      <c r="A125" s="80" t="s">
        <v>257</v>
      </c>
      <c r="B125" s="62">
        <v>7678.63</v>
      </c>
      <c r="C125" s="62">
        <v>8492.84</v>
      </c>
      <c r="D125" s="62">
        <v>6270.52</v>
      </c>
      <c r="E125" s="62">
        <v>3879.35</v>
      </c>
      <c r="F125" s="62">
        <v>4578.8900000000003</v>
      </c>
      <c r="G125" s="62">
        <v>1706.31</v>
      </c>
      <c r="H125" s="62">
        <v>718.84</v>
      </c>
      <c r="I125" s="62">
        <v>0</v>
      </c>
      <c r="J125" s="62">
        <v>0</v>
      </c>
      <c r="K125" s="62">
        <v>1407.3</v>
      </c>
      <c r="L125" s="62">
        <v>3677.61</v>
      </c>
      <c r="M125" s="62">
        <v>2237.37</v>
      </c>
      <c r="N125" s="63">
        <v>40647.660000000003</v>
      </c>
    </row>
    <row r="126" spans="1:14" ht="33" customHeight="1" x14ac:dyDescent="0.2">
      <c r="A126" s="80" t="s">
        <v>258</v>
      </c>
      <c r="B126" s="62">
        <v>31886.61</v>
      </c>
      <c r="C126" s="62">
        <v>46998.53</v>
      </c>
      <c r="D126" s="62">
        <v>49183.41</v>
      </c>
      <c r="E126" s="62">
        <v>40768.25</v>
      </c>
      <c r="F126" s="62">
        <v>44585.57</v>
      </c>
      <c r="G126" s="62">
        <v>32863.08</v>
      </c>
      <c r="H126" s="62">
        <v>33771.01</v>
      </c>
      <c r="I126" s="62">
        <v>42167.53</v>
      </c>
      <c r="J126" s="62">
        <v>30090.1</v>
      </c>
      <c r="K126" s="62">
        <v>40482.17</v>
      </c>
      <c r="L126" s="62">
        <v>31264.58</v>
      </c>
      <c r="M126" s="62">
        <v>43554.75</v>
      </c>
      <c r="N126" s="63">
        <v>467615.58999999997</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6397.09</v>
      </c>
      <c r="C128" s="62">
        <v>0</v>
      </c>
      <c r="D128" s="62">
        <v>7000.87</v>
      </c>
      <c r="E128" s="62">
        <v>8604.56</v>
      </c>
      <c r="F128" s="62">
        <v>4664.7299999999996</v>
      </c>
      <c r="G128" s="62">
        <v>7520.35</v>
      </c>
      <c r="H128" s="62">
        <v>8253.56</v>
      </c>
      <c r="I128" s="62">
        <v>8000.83</v>
      </c>
      <c r="J128" s="62">
        <v>3923.95</v>
      </c>
      <c r="K128" s="62">
        <v>4577.91</v>
      </c>
      <c r="L128" s="62">
        <v>2221.89</v>
      </c>
      <c r="M128" s="62">
        <v>5895.91</v>
      </c>
      <c r="N128" s="63">
        <v>67061.649999999994</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2760</v>
      </c>
      <c r="C130" s="62">
        <v>3240</v>
      </c>
      <c r="D130" s="62">
        <v>1620</v>
      </c>
      <c r="E130" s="62">
        <v>2990</v>
      </c>
      <c r="F130" s="62">
        <v>4520</v>
      </c>
      <c r="G130" s="62">
        <v>2620</v>
      </c>
      <c r="H130" s="62">
        <v>3290</v>
      </c>
      <c r="I130" s="62">
        <v>4880</v>
      </c>
      <c r="J130" s="62">
        <v>3140</v>
      </c>
      <c r="K130" s="62">
        <v>2751</v>
      </c>
      <c r="L130" s="62">
        <v>1541.5</v>
      </c>
      <c r="M130" s="62">
        <v>2380.2199999999998</v>
      </c>
      <c r="N130" s="63">
        <v>35732.720000000001</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2360</v>
      </c>
      <c r="C136" s="67">
        <v>1506</v>
      </c>
      <c r="D136" s="67">
        <v>2462</v>
      </c>
      <c r="E136" s="67">
        <v>1844</v>
      </c>
      <c r="F136" s="67">
        <v>2446</v>
      </c>
      <c r="G136" s="67">
        <v>2834</v>
      </c>
      <c r="H136" s="67">
        <v>3822</v>
      </c>
      <c r="I136" s="67">
        <v>4476</v>
      </c>
      <c r="J136" s="67">
        <v>3972</v>
      </c>
      <c r="K136" s="67">
        <v>3700</v>
      </c>
      <c r="L136" s="67">
        <v>2882</v>
      </c>
      <c r="M136" s="67">
        <v>2502</v>
      </c>
      <c r="N136" s="67">
        <v>34806</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2360</v>
      </c>
      <c r="C138" s="62">
        <v>1506</v>
      </c>
      <c r="D138" s="62">
        <v>2462</v>
      </c>
      <c r="E138" s="62">
        <v>1844</v>
      </c>
      <c r="F138" s="62">
        <v>2446</v>
      </c>
      <c r="G138" s="62">
        <v>2834</v>
      </c>
      <c r="H138" s="62">
        <v>3822</v>
      </c>
      <c r="I138" s="62">
        <v>4476</v>
      </c>
      <c r="J138" s="62">
        <v>3972</v>
      </c>
      <c r="K138" s="62">
        <v>3700</v>
      </c>
      <c r="L138" s="62">
        <v>2882</v>
      </c>
      <c r="M138" s="62">
        <v>2502</v>
      </c>
      <c r="N138" s="68">
        <v>34806</v>
      </c>
    </row>
    <row r="139" spans="1:14" ht="33" customHeight="1" thickBot="1" x14ac:dyDescent="0.25">
      <c r="A139" s="65" t="s">
        <v>271</v>
      </c>
      <c r="B139" s="66">
        <v>210016.3</v>
      </c>
      <c r="C139" s="66">
        <v>182718.49</v>
      </c>
      <c r="D139" s="66">
        <v>184272.12</v>
      </c>
      <c r="E139" s="66">
        <v>229919.15000000002</v>
      </c>
      <c r="F139" s="66">
        <v>254020.08</v>
      </c>
      <c r="G139" s="66">
        <v>269391.51</v>
      </c>
      <c r="H139" s="66">
        <v>276434.34999999998</v>
      </c>
      <c r="I139" s="66">
        <v>275401.71999999997</v>
      </c>
      <c r="J139" s="66">
        <v>380158.7</v>
      </c>
      <c r="K139" s="66">
        <v>335213.18</v>
      </c>
      <c r="L139" s="66">
        <v>321094.99</v>
      </c>
      <c r="M139" s="66">
        <v>291143.95999999996</v>
      </c>
      <c r="N139" s="66">
        <v>3209784.55</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69922.11</v>
      </c>
      <c r="C143" s="62">
        <v>86409.24</v>
      </c>
      <c r="D143" s="62">
        <v>128217.38</v>
      </c>
      <c r="E143" s="62">
        <v>90696.45</v>
      </c>
      <c r="F143" s="62">
        <v>9930.8700000000008</v>
      </c>
      <c r="G143" s="62">
        <v>0</v>
      </c>
      <c r="H143" s="62">
        <v>167559.92000000001</v>
      </c>
      <c r="I143" s="62">
        <v>103208.35</v>
      </c>
      <c r="J143" s="62">
        <v>115190.2</v>
      </c>
      <c r="K143" s="62">
        <v>118918.62</v>
      </c>
      <c r="L143" s="62">
        <v>106179.67</v>
      </c>
      <c r="M143" s="62">
        <v>73860.7</v>
      </c>
      <c r="N143" s="68">
        <v>1070093.51</v>
      </c>
    </row>
    <row r="144" spans="1:14" ht="33" customHeight="1" x14ac:dyDescent="0.2">
      <c r="A144" s="80" t="s">
        <v>276</v>
      </c>
      <c r="B144" s="62">
        <v>9170</v>
      </c>
      <c r="C144" s="62">
        <v>6590</v>
      </c>
      <c r="D144" s="62">
        <v>5880</v>
      </c>
      <c r="E144" s="62">
        <v>9650</v>
      </c>
      <c r="F144" s="62">
        <v>8220</v>
      </c>
      <c r="G144" s="62">
        <v>8810</v>
      </c>
      <c r="H144" s="62">
        <v>13805</v>
      </c>
      <c r="I144" s="62">
        <v>17489</v>
      </c>
      <c r="J144" s="62">
        <v>16226</v>
      </c>
      <c r="K144" s="62">
        <v>15643.6</v>
      </c>
      <c r="L144" s="62">
        <v>13535</v>
      </c>
      <c r="M144" s="62">
        <v>11165</v>
      </c>
      <c r="N144" s="68">
        <v>136183.6</v>
      </c>
    </row>
    <row r="145" spans="1:14" ht="33" customHeight="1" x14ac:dyDescent="0.2">
      <c r="A145" s="80" t="s">
        <v>277</v>
      </c>
      <c r="B145" s="62">
        <v>6996.87</v>
      </c>
      <c r="C145" s="62">
        <v>1280.3</v>
      </c>
      <c r="D145" s="62">
        <v>0</v>
      </c>
      <c r="E145" s="62">
        <v>0</v>
      </c>
      <c r="F145" s="62">
        <v>0</v>
      </c>
      <c r="G145" s="62">
        <v>0</v>
      </c>
      <c r="H145" s="62">
        <v>0</v>
      </c>
      <c r="I145" s="62">
        <v>0</v>
      </c>
      <c r="J145" s="62">
        <v>0</v>
      </c>
      <c r="K145" s="62">
        <v>0</v>
      </c>
      <c r="L145" s="62">
        <v>13267.34</v>
      </c>
      <c r="M145" s="62">
        <v>7855.3</v>
      </c>
      <c r="N145" s="68">
        <v>29399.81</v>
      </c>
    </row>
    <row r="146" spans="1:14" ht="33" customHeight="1" x14ac:dyDescent="0.2">
      <c r="A146" s="80" t="s">
        <v>278</v>
      </c>
      <c r="B146" s="62">
        <v>0</v>
      </c>
      <c r="C146" s="62">
        <v>0</v>
      </c>
      <c r="D146" s="62">
        <v>0</v>
      </c>
      <c r="E146" s="62">
        <v>0</v>
      </c>
      <c r="F146" s="62">
        <v>0</v>
      </c>
      <c r="G146" s="62">
        <v>0</v>
      </c>
      <c r="H146" s="62">
        <v>0</v>
      </c>
      <c r="I146" s="62">
        <v>0</v>
      </c>
      <c r="J146" s="62">
        <v>0</v>
      </c>
      <c r="K146" s="62">
        <v>0</v>
      </c>
      <c r="L146" s="62">
        <v>0</v>
      </c>
      <c r="M146" s="62">
        <v>0</v>
      </c>
      <c r="N146" s="68">
        <v>0</v>
      </c>
    </row>
    <row r="147" spans="1:14" ht="33" customHeight="1" x14ac:dyDescent="0.2">
      <c r="A147" s="80" t="s">
        <v>279</v>
      </c>
      <c r="B147" s="62">
        <v>9377.8799999999992</v>
      </c>
      <c r="C147" s="62">
        <v>7636.16</v>
      </c>
      <c r="D147" s="62">
        <v>11302.36</v>
      </c>
      <c r="E147" s="62">
        <v>6010.6</v>
      </c>
      <c r="F147" s="62">
        <v>0</v>
      </c>
      <c r="G147" s="62">
        <v>0</v>
      </c>
      <c r="H147" s="62">
        <v>0</v>
      </c>
      <c r="I147" s="62">
        <v>0</v>
      </c>
      <c r="J147" s="62">
        <v>0</v>
      </c>
      <c r="K147" s="62">
        <v>0</v>
      </c>
      <c r="L147" s="62">
        <v>0</v>
      </c>
      <c r="M147" s="62">
        <v>0</v>
      </c>
      <c r="N147" s="68">
        <v>34327</v>
      </c>
    </row>
    <row r="148" spans="1:14" ht="33" customHeight="1" x14ac:dyDescent="0.2">
      <c r="A148" s="80" t="s">
        <v>280</v>
      </c>
      <c r="B148" s="62">
        <v>112874.44</v>
      </c>
      <c r="C148" s="62">
        <v>79102.789999999994</v>
      </c>
      <c r="D148" s="62">
        <v>37572.379999999997</v>
      </c>
      <c r="E148" s="62">
        <v>122862.1</v>
      </c>
      <c r="F148" s="62">
        <v>234819.21</v>
      </c>
      <c r="G148" s="62">
        <v>258506.51</v>
      </c>
      <c r="H148" s="62">
        <v>88682.43</v>
      </c>
      <c r="I148" s="62">
        <v>144047.37</v>
      </c>
      <c r="J148" s="62">
        <v>241390.5</v>
      </c>
      <c r="K148" s="62">
        <v>192499.46</v>
      </c>
      <c r="L148" s="62">
        <v>180180.98</v>
      </c>
      <c r="M148" s="62">
        <v>192794.96</v>
      </c>
      <c r="N148" s="68">
        <v>1885333.13</v>
      </c>
    </row>
    <row r="149" spans="1:14" ht="33" customHeight="1" x14ac:dyDescent="0.2">
      <c r="A149" s="80" t="s">
        <v>281</v>
      </c>
      <c r="B149" s="62">
        <v>0</v>
      </c>
      <c r="C149" s="62">
        <v>0</v>
      </c>
      <c r="D149" s="62">
        <v>0</v>
      </c>
      <c r="E149" s="62">
        <v>0</v>
      </c>
      <c r="F149" s="62">
        <v>0</v>
      </c>
      <c r="G149" s="62">
        <v>0</v>
      </c>
      <c r="H149" s="62">
        <v>685</v>
      </c>
      <c r="I149" s="62">
        <v>1075</v>
      </c>
      <c r="J149" s="62">
        <v>50</v>
      </c>
      <c r="K149" s="62">
        <v>0</v>
      </c>
      <c r="L149" s="62">
        <v>0</v>
      </c>
      <c r="M149" s="62">
        <v>504</v>
      </c>
      <c r="N149" s="68">
        <v>2314</v>
      </c>
    </row>
    <row r="150" spans="1:14" ht="33" customHeight="1" thickBot="1" x14ac:dyDescent="0.25">
      <c r="A150" s="80" t="s">
        <v>282</v>
      </c>
      <c r="B150" s="62">
        <v>1675</v>
      </c>
      <c r="C150" s="62">
        <v>1700</v>
      </c>
      <c r="D150" s="62">
        <v>1300</v>
      </c>
      <c r="E150" s="62">
        <v>700</v>
      </c>
      <c r="F150" s="62">
        <v>1050</v>
      </c>
      <c r="G150" s="62">
        <v>2075</v>
      </c>
      <c r="H150" s="62">
        <v>5702</v>
      </c>
      <c r="I150" s="62">
        <v>9582</v>
      </c>
      <c r="J150" s="62">
        <v>7302</v>
      </c>
      <c r="K150" s="62">
        <v>8151.5</v>
      </c>
      <c r="L150" s="62">
        <v>7932</v>
      </c>
      <c r="M150" s="62">
        <v>4964</v>
      </c>
      <c r="N150" s="68">
        <v>52133.5</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19944.72</v>
      </c>
      <c r="C153" s="66">
        <v>8705.57</v>
      </c>
      <c r="D153" s="66">
        <v>15809.62</v>
      </c>
      <c r="E153" s="66">
        <v>16234.56</v>
      </c>
      <c r="F153" s="66">
        <v>21337.510000000002</v>
      </c>
      <c r="G153" s="66">
        <v>20239.27</v>
      </c>
      <c r="H153" s="66">
        <v>21689.65</v>
      </c>
      <c r="I153" s="66">
        <v>23150.49</v>
      </c>
      <c r="J153" s="66">
        <v>28559.61</v>
      </c>
      <c r="K153" s="66">
        <v>29025.57</v>
      </c>
      <c r="L153" s="66">
        <v>17465.96</v>
      </c>
      <c r="M153" s="66">
        <v>30624.9</v>
      </c>
      <c r="N153" s="66">
        <v>252787.42999999996</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19944.72</v>
      </c>
      <c r="C155" s="62">
        <v>8615.2099999999991</v>
      </c>
      <c r="D155" s="62">
        <v>15809.62</v>
      </c>
      <c r="E155" s="62">
        <v>12922.63</v>
      </c>
      <c r="F155" s="62">
        <v>18852.27</v>
      </c>
      <c r="G155" s="62">
        <v>15745.29</v>
      </c>
      <c r="H155" s="62">
        <v>19893.13</v>
      </c>
      <c r="I155" s="62">
        <v>20208.650000000001</v>
      </c>
      <c r="J155" s="62">
        <v>24346.41</v>
      </c>
      <c r="K155" s="62">
        <v>26190.47</v>
      </c>
      <c r="L155" s="62">
        <v>16327.52</v>
      </c>
      <c r="M155" s="62">
        <v>27636.86</v>
      </c>
      <c r="N155" s="68">
        <v>226492.77999999997</v>
      </c>
    </row>
    <row r="156" spans="1:14" ht="33" customHeight="1" x14ac:dyDescent="0.2">
      <c r="A156" s="80" t="s">
        <v>287</v>
      </c>
      <c r="B156" s="62">
        <v>0</v>
      </c>
      <c r="C156" s="62">
        <v>0</v>
      </c>
      <c r="D156" s="62">
        <v>0</v>
      </c>
      <c r="E156" s="62">
        <v>0</v>
      </c>
      <c r="F156" s="62">
        <v>0</v>
      </c>
      <c r="G156" s="62">
        <v>0</v>
      </c>
      <c r="H156" s="62">
        <v>0</v>
      </c>
      <c r="I156" s="62">
        <v>30.86</v>
      </c>
      <c r="J156" s="62">
        <v>0</v>
      </c>
      <c r="K156" s="62">
        <v>85</v>
      </c>
      <c r="L156" s="62">
        <v>0</v>
      </c>
      <c r="M156" s="62">
        <v>0</v>
      </c>
      <c r="N156" s="68">
        <v>115.86</v>
      </c>
    </row>
    <row r="157" spans="1:14" ht="33" customHeight="1" x14ac:dyDescent="0.2">
      <c r="A157" s="80" t="s">
        <v>288</v>
      </c>
      <c r="B157" s="62">
        <v>0</v>
      </c>
      <c r="C157" s="62">
        <v>0</v>
      </c>
      <c r="D157" s="62">
        <v>0</v>
      </c>
      <c r="E157" s="62">
        <v>3311.93</v>
      </c>
      <c r="F157" s="62">
        <v>2485.2399999999998</v>
      </c>
      <c r="G157" s="62">
        <v>4354.1400000000003</v>
      </c>
      <c r="H157" s="62">
        <v>1463.78</v>
      </c>
      <c r="I157" s="62">
        <v>2745.43</v>
      </c>
      <c r="J157" s="62">
        <v>3914.09</v>
      </c>
      <c r="K157" s="62">
        <v>2750.1</v>
      </c>
      <c r="L157" s="62">
        <v>1138.44</v>
      </c>
      <c r="M157" s="62">
        <v>2988.04</v>
      </c>
      <c r="N157" s="68">
        <v>25151.19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90.36</v>
      </c>
      <c r="D163" s="62">
        <v>0</v>
      </c>
      <c r="E163" s="62">
        <v>0</v>
      </c>
      <c r="F163" s="62">
        <v>0</v>
      </c>
      <c r="G163" s="62">
        <v>139.84</v>
      </c>
      <c r="H163" s="62">
        <v>332.74</v>
      </c>
      <c r="I163" s="62">
        <v>165.55</v>
      </c>
      <c r="J163" s="62">
        <v>299.11</v>
      </c>
      <c r="K163" s="62">
        <v>0</v>
      </c>
      <c r="L163" s="62">
        <v>0</v>
      </c>
      <c r="M163" s="62">
        <v>0</v>
      </c>
      <c r="N163" s="68">
        <v>1027.5999999999999</v>
      </c>
    </row>
    <row r="164" spans="1:14" ht="33" customHeight="1" thickBot="1" x14ac:dyDescent="0.25">
      <c r="A164" s="65" t="s">
        <v>295</v>
      </c>
      <c r="B164" s="66">
        <v>0</v>
      </c>
      <c r="C164" s="66">
        <v>0</v>
      </c>
      <c r="D164" s="66">
        <v>4366.6899999999996</v>
      </c>
      <c r="E164" s="66">
        <v>2553.2600000000002</v>
      </c>
      <c r="F164" s="66">
        <v>1485.17</v>
      </c>
      <c r="G164" s="66">
        <v>1147.7</v>
      </c>
      <c r="H164" s="66">
        <v>0</v>
      </c>
      <c r="I164" s="66">
        <v>1394.47</v>
      </c>
      <c r="J164" s="66">
        <v>9712.09</v>
      </c>
      <c r="K164" s="66">
        <v>5200.4799999999996</v>
      </c>
      <c r="L164" s="66">
        <v>9135.0300000000007</v>
      </c>
      <c r="M164" s="66">
        <v>6340.37</v>
      </c>
      <c r="N164" s="66">
        <v>41335.26</v>
      </c>
    </row>
    <row r="165" spans="1:14" ht="33" customHeight="1" x14ac:dyDescent="0.2">
      <c r="A165" s="80" t="s">
        <v>296</v>
      </c>
      <c r="B165" s="62">
        <v>0</v>
      </c>
      <c r="C165" s="62">
        <v>0</v>
      </c>
      <c r="D165" s="62">
        <v>4366.6899999999996</v>
      </c>
      <c r="E165" s="62">
        <v>2553.2600000000002</v>
      </c>
      <c r="F165" s="62">
        <v>1485.17</v>
      </c>
      <c r="G165" s="62">
        <v>1147.7</v>
      </c>
      <c r="H165" s="62">
        <v>0</v>
      </c>
      <c r="I165" s="62">
        <v>1394.47</v>
      </c>
      <c r="J165" s="62">
        <v>9712.09</v>
      </c>
      <c r="K165" s="62">
        <v>5200.4799999999996</v>
      </c>
      <c r="L165" s="62">
        <v>9135.0300000000007</v>
      </c>
      <c r="M165" s="62">
        <v>6340.37</v>
      </c>
      <c r="N165" s="68">
        <v>41335.26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16472.38</v>
      </c>
      <c r="C172" s="66">
        <v>20899.54</v>
      </c>
      <c r="D172" s="66">
        <v>13300.14</v>
      </c>
      <c r="E172" s="66">
        <v>17358.13</v>
      </c>
      <c r="F172" s="66">
        <v>16624.580000000002</v>
      </c>
      <c r="G172" s="66">
        <v>22226.17</v>
      </c>
      <c r="H172" s="66">
        <v>29050.730000000003</v>
      </c>
      <c r="I172" s="66">
        <v>30131.58</v>
      </c>
      <c r="J172" s="66">
        <v>26340.769999999997</v>
      </c>
      <c r="K172" s="66">
        <v>48442.48</v>
      </c>
      <c r="L172" s="66">
        <v>31931.829999999998</v>
      </c>
      <c r="M172" s="66">
        <v>17711.02</v>
      </c>
      <c r="N172" s="66">
        <v>290489.34999999998</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7642.24</v>
      </c>
      <c r="C177" s="62">
        <v>7776.63</v>
      </c>
      <c r="D177" s="62">
        <v>0</v>
      </c>
      <c r="E177" s="62">
        <v>0</v>
      </c>
      <c r="F177" s="62">
        <v>0</v>
      </c>
      <c r="G177" s="62">
        <v>7005.43</v>
      </c>
      <c r="H177" s="62">
        <v>6898.63</v>
      </c>
      <c r="I177" s="62">
        <v>8352.52</v>
      </c>
      <c r="J177" s="62">
        <v>13249.43</v>
      </c>
      <c r="K177" s="62">
        <v>16715.63</v>
      </c>
      <c r="L177" s="62">
        <v>12985.77</v>
      </c>
      <c r="M177" s="62">
        <v>3036.13</v>
      </c>
      <c r="N177" s="68">
        <v>83662.41</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1353.94</v>
      </c>
      <c r="C179" s="62">
        <v>4378.5</v>
      </c>
      <c r="D179" s="62">
        <v>2610.91</v>
      </c>
      <c r="E179" s="62">
        <v>10716.02</v>
      </c>
      <c r="F179" s="62">
        <v>6536.21</v>
      </c>
      <c r="G179" s="62">
        <v>7157.28</v>
      </c>
      <c r="H179" s="62">
        <v>12955.41</v>
      </c>
      <c r="I179" s="62">
        <v>10793.29</v>
      </c>
      <c r="J179" s="62">
        <v>5001.8500000000004</v>
      </c>
      <c r="K179" s="62">
        <v>19039.34</v>
      </c>
      <c r="L179" s="62">
        <v>13227.69</v>
      </c>
      <c r="M179" s="62">
        <v>8900.2099999999991</v>
      </c>
      <c r="N179" s="68">
        <v>102670.65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7476.2</v>
      </c>
      <c r="C182" s="62">
        <v>8744.41</v>
      </c>
      <c r="D182" s="62">
        <v>10689.23</v>
      </c>
      <c r="E182" s="62">
        <v>6642.11</v>
      </c>
      <c r="F182" s="62">
        <v>10088.370000000001</v>
      </c>
      <c r="G182" s="62">
        <v>8063.46</v>
      </c>
      <c r="H182" s="62">
        <v>9196.69</v>
      </c>
      <c r="I182" s="62">
        <v>10985.77</v>
      </c>
      <c r="J182" s="62">
        <v>8089.49</v>
      </c>
      <c r="K182" s="62">
        <v>12687.51</v>
      </c>
      <c r="L182" s="62">
        <v>5718.37</v>
      </c>
      <c r="M182" s="62">
        <v>5774.68</v>
      </c>
      <c r="N182" s="68">
        <v>104156.29000000001</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0</v>
      </c>
      <c r="C187" s="62">
        <v>0</v>
      </c>
      <c r="D187" s="62">
        <v>0</v>
      </c>
      <c r="E187" s="62">
        <v>0</v>
      </c>
      <c r="F187" s="62">
        <v>0</v>
      </c>
      <c r="G187" s="62">
        <v>0</v>
      </c>
      <c r="H187" s="62">
        <v>0</v>
      </c>
      <c r="I187" s="62">
        <v>0</v>
      </c>
      <c r="J187" s="62">
        <v>0</v>
      </c>
      <c r="K187" s="62">
        <v>0</v>
      </c>
      <c r="L187" s="62">
        <v>0</v>
      </c>
      <c r="M187" s="62">
        <v>0</v>
      </c>
      <c r="N187" s="68">
        <v>0</v>
      </c>
    </row>
    <row r="188" spans="1:14" ht="33" customHeight="1" thickBot="1" x14ac:dyDescent="0.25">
      <c r="A188" s="65" t="s">
        <v>319</v>
      </c>
      <c r="B188" s="66">
        <v>10987.5</v>
      </c>
      <c r="C188" s="66">
        <v>10741.4</v>
      </c>
      <c r="D188" s="66">
        <v>8331</v>
      </c>
      <c r="E188" s="66">
        <v>5372</v>
      </c>
      <c r="F188" s="66">
        <v>4029</v>
      </c>
      <c r="G188" s="66">
        <v>5097</v>
      </c>
      <c r="H188" s="66">
        <v>8787.5</v>
      </c>
      <c r="I188" s="66">
        <v>9785.7000000000007</v>
      </c>
      <c r="J188" s="66">
        <v>3039.08</v>
      </c>
      <c r="K188" s="66">
        <v>7011</v>
      </c>
      <c r="L188" s="66">
        <v>4197.5</v>
      </c>
      <c r="M188" s="66">
        <v>4203.6000000000004</v>
      </c>
      <c r="N188" s="66">
        <v>81582.280000000013</v>
      </c>
    </row>
    <row r="189" spans="1:14" ht="33" customHeight="1" x14ac:dyDescent="0.2">
      <c r="A189" s="80" t="s">
        <v>320</v>
      </c>
      <c r="B189" s="62">
        <v>10787.5</v>
      </c>
      <c r="C189" s="62">
        <v>9789.4</v>
      </c>
      <c r="D189" s="62">
        <v>3809</v>
      </c>
      <c r="E189" s="62">
        <v>1850</v>
      </c>
      <c r="F189" s="62">
        <v>2633</v>
      </c>
      <c r="G189" s="62">
        <v>4837</v>
      </c>
      <c r="H189" s="62">
        <v>8607.5</v>
      </c>
      <c r="I189" s="62">
        <v>9505.7000000000007</v>
      </c>
      <c r="J189" s="62">
        <v>2859.08</v>
      </c>
      <c r="K189" s="62">
        <v>7011</v>
      </c>
      <c r="L189" s="62">
        <v>4197.5</v>
      </c>
      <c r="M189" s="62">
        <v>4203.6000000000004</v>
      </c>
      <c r="N189" s="68">
        <v>70090.280000000013</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200</v>
      </c>
      <c r="C194" s="62">
        <v>952</v>
      </c>
      <c r="D194" s="62">
        <v>4522</v>
      </c>
      <c r="E194" s="62">
        <v>3522</v>
      </c>
      <c r="F194" s="62">
        <v>1396</v>
      </c>
      <c r="G194" s="62">
        <v>260</v>
      </c>
      <c r="H194" s="62">
        <v>180</v>
      </c>
      <c r="I194" s="62">
        <v>280</v>
      </c>
      <c r="J194" s="62">
        <v>180</v>
      </c>
      <c r="K194" s="62">
        <v>0</v>
      </c>
      <c r="L194" s="62">
        <v>0</v>
      </c>
      <c r="M194" s="62">
        <v>0</v>
      </c>
      <c r="N194" s="68">
        <v>11492</v>
      </c>
    </row>
    <row r="195" spans="1:14" ht="33" customHeight="1" thickBot="1" x14ac:dyDescent="0.25">
      <c r="A195" s="65" t="s">
        <v>325</v>
      </c>
      <c r="B195" s="66">
        <v>1305</v>
      </c>
      <c r="C195" s="66">
        <v>668.5</v>
      </c>
      <c r="D195" s="66">
        <v>1263</v>
      </c>
      <c r="E195" s="66">
        <v>1041.83</v>
      </c>
      <c r="F195" s="66">
        <v>4199.25</v>
      </c>
      <c r="G195" s="66">
        <v>9817.75</v>
      </c>
      <c r="H195" s="66">
        <v>12284.15</v>
      </c>
      <c r="I195" s="66">
        <v>4950.75</v>
      </c>
      <c r="J195" s="66">
        <v>3003</v>
      </c>
      <c r="K195" s="66">
        <v>1394</v>
      </c>
      <c r="L195" s="66">
        <v>1200.4000000000001</v>
      </c>
      <c r="M195" s="66">
        <v>725</v>
      </c>
      <c r="N195" s="66">
        <v>41852.630000000005</v>
      </c>
    </row>
    <row r="196" spans="1:14" ht="33" customHeight="1" x14ac:dyDescent="0.2">
      <c r="A196" s="80" t="s">
        <v>326</v>
      </c>
      <c r="B196" s="62">
        <v>0</v>
      </c>
      <c r="C196" s="62">
        <v>0</v>
      </c>
      <c r="D196" s="62">
        <v>621</v>
      </c>
      <c r="E196" s="62">
        <v>0</v>
      </c>
      <c r="F196" s="62">
        <v>0</v>
      </c>
      <c r="G196" s="62">
        <v>0</v>
      </c>
      <c r="H196" s="62">
        <v>0</v>
      </c>
      <c r="I196" s="62">
        <v>0</v>
      </c>
      <c r="J196" s="62">
        <v>0</v>
      </c>
      <c r="K196" s="62">
        <v>0</v>
      </c>
      <c r="L196" s="62">
        <v>185.4</v>
      </c>
      <c r="M196" s="62">
        <v>0</v>
      </c>
      <c r="N196" s="62">
        <v>806.4</v>
      </c>
    </row>
    <row r="197" spans="1:14" ht="33" customHeight="1" x14ac:dyDescent="0.2">
      <c r="A197" s="80" t="s">
        <v>327</v>
      </c>
      <c r="B197" s="62">
        <v>0</v>
      </c>
      <c r="C197" s="62">
        <v>0</v>
      </c>
      <c r="D197" s="62">
        <v>0</v>
      </c>
      <c r="E197" s="62">
        <v>722.83</v>
      </c>
      <c r="F197" s="62">
        <v>3126.25</v>
      </c>
      <c r="G197" s="62">
        <v>7990.75</v>
      </c>
      <c r="H197" s="62">
        <v>9206.15</v>
      </c>
      <c r="I197" s="62">
        <v>1528.75</v>
      </c>
      <c r="J197" s="62">
        <v>0</v>
      </c>
      <c r="K197" s="62">
        <v>0</v>
      </c>
      <c r="L197" s="62">
        <v>0</v>
      </c>
      <c r="M197" s="62">
        <v>0</v>
      </c>
      <c r="N197" s="62">
        <v>22574.73</v>
      </c>
    </row>
    <row r="198" spans="1:14" ht="33" customHeight="1" x14ac:dyDescent="0.2">
      <c r="A198" s="80" t="s">
        <v>328</v>
      </c>
      <c r="B198" s="62">
        <v>1305</v>
      </c>
      <c r="C198" s="62">
        <v>668.5</v>
      </c>
      <c r="D198" s="62">
        <v>642</v>
      </c>
      <c r="E198" s="62">
        <v>319</v>
      </c>
      <c r="F198" s="62">
        <v>1073</v>
      </c>
      <c r="G198" s="62">
        <v>1827</v>
      </c>
      <c r="H198" s="62">
        <v>3078</v>
      </c>
      <c r="I198" s="62">
        <v>3422</v>
      </c>
      <c r="J198" s="62">
        <v>3003</v>
      </c>
      <c r="K198" s="62">
        <v>1394</v>
      </c>
      <c r="L198" s="62">
        <v>1015</v>
      </c>
      <c r="M198" s="62">
        <v>725</v>
      </c>
      <c r="N198" s="62">
        <v>18471.5</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234189.76</v>
      </c>
      <c r="C200" s="66">
        <v>244833.22999999998</v>
      </c>
      <c r="D200" s="66">
        <v>247574.83</v>
      </c>
      <c r="E200" s="66">
        <v>252957.41999999998</v>
      </c>
      <c r="F200" s="66">
        <v>251264.78</v>
      </c>
      <c r="G200" s="66">
        <v>238616.46</v>
      </c>
      <c r="H200" s="66">
        <v>248836.94</v>
      </c>
      <c r="I200" s="66">
        <v>256197.49000000002</v>
      </c>
      <c r="J200" s="66">
        <v>151825.12</v>
      </c>
      <c r="K200" s="66">
        <v>225826.79</v>
      </c>
      <c r="L200" s="66">
        <v>154562.54</v>
      </c>
      <c r="M200" s="66">
        <v>236612.55</v>
      </c>
      <c r="N200" s="66">
        <v>2743297.91</v>
      </c>
    </row>
    <row r="201" spans="1:14" ht="33" customHeight="1" x14ac:dyDescent="0.2">
      <c r="A201" s="80" t="s">
        <v>330</v>
      </c>
      <c r="B201" s="62">
        <v>12707.62</v>
      </c>
      <c r="C201" s="62">
        <v>11311.51</v>
      </c>
      <c r="D201" s="62">
        <v>17792.240000000002</v>
      </c>
      <c r="E201" s="62">
        <v>22088.18</v>
      </c>
      <c r="F201" s="62">
        <v>19791.689999999999</v>
      </c>
      <c r="G201" s="62">
        <v>16491.97</v>
      </c>
      <c r="H201" s="62">
        <v>17110.21</v>
      </c>
      <c r="I201" s="62">
        <v>12862.79</v>
      </c>
      <c r="J201" s="62">
        <v>16963.59</v>
      </c>
      <c r="K201" s="62">
        <v>14099.38</v>
      </c>
      <c r="L201" s="62">
        <v>11866.99</v>
      </c>
      <c r="M201" s="62">
        <v>9693</v>
      </c>
      <c r="N201" s="68">
        <v>182779.17</v>
      </c>
    </row>
    <row r="202" spans="1:14" ht="33" customHeight="1" x14ac:dyDescent="0.2">
      <c r="A202" s="80" t="s">
        <v>331</v>
      </c>
      <c r="B202" s="62">
        <v>17013.37</v>
      </c>
      <c r="C202" s="62">
        <v>16915.39</v>
      </c>
      <c r="D202" s="62">
        <v>16317.6</v>
      </c>
      <c r="E202" s="62">
        <v>17026.330000000002</v>
      </c>
      <c r="F202" s="62">
        <v>16731.88</v>
      </c>
      <c r="G202" s="62">
        <v>20659.41</v>
      </c>
      <c r="H202" s="62">
        <v>14447.32</v>
      </c>
      <c r="I202" s="62">
        <v>12387.28</v>
      </c>
      <c r="J202" s="62">
        <v>0</v>
      </c>
      <c r="K202" s="62">
        <v>14076.35</v>
      </c>
      <c r="L202" s="62">
        <v>14406.19</v>
      </c>
      <c r="M202" s="62">
        <v>13248.8</v>
      </c>
      <c r="N202" s="68">
        <v>173229.92</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2969.14</v>
      </c>
      <c r="F204" s="62">
        <v>0</v>
      </c>
      <c r="G204" s="62">
        <v>0</v>
      </c>
      <c r="H204" s="62">
        <v>0</v>
      </c>
      <c r="I204" s="62">
        <v>0</v>
      </c>
      <c r="J204" s="62">
        <v>0</v>
      </c>
      <c r="K204" s="62">
        <v>0</v>
      </c>
      <c r="L204" s="62">
        <v>0</v>
      </c>
      <c r="M204" s="62">
        <v>0</v>
      </c>
      <c r="N204" s="68">
        <v>2969.14</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204468.77000000002</v>
      </c>
      <c r="C206" s="62">
        <v>216606.33</v>
      </c>
      <c r="D206" s="62">
        <v>213464.99</v>
      </c>
      <c r="E206" s="62">
        <v>210873.77</v>
      </c>
      <c r="F206" s="62">
        <v>214741.21</v>
      </c>
      <c r="G206" s="62">
        <v>201465.08</v>
      </c>
      <c r="H206" s="62">
        <v>217279.41</v>
      </c>
      <c r="I206" s="62">
        <v>230947.42</v>
      </c>
      <c r="J206" s="62">
        <v>134861.53</v>
      </c>
      <c r="K206" s="62">
        <v>197651.06</v>
      </c>
      <c r="L206" s="62">
        <v>128289.36</v>
      </c>
      <c r="M206" s="62">
        <v>213670.75</v>
      </c>
      <c r="N206" s="68">
        <v>2384319.6800000002</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20</v>
      </c>
      <c r="J213" s="66">
        <v>0</v>
      </c>
      <c r="K213" s="66">
        <v>0</v>
      </c>
      <c r="L213" s="66">
        <v>0</v>
      </c>
      <c r="M213" s="66">
        <v>0</v>
      </c>
      <c r="N213" s="66">
        <v>20</v>
      </c>
    </row>
    <row r="214" spans="1:14" ht="33" customHeight="1" thickBot="1" x14ac:dyDescent="0.25">
      <c r="A214" s="81" t="s">
        <v>339</v>
      </c>
      <c r="B214" s="70">
        <v>0</v>
      </c>
      <c r="C214" s="70">
        <v>0</v>
      </c>
      <c r="D214" s="70">
        <v>0</v>
      </c>
      <c r="E214" s="70">
        <v>0</v>
      </c>
      <c r="F214" s="70">
        <v>0</v>
      </c>
      <c r="G214" s="70">
        <v>0</v>
      </c>
      <c r="H214" s="70">
        <v>0</v>
      </c>
      <c r="I214" s="70">
        <v>20</v>
      </c>
      <c r="J214" s="70">
        <v>0</v>
      </c>
      <c r="K214" s="70">
        <v>0</v>
      </c>
      <c r="L214" s="70">
        <v>0</v>
      </c>
      <c r="M214" s="70">
        <v>0</v>
      </c>
      <c r="N214" s="71">
        <v>20</v>
      </c>
    </row>
    <row r="215" spans="1:14" ht="33" customHeight="1" thickBot="1" x14ac:dyDescent="0.25">
      <c r="A215" s="116" t="s">
        <v>250</v>
      </c>
      <c r="B215" s="115">
        <v>544795.11</v>
      </c>
      <c r="C215" s="115">
        <v>528804.1</v>
      </c>
      <c r="D215" s="115">
        <v>541454.20000000007</v>
      </c>
      <c r="E215" s="115">
        <v>583522.51</v>
      </c>
      <c r="F215" s="115">
        <v>613755.56000000006</v>
      </c>
      <c r="G215" s="115">
        <v>614079.6</v>
      </c>
      <c r="H215" s="115">
        <v>646938.73</v>
      </c>
      <c r="I215" s="115">
        <v>660556.55999999994</v>
      </c>
      <c r="J215" s="115">
        <v>643764.42000000004</v>
      </c>
      <c r="K215" s="115">
        <v>705031.88</v>
      </c>
      <c r="L215" s="115">
        <v>581886.26000000013</v>
      </c>
      <c r="M215" s="115">
        <v>643931.64999999991</v>
      </c>
      <c r="N215" s="115">
        <v>7308520.5800000001</v>
      </c>
    </row>
    <row r="216" spans="1:14" ht="33" customHeight="1" x14ac:dyDescent="0.2"/>
    <row r="217" spans="1:14" ht="33" customHeight="1" x14ac:dyDescent="0.2">
      <c r="A217" s="85"/>
    </row>
    <row r="218" spans="1:14" ht="33" customHeight="1" x14ac:dyDescent="0.2">
      <c r="A218" s="216" t="s">
        <v>387</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50</v>
      </c>
      <c r="C221" s="61">
        <v>50</v>
      </c>
      <c r="D221" s="61">
        <v>0</v>
      </c>
      <c r="E221" s="61">
        <v>50</v>
      </c>
      <c r="F221" s="61">
        <v>0</v>
      </c>
      <c r="G221" s="61">
        <v>0</v>
      </c>
      <c r="H221" s="61">
        <v>0</v>
      </c>
      <c r="I221" s="61">
        <v>100</v>
      </c>
      <c r="J221" s="61">
        <v>150</v>
      </c>
      <c r="K221" s="61">
        <v>50</v>
      </c>
      <c r="L221" s="61">
        <v>0</v>
      </c>
      <c r="M221" s="61">
        <v>50</v>
      </c>
      <c r="N221" s="61">
        <v>500</v>
      </c>
    </row>
    <row r="222" spans="1:14" ht="33" customHeight="1" x14ac:dyDescent="0.2">
      <c r="A222" s="77" t="s">
        <v>252</v>
      </c>
      <c r="B222" s="64">
        <v>50</v>
      </c>
      <c r="C222" s="62">
        <v>50</v>
      </c>
      <c r="D222" s="62">
        <v>0</v>
      </c>
      <c r="E222" s="62">
        <v>50</v>
      </c>
      <c r="F222" s="62">
        <v>0</v>
      </c>
      <c r="G222" s="62">
        <v>0</v>
      </c>
      <c r="H222" s="62">
        <v>0</v>
      </c>
      <c r="I222" s="62">
        <v>100</v>
      </c>
      <c r="J222" s="62">
        <v>150</v>
      </c>
      <c r="K222" s="62">
        <v>50</v>
      </c>
      <c r="L222" s="62">
        <v>0</v>
      </c>
      <c r="M222" s="62">
        <v>50</v>
      </c>
      <c r="N222" s="63">
        <v>500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0</v>
      </c>
      <c r="C234" s="66">
        <v>0</v>
      </c>
      <c r="D234" s="66">
        <v>0</v>
      </c>
      <c r="E234" s="66">
        <v>0</v>
      </c>
      <c r="F234" s="66">
        <v>0</v>
      </c>
      <c r="G234" s="66">
        <v>0</v>
      </c>
      <c r="H234" s="66">
        <v>0</v>
      </c>
      <c r="I234" s="66">
        <v>0</v>
      </c>
      <c r="J234" s="66">
        <v>0</v>
      </c>
      <c r="K234" s="66">
        <v>0</v>
      </c>
      <c r="L234" s="66">
        <v>0</v>
      </c>
      <c r="M234" s="66">
        <v>0</v>
      </c>
      <c r="N234" s="66">
        <v>0</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0</v>
      </c>
      <c r="C236" s="62">
        <v>0</v>
      </c>
      <c r="D236" s="62">
        <v>0</v>
      </c>
      <c r="E236" s="62">
        <v>0</v>
      </c>
      <c r="F236" s="62">
        <v>0</v>
      </c>
      <c r="G236" s="62">
        <v>0</v>
      </c>
      <c r="H236" s="62">
        <v>0</v>
      </c>
      <c r="I236" s="62">
        <v>0</v>
      </c>
      <c r="J236" s="62">
        <v>0</v>
      </c>
      <c r="K236" s="62">
        <v>0</v>
      </c>
      <c r="L236" s="62">
        <v>0</v>
      </c>
      <c r="M236" s="62">
        <v>0</v>
      </c>
      <c r="N236" s="63">
        <v>0</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315</v>
      </c>
      <c r="C239" s="67">
        <v>55</v>
      </c>
      <c r="D239" s="67">
        <v>35</v>
      </c>
      <c r="E239" s="67">
        <v>85</v>
      </c>
      <c r="F239" s="67">
        <v>5</v>
      </c>
      <c r="G239" s="67">
        <v>485</v>
      </c>
      <c r="H239" s="67">
        <v>125</v>
      </c>
      <c r="I239" s="67">
        <v>50</v>
      </c>
      <c r="J239" s="67">
        <v>285</v>
      </c>
      <c r="K239" s="67">
        <v>255</v>
      </c>
      <c r="L239" s="67">
        <v>75</v>
      </c>
      <c r="M239" s="67">
        <v>135</v>
      </c>
      <c r="N239" s="67">
        <v>1905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315</v>
      </c>
      <c r="C241" s="62">
        <v>55</v>
      </c>
      <c r="D241" s="62">
        <v>35</v>
      </c>
      <c r="E241" s="62">
        <v>85</v>
      </c>
      <c r="F241" s="62">
        <v>5</v>
      </c>
      <c r="G241" s="62">
        <v>485</v>
      </c>
      <c r="H241" s="62">
        <v>125</v>
      </c>
      <c r="I241" s="62">
        <v>50</v>
      </c>
      <c r="J241" s="62">
        <v>285</v>
      </c>
      <c r="K241" s="62">
        <v>255</v>
      </c>
      <c r="L241" s="62">
        <v>75</v>
      </c>
      <c r="M241" s="62">
        <v>135</v>
      </c>
      <c r="N241" s="68">
        <v>1905</v>
      </c>
    </row>
    <row r="242" spans="1:14" ht="33" customHeight="1" thickBot="1" x14ac:dyDescent="0.25">
      <c r="A242" s="65" t="s">
        <v>271</v>
      </c>
      <c r="B242" s="96">
        <v>10170</v>
      </c>
      <c r="C242" s="66">
        <v>9045</v>
      </c>
      <c r="D242" s="66">
        <v>10305</v>
      </c>
      <c r="E242" s="66">
        <v>9585</v>
      </c>
      <c r="F242" s="66">
        <v>9765</v>
      </c>
      <c r="G242" s="66">
        <v>11960.96</v>
      </c>
      <c r="H242" s="66">
        <v>11869.021000000001</v>
      </c>
      <c r="I242" s="66">
        <v>13287.22</v>
      </c>
      <c r="J242" s="66">
        <v>7560</v>
      </c>
      <c r="K242" s="66">
        <v>9720</v>
      </c>
      <c r="L242" s="66">
        <v>8460</v>
      </c>
      <c r="M242" s="66">
        <v>7425</v>
      </c>
      <c r="N242" s="66">
        <v>119152.201</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2510.96</v>
      </c>
      <c r="H248" s="62">
        <v>3920.8199999999997</v>
      </c>
      <c r="I248" s="62">
        <v>3882.22</v>
      </c>
      <c r="J248" s="62">
        <v>0</v>
      </c>
      <c r="K248" s="62">
        <v>0</v>
      </c>
      <c r="L248" s="62">
        <v>0</v>
      </c>
      <c r="M248" s="62">
        <v>0</v>
      </c>
      <c r="N248" s="68">
        <v>10314</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10170</v>
      </c>
      <c r="C252" s="62">
        <v>9045</v>
      </c>
      <c r="D252" s="62">
        <v>10305</v>
      </c>
      <c r="E252" s="62">
        <v>9585</v>
      </c>
      <c r="F252" s="62">
        <v>9765</v>
      </c>
      <c r="G252" s="62">
        <v>9450</v>
      </c>
      <c r="H252" s="62">
        <v>7948.201</v>
      </c>
      <c r="I252" s="62">
        <v>9405</v>
      </c>
      <c r="J252" s="62">
        <v>7560</v>
      </c>
      <c r="K252" s="62">
        <v>9720</v>
      </c>
      <c r="L252" s="62">
        <v>8460</v>
      </c>
      <c r="M252" s="62">
        <v>7425</v>
      </c>
      <c r="N252" s="68">
        <v>108838.201</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350</v>
      </c>
      <c r="C254" s="66">
        <v>100</v>
      </c>
      <c r="D254" s="66">
        <v>300</v>
      </c>
      <c r="E254" s="66">
        <v>0</v>
      </c>
      <c r="F254" s="66">
        <v>0</v>
      </c>
      <c r="G254" s="66">
        <v>0</v>
      </c>
      <c r="H254" s="66">
        <v>0</v>
      </c>
      <c r="I254" s="66">
        <v>0</v>
      </c>
      <c r="J254" s="66">
        <v>0</v>
      </c>
      <c r="K254" s="66">
        <v>0</v>
      </c>
      <c r="L254" s="66">
        <v>0</v>
      </c>
      <c r="M254" s="66">
        <v>0</v>
      </c>
      <c r="N254" s="66">
        <v>750</v>
      </c>
    </row>
    <row r="255" spans="1:14" ht="33" customHeight="1" thickBot="1" x14ac:dyDescent="0.25">
      <c r="A255" s="81" t="s">
        <v>283</v>
      </c>
      <c r="B255" s="98">
        <v>350</v>
      </c>
      <c r="C255" s="69">
        <v>100</v>
      </c>
      <c r="D255" s="69">
        <v>300</v>
      </c>
      <c r="E255" s="69">
        <v>0</v>
      </c>
      <c r="F255" s="69">
        <v>0</v>
      </c>
      <c r="G255" s="69">
        <v>0</v>
      </c>
      <c r="H255" s="69">
        <v>0</v>
      </c>
      <c r="I255" s="69">
        <v>0</v>
      </c>
      <c r="J255" s="69">
        <v>0</v>
      </c>
      <c r="K255" s="69">
        <v>0</v>
      </c>
      <c r="L255" s="69">
        <v>0</v>
      </c>
      <c r="M255" s="69">
        <v>0</v>
      </c>
      <c r="N255" s="68">
        <v>750</v>
      </c>
    </row>
    <row r="256" spans="1:14" ht="33" customHeight="1" thickBot="1" x14ac:dyDescent="0.25">
      <c r="A256" s="65" t="s">
        <v>284</v>
      </c>
      <c r="B256" s="96">
        <v>325</v>
      </c>
      <c r="C256" s="66">
        <v>75</v>
      </c>
      <c r="D256" s="66">
        <v>200</v>
      </c>
      <c r="E256" s="66">
        <v>0</v>
      </c>
      <c r="F256" s="66">
        <v>0</v>
      </c>
      <c r="G256" s="66">
        <v>0</v>
      </c>
      <c r="H256" s="66">
        <v>0</v>
      </c>
      <c r="I256" s="66">
        <v>0</v>
      </c>
      <c r="J256" s="66">
        <v>0</v>
      </c>
      <c r="K256" s="66">
        <v>18866.617999999999</v>
      </c>
      <c r="L256" s="66">
        <v>17713.055</v>
      </c>
      <c r="M256" s="66">
        <v>26153.828000000001</v>
      </c>
      <c r="N256" s="66">
        <v>63333.500999999997</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18866.617999999999</v>
      </c>
      <c r="L258" s="62">
        <v>17713.055</v>
      </c>
      <c r="M258" s="62">
        <v>26153.828000000001</v>
      </c>
      <c r="N258" s="68">
        <v>62733.500999999997</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325</v>
      </c>
      <c r="C265" s="62">
        <v>75</v>
      </c>
      <c r="D265" s="62">
        <v>200</v>
      </c>
      <c r="E265" s="62">
        <v>0</v>
      </c>
      <c r="F265" s="62">
        <v>0</v>
      </c>
      <c r="G265" s="62">
        <v>0</v>
      </c>
      <c r="H265" s="62">
        <v>0</v>
      </c>
      <c r="I265" s="62">
        <v>0</v>
      </c>
      <c r="J265" s="62">
        <v>0</v>
      </c>
      <c r="K265" s="62">
        <v>0</v>
      </c>
      <c r="L265" s="62">
        <v>0</v>
      </c>
      <c r="M265" s="62">
        <v>0</v>
      </c>
      <c r="N265" s="68">
        <v>600</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142.88399999999999</v>
      </c>
      <c r="M267" s="66">
        <v>0</v>
      </c>
      <c r="N267" s="66">
        <v>142.88399999999999</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142.88399999999999</v>
      </c>
      <c r="M270" s="62">
        <v>0</v>
      </c>
      <c r="N270" s="68">
        <v>142.88399999999999</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312036.93099999998</v>
      </c>
      <c r="C275" s="66">
        <v>312052.43300000002</v>
      </c>
      <c r="D275" s="66">
        <v>332829.84699999995</v>
      </c>
      <c r="E275" s="66">
        <v>343284.38199999998</v>
      </c>
      <c r="F275" s="66">
        <v>327895.81299999997</v>
      </c>
      <c r="G275" s="66">
        <v>313489.49300000002</v>
      </c>
      <c r="H275" s="66">
        <v>330981.09800000006</v>
      </c>
      <c r="I275" s="66">
        <v>352381.74100000004</v>
      </c>
      <c r="J275" s="66">
        <v>354308.80299999996</v>
      </c>
      <c r="K275" s="66">
        <v>323813.03399999999</v>
      </c>
      <c r="L275" s="66">
        <v>324217.08299999998</v>
      </c>
      <c r="M275" s="66">
        <v>284537.97200000001</v>
      </c>
      <c r="N275" s="66">
        <v>3911828.63</v>
      </c>
    </row>
    <row r="276" spans="1:14" ht="33" customHeight="1" x14ac:dyDescent="0.2">
      <c r="A276" s="80" t="s">
        <v>304</v>
      </c>
      <c r="B276" s="64">
        <v>25204.614999999998</v>
      </c>
      <c r="C276" s="62">
        <v>34958.75</v>
      </c>
      <c r="D276" s="62">
        <v>42078.52</v>
      </c>
      <c r="E276" s="62">
        <v>48916.399999999994</v>
      </c>
      <c r="F276" s="62">
        <v>45168.06</v>
      </c>
      <c r="G276" s="62">
        <v>25384.14</v>
      </c>
      <c r="H276" s="62">
        <v>26647.58</v>
      </c>
      <c r="I276" s="62">
        <v>26146.720000000001</v>
      </c>
      <c r="J276" s="62">
        <v>29293.34</v>
      </c>
      <c r="K276" s="62">
        <v>26123.279999999999</v>
      </c>
      <c r="L276" s="62">
        <v>23811.429999999997</v>
      </c>
      <c r="M276" s="62">
        <v>25504.500000000004</v>
      </c>
      <c r="N276" s="68">
        <v>379237.33500000002</v>
      </c>
    </row>
    <row r="277" spans="1:14" ht="33" customHeight="1" x14ac:dyDescent="0.2">
      <c r="A277" s="80" t="s">
        <v>305</v>
      </c>
      <c r="B277" s="64">
        <v>3095.4</v>
      </c>
      <c r="C277" s="62">
        <v>2344.7600000000002</v>
      </c>
      <c r="D277" s="62">
        <v>2537.92</v>
      </c>
      <c r="E277" s="62">
        <v>3733.4</v>
      </c>
      <c r="F277" s="62">
        <v>4593.6000000000004</v>
      </c>
      <c r="G277" s="62">
        <v>4189.24</v>
      </c>
      <c r="H277" s="62">
        <v>3594.8</v>
      </c>
      <c r="I277" s="62">
        <v>4749.8</v>
      </c>
      <c r="J277" s="62">
        <v>3625.6</v>
      </c>
      <c r="K277" s="62">
        <v>2934.8</v>
      </c>
      <c r="L277" s="62">
        <v>4245.8</v>
      </c>
      <c r="M277" s="62">
        <v>3945.6</v>
      </c>
      <c r="N277" s="68">
        <v>43590.720000000001</v>
      </c>
    </row>
    <row r="278" spans="1:14" ht="33" customHeight="1" x14ac:dyDescent="0.2">
      <c r="A278" s="80" t="s">
        <v>306</v>
      </c>
      <c r="B278" s="64">
        <v>5056</v>
      </c>
      <c r="C278" s="62">
        <v>2488</v>
      </c>
      <c r="D278" s="62">
        <v>2280</v>
      </c>
      <c r="E278" s="62">
        <v>3776</v>
      </c>
      <c r="F278" s="62">
        <v>5152</v>
      </c>
      <c r="G278" s="62">
        <v>4081.32</v>
      </c>
      <c r="H278" s="62">
        <v>5128</v>
      </c>
      <c r="I278" s="62">
        <v>4320</v>
      </c>
      <c r="J278" s="62">
        <v>5152</v>
      </c>
      <c r="K278" s="62">
        <v>4760</v>
      </c>
      <c r="L278" s="62">
        <v>4610.8</v>
      </c>
      <c r="M278" s="62">
        <v>1828.8</v>
      </c>
      <c r="N278" s="68">
        <v>48632.920000000006</v>
      </c>
    </row>
    <row r="279" spans="1:14" ht="33" customHeight="1" x14ac:dyDescent="0.2">
      <c r="A279" s="80" t="s">
        <v>307</v>
      </c>
      <c r="B279" s="64">
        <v>123910.46599999999</v>
      </c>
      <c r="C279" s="62">
        <v>126783.75700000001</v>
      </c>
      <c r="D279" s="62">
        <v>142649.26699999999</v>
      </c>
      <c r="E279" s="62">
        <v>128782.792</v>
      </c>
      <c r="F279" s="62">
        <v>113642.833</v>
      </c>
      <c r="G279" s="62">
        <v>128586.003</v>
      </c>
      <c r="H279" s="62">
        <v>141089.02799999999</v>
      </c>
      <c r="I279" s="62">
        <v>161933.71100000001</v>
      </c>
      <c r="J279" s="62">
        <v>158925.37299999999</v>
      </c>
      <c r="K279" s="62">
        <v>135329.334</v>
      </c>
      <c r="L279" s="62">
        <v>147933.08799999999</v>
      </c>
      <c r="M279" s="62">
        <v>126682.742</v>
      </c>
      <c r="N279" s="68">
        <v>1636248.3939999999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1591.66</v>
      </c>
      <c r="N280" s="68">
        <v>1591.66</v>
      </c>
    </row>
    <row r="281" spans="1:14" ht="33" customHeight="1" x14ac:dyDescent="0.2">
      <c r="A281" s="80" t="s">
        <v>309</v>
      </c>
      <c r="B281" s="64">
        <v>7198.46</v>
      </c>
      <c r="C281" s="62">
        <v>8146.95</v>
      </c>
      <c r="D281" s="62">
        <v>8530.5499999999993</v>
      </c>
      <c r="E281" s="62">
        <v>9913.85</v>
      </c>
      <c r="F281" s="62">
        <v>8453.0499999999993</v>
      </c>
      <c r="G281" s="62">
        <v>8847.25</v>
      </c>
      <c r="H281" s="62">
        <v>9407.75</v>
      </c>
      <c r="I281" s="62">
        <v>11623.8</v>
      </c>
      <c r="J281" s="62">
        <v>9277.7999999999993</v>
      </c>
      <c r="K281" s="62">
        <v>10212.700000000001</v>
      </c>
      <c r="L281" s="62">
        <v>9572.85</v>
      </c>
      <c r="M281" s="62">
        <v>8265.5</v>
      </c>
      <c r="N281" s="68">
        <v>109450.51000000001</v>
      </c>
    </row>
    <row r="282" spans="1:14" ht="33" customHeight="1" x14ac:dyDescent="0.2">
      <c r="A282" s="80" t="s">
        <v>310</v>
      </c>
      <c r="B282" s="64">
        <v>103144.04000000001</v>
      </c>
      <c r="C282" s="62">
        <v>93440.415999999997</v>
      </c>
      <c r="D282" s="62">
        <v>109712.72</v>
      </c>
      <c r="E282" s="62">
        <v>107240.54000000002</v>
      </c>
      <c r="F282" s="62">
        <v>111806.05</v>
      </c>
      <c r="G282" s="62">
        <v>93983.87999999999</v>
      </c>
      <c r="H282" s="62">
        <v>87013.73000000001</v>
      </c>
      <c r="I282" s="62">
        <v>83224.220000000016</v>
      </c>
      <c r="J282" s="62">
        <v>87937.459999999992</v>
      </c>
      <c r="K282" s="62">
        <v>84149.75</v>
      </c>
      <c r="L282" s="62">
        <v>78921.114999999991</v>
      </c>
      <c r="M282" s="62">
        <v>73995.16</v>
      </c>
      <c r="N282" s="68">
        <v>1114569.081</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41391.949999999997</v>
      </c>
      <c r="C287" s="62">
        <v>42689.8</v>
      </c>
      <c r="D287" s="62">
        <v>23472.87</v>
      </c>
      <c r="E287" s="62">
        <v>39689.399999999994</v>
      </c>
      <c r="F287" s="62">
        <v>37856.219999999994</v>
      </c>
      <c r="G287" s="62">
        <v>47121.66</v>
      </c>
      <c r="H287" s="62">
        <v>56804.210000000006</v>
      </c>
      <c r="I287" s="62">
        <v>59411.489999999991</v>
      </c>
      <c r="J287" s="62">
        <v>60097.229999999996</v>
      </c>
      <c r="K287" s="62">
        <v>59709.17</v>
      </c>
      <c r="L287" s="62">
        <v>54798</v>
      </c>
      <c r="M287" s="62">
        <v>42076.009999999995</v>
      </c>
      <c r="N287" s="68">
        <v>565118.00999999989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3036</v>
      </c>
      <c r="C290" s="62">
        <v>1200</v>
      </c>
      <c r="D290" s="62">
        <v>1568</v>
      </c>
      <c r="E290" s="62">
        <v>1232</v>
      </c>
      <c r="F290" s="62">
        <v>1224</v>
      </c>
      <c r="G290" s="62">
        <v>1296</v>
      </c>
      <c r="H290" s="62">
        <v>1296</v>
      </c>
      <c r="I290" s="62">
        <v>972</v>
      </c>
      <c r="J290" s="62">
        <v>0</v>
      </c>
      <c r="K290" s="62">
        <v>594</v>
      </c>
      <c r="L290" s="62">
        <v>324</v>
      </c>
      <c r="M290" s="62">
        <v>648</v>
      </c>
      <c r="N290" s="68">
        <v>13390</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36854.720000000001</v>
      </c>
      <c r="C312" s="66">
        <v>29869.73</v>
      </c>
      <c r="D312" s="66">
        <v>38094.870000000003</v>
      </c>
      <c r="E312" s="66">
        <v>35339.629000000001</v>
      </c>
      <c r="F312" s="66">
        <v>32101.190000000002</v>
      </c>
      <c r="G312" s="66">
        <v>33133.39</v>
      </c>
      <c r="H312" s="66">
        <v>16095.25</v>
      </c>
      <c r="I312" s="66">
        <v>14280.05</v>
      </c>
      <c r="J312" s="66">
        <v>16708.89</v>
      </c>
      <c r="K312" s="66">
        <v>22829.739999999998</v>
      </c>
      <c r="L312" s="66">
        <v>35114.07</v>
      </c>
      <c r="M312" s="66">
        <v>27131.759999999998</v>
      </c>
      <c r="N312" s="66">
        <v>337553.28899999999</v>
      </c>
    </row>
    <row r="313" spans="1:14" ht="33" customHeight="1" x14ac:dyDescent="0.2">
      <c r="A313" s="80" t="s">
        <v>337</v>
      </c>
      <c r="B313" s="64">
        <v>22175</v>
      </c>
      <c r="C313" s="62">
        <v>21925</v>
      </c>
      <c r="D313" s="62">
        <v>25875</v>
      </c>
      <c r="E313" s="62">
        <v>22375</v>
      </c>
      <c r="F313" s="62">
        <v>20850</v>
      </c>
      <c r="G313" s="62">
        <v>22525</v>
      </c>
      <c r="H313" s="62">
        <v>5900</v>
      </c>
      <c r="I313" s="62">
        <v>5725</v>
      </c>
      <c r="J313" s="62">
        <v>6450</v>
      </c>
      <c r="K313" s="62">
        <v>12975</v>
      </c>
      <c r="L313" s="62">
        <v>24200</v>
      </c>
      <c r="M313" s="62">
        <v>25300</v>
      </c>
      <c r="N313" s="68">
        <v>216275</v>
      </c>
    </row>
    <row r="314" spans="1:14" ht="33" customHeight="1" x14ac:dyDescent="0.2">
      <c r="A314" s="80" t="s">
        <v>338</v>
      </c>
      <c r="B314" s="64">
        <v>14679.72</v>
      </c>
      <c r="C314" s="62">
        <v>7944.73</v>
      </c>
      <c r="D314" s="62">
        <v>12219.87</v>
      </c>
      <c r="E314" s="62">
        <v>12964.629000000001</v>
      </c>
      <c r="F314" s="62">
        <v>11251.19</v>
      </c>
      <c r="G314" s="62">
        <v>10608.39</v>
      </c>
      <c r="H314" s="62">
        <v>10195.25</v>
      </c>
      <c r="I314" s="62">
        <v>8555.0499999999993</v>
      </c>
      <c r="J314" s="62">
        <v>10258.89</v>
      </c>
      <c r="K314" s="62">
        <v>9854.74</v>
      </c>
      <c r="L314" s="62">
        <v>10914.07</v>
      </c>
      <c r="M314" s="62">
        <v>1831.76</v>
      </c>
      <c r="N314" s="68">
        <v>121278.289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2850</v>
      </c>
      <c r="C316" s="66">
        <v>2600</v>
      </c>
      <c r="D316" s="66">
        <v>3150</v>
      </c>
      <c r="E316" s="66">
        <v>4199.95</v>
      </c>
      <c r="F316" s="66">
        <v>4150</v>
      </c>
      <c r="G316" s="66">
        <v>3225</v>
      </c>
      <c r="H316" s="66">
        <v>3450</v>
      </c>
      <c r="I316" s="66">
        <v>3450</v>
      </c>
      <c r="J316" s="66">
        <v>3275</v>
      </c>
      <c r="K316" s="66">
        <v>3200</v>
      </c>
      <c r="L316" s="66">
        <v>2825</v>
      </c>
      <c r="M316" s="66">
        <v>2750</v>
      </c>
      <c r="N316" s="66">
        <v>39124.949999999997</v>
      </c>
    </row>
    <row r="317" spans="1:14" ht="33" customHeight="1" thickBot="1" x14ac:dyDescent="0.25">
      <c r="A317" s="81" t="s">
        <v>339</v>
      </c>
      <c r="B317" s="99">
        <v>2850</v>
      </c>
      <c r="C317" s="70">
        <v>2600</v>
      </c>
      <c r="D317" s="70">
        <v>3150</v>
      </c>
      <c r="E317" s="70">
        <v>4199.95</v>
      </c>
      <c r="F317" s="70">
        <v>4150</v>
      </c>
      <c r="G317" s="70">
        <v>3225</v>
      </c>
      <c r="H317" s="70">
        <v>3450</v>
      </c>
      <c r="I317" s="70">
        <v>3450</v>
      </c>
      <c r="J317" s="70">
        <v>3275</v>
      </c>
      <c r="K317" s="70">
        <v>3200</v>
      </c>
      <c r="L317" s="70">
        <v>2825</v>
      </c>
      <c r="M317" s="70">
        <v>2750</v>
      </c>
      <c r="N317" s="71">
        <v>39124.949999999997</v>
      </c>
    </row>
    <row r="318" spans="1:14" ht="33" customHeight="1" thickBot="1" x14ac:dyDescent="0.25">
      <c r="A318" s="116" t="s">
        <v>250</v>
      </c>
      <c r="B318" s="100">
        <v>362951.65099999995</v>
      </c>
      <c r="C318" s="115">
        <v>353847.163</v>
      </c>
      <c r="D318" s="115">
        <v>384914.71699999995</v>
      </c>
      <c r="E318" s="115">
        <v>392543.96100000001</v>
      </c>
      <c r="F318" s="115">
        <v>373917.00299999997</v>
      </c>
      <c r="G318" s="115">
        <v>362293.84300000005</v>
      </c>
      <c r="H318" s="115">
        <v>362520.36900000006</v>
      </c>
      <c r="I318" s="115">
        <v>383549.011</v>
      </c>
      <c r="J318" s="115">
        <v>382287.69299999997</v>
      </c>
      <c r="K318" s="115">
        <v>378734.39199999999</v>
      </c>
      <c r="L318" s="115">
        <v>388547.092</v>
      </c>
      <c r="M318" s="115">
        <v>348183.56</v>
      </c>
      <c r="N318" s="115">
        <v>4474290.4550000001</v>
      </c>
    </row>
    <row r="319" spans="1:14" ht="33" customHeight="1" x14ac:dyDescent="0.2"/>
    <row r="320" spans="1:14" ht="33" customHeight="1" x14ac:dyDescent="0.2">
      <c r="A320" s="85"/>
    </row>
    <row r="321" spans="1:14" ht="33" customHeight="1" x14ac:dyDescent="0.2">
      <c r="A321" s="216" t="s">
        <v>388</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30</v>
      </c>
      <c r="F330" s="61">
        <v>2200</v>
      </c>
      <c r="G330" s="61">
        <v>5804</v>
      </c>
      <c r="H330" s="61">
        <v>6853</v>
      </c>
      <c r="I330" s="61">
        <v>11760</v>
      </c>
      <c r="J330" s="61">
        <v>10694</v>
      </c>
      <c r="K330" s="61">
        <v>7176</v>
      </c>
      <c r="L330" s="61">
        <v>7046</v>
      </c>
      <c r="M330" s="61">
        <v>3610</v>
      </c>
      <c r="N330" s="61">
        <v>55173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30</v>
      </c>
      <c r="F336" s="64">
        <v>2200</v>
      </c>
      <c r="G336" s="64">
        <v>5804</v>
      </c>
      <c r="H336" s="64">
        <v>6853</v>
      </c>
      <c r="I336" s="64">
        <v>11760</v>
      </c>
      <c r="J336" s="64">
        <v>10694</v>
      </c>
      <c r="K336" s="64">
        <v>7176</v>
      </c>
      <c r="L336" s="64">
        <v>7046</v>
      </c>
      <c r="M336" s="64">
        <v>3610</v>
      </c>
      <c r="N336" s="64">
        <v>55173</v>
      </c>
    </row>
    <row r="337" spans="1:14" ht="33" customHeight="1" thickBot="1" x14ac:dyDescent="0.25">
      <c r="A337" s="65" t="s">
        <v>263</v>
      </c>
      <c r="B337" s="91">
        <v>19228</v>
      </c>
      <c r="C337" s="61">
        <v>13713</v>
      </c>
      <c r="D337" s="61">
        <v>20760</v>
      </c>
      <c r="E337" s="61">
        <v>19705</v>
      </c>
      <c r="F337" s="61">
        <v>21583</v>
      </c>
      <c r="G337" s="61">
        <v>21989</v>
      </c>
      <c r="H337" s="61">
        <v>23525</v>
      </c>
      <c r="I337" s="61">
        <v>24342</v>
      </c>
      <c r="J337" s="61">
        <v>23241</v>
      </c>
      <c r="K337" s="61">
        <v>22964</v>
      </c>
      <c r="L337" s="61">
        <v>15165</v>
      </c>
      <c r="M337" s="61">
        <v>18039</v>
      </c>
      <c r="N337" s="61">
        <v>244254</v>
      </c>
    </row>
    <row r="338" spans="1:14" ht="33" customHeight="1" x14ac:dyDescent="0.2">
      <c r="A338" s="80" t="s">
        <v>264</v>
      </c>
      <c r="B338" s="64">
        <v>19228</v>
      </c>
      <c r="C338" s="64">
        <v>13713</v>
      </c>
      <c r="D338" s="64">
        <v>20760</v>
      </c>
      <c r="E338" s="64">
        <v>19705</v>
      </c>
      <c r="F338" s="64">
        <v>21583</v>
      </c>
      <c r="G338" s="64">
        <v>21989</v>
      </c>
      <c r="H338" s="64">
        <v>23525</v>
      </c>
      <c r="I338" s="64">
        <v>24342</v>
      </c>
      <c r="J338" s="64">
        <v>23241</v>
      </c>
      <c r="K338" s="64">
        <v>22964</v>
      </c>
      <c r="L338" s="64">
        <v>15165</v>
      </c>
      <c r="M338" s="64">
        <v>18039</v>
      </c>
      <c r="N338" s="64">
        <v>244254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398</v>
      </c>
      <c r="C342" s="61">
        <v>243</v>
      </c>
      <c r="D342" s="61">
        <v>1584</v>
      </c>
      <c r="E342" s="61">
        <v>650</v>
      </c>
      <c r="F342" s="61">
        <v>658</v>
      </c>
      <c r="G342" s="61">
        <v>2969</v>
      </c>
      <c r="H342" s="61">
        <v>935</v>
      </c>
      <c r="I342" s="61">
        <v>1349</v>
      </c>
      <c r="J342" s="61">
        <v>4856</v>
      </c>
      <c r="K342" s="61">
        <v>5478</v>
      </c>
      <c r="L342" s="61">
        <v>4801</v>
      </c>
      <c r="M342" s="61">
        <v>4918</v>
      </c>
      <c r="N342" s="61">
        <v>28839</v>
      </c>
    </row>
    <row r="343" spans="1:14" ht="33" customHeight="1" x14ac:dyDescent="0.2">
      <c r="A343" s="80" t="s">
        <v>269</v>
      </c>
      <c r="B343" s="64">
        <v>0</v>
      </c>
      <c r="C343" s="64">
        <v>0</v>
      </c>
      <c r="D343" s="64">
        <v>0</v>
      </c>
      <c r="E343" s="64">
        <v>0</v>
      </c>
      <c r="F343" s="64">
        <v>0</v>
      </c>
      <c r="G343" s="64">
        <v>0</v>
      </c>
      <c r="H343" s="64">
        <v>0</v>
      </c>
      <c r="I343" s="64">
        <v>0</v>
      </c>
      <c r="J343" s="64">
        <v>0</v>
      </c>
      <c r="K343" s="64">
        <v>0</v>
      </c>
      <c r="L343" s="64">
        <v>4801</v>
      </c>
      <c r="M343" s="64">
        <v>0</v>
      </c>
      <c r="N343" s="64">
        <v>4801</v>
      </c>
    </row>
    <row r="344" spans="1:14" ht="33" customHeight="1" thickBot="1" x14ac:dyDescent="0.25">
      <c r="A344" s="80" t="s">
        <v>270</v>
      </c>
      <c r="B344" s="64">
        <v>398</v>
      </c>
      <c r="C344" s="64">
        <v>243</v>
      </c>
      <c r="D344" s="64">
        <v>1584</v>
      </c>
      <c r="E344" s="64">
        <v>650</v>
      </c>
      <c r="F344" s="64">
        <v>658</v>
      </c>
      <c r="G344" s="64">
        <v>2969</v>
      </c>
      <c r="H344" s="64">
        <v>935</v>
      </c>
      <c r="I344" s="64">
        <v>1349</v>
      </c>
      <c r="J344" s="64">
        <v>4856</v>
      </c>
      <c r="K344" s="64">
        <v>5478</v>
      </c>
      <c r="L344" s="64">
        <v>0</v>
      </c>
      <c r="M344" s="64">
        <v>4918</v>
      </c>
      <c r="N344" s="64">
        <v>24038</v>
      </c>
    </row>
    <row r="345" spans="1:14" ht="33" customHeight="1" thickBot="1" x14ac:dyDescent="0.25">
      <c r="A345" s="65" t="s">
        <v>271</v>
      </c>
      <c r="B345" s="91">
        <v>76116</v>
      </c>
      <c r="C345" s="61">
        <v>81972</v>
      </c>
      <c r="D345" s="61">
        <v>101844</v>
      </c>
      <c r="E345" s="61">
        <v>124499</v>
      </c>
      <c r="F345" s="61">
        <v>132974</v>
      </c>
      <c r="G345" s="61">
        <v>125436</v>
      </c>
      <c r="H345" s="61">
        <v>123025</v>
      </c>
      <c r="I345" s="61">
        <v>205426</v>
      </c>
      <c r="J345" s="61">
        <v>203113</v>
      </c>
      <c r="K345" s="61">
        <v>199756</v>
      </c>
      <c r="L345" s="61">
        <v>181245</v>
      </c>
      <c r="M345" s="61">
        <v>174389</v>
      </c>
      <c r="N345" s="61">
        <v>1729795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77780</v>
      </c>
      <c r="M348" s="64">
        <v>0</v>
      </c>
      <c r="N348" s="64">
        <v>77780</v>
      </c>
    </row>
    <row r="349" spans="1:14" ht="33" customHeight="1" x14ac:dyDescent="0.2">
      <c r="A349" s="80" t="s">
        <v>275</v>
      </c>
      <c r="B349" s="64">
        <v>41946</v>
      </c>
      <c r="C349" s="64">
        <v>42028</v>
      </c>
      <c r="D349" s="64">
        <v>88224</v>
      </c>
      <c r="E349" s="64">
        <v>61415</v>
      </c>
      <c r="F349" s="64">
        <v>76782</v>
      </c>
      <c r="G349" s="64">
        <v>59743</v>
      </c>
      <c r="H349" s="64">
        <v>79201</v>
      </c>
      <c r="I349" s="64">
        <v>65805</v>
      </c>
      <c r="J349" s="64">
        <v>82971</v>
      </c>
      <c r="K349" s="64">
        <v>99625</v>
      </c>
      <c r="L349" s="64">
        <v>0</v>
      </c>
      <c r="M349" s="64">
        <v>45048</v>
      </c>
      <c r="N349" s="64">
        <v>742788</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27461</v>
      </c>
      <c r="C351" s="64">
        <v>9110</v>
      </c>
      <c r="D351" s="64">
        <v>10419</v>
      </c>
      <c r="E351" s="64">
        <v>0</v>
      </c>
      <c r="F351" s="64">
        <v>5765</v>
      </c>
      <c r="G351" s="64">
        <v>1428</v>
      </c>
      <c r="H351" s="64">
        <v>0</v>
      </c>
      <c r="I351" s="64">
        <v>0</v>
      </c>
      <c r="J351" s="64">
        <v>0</v>
      </c>
      <c r="K351" s="64">
        <v>258</v>
      </c>
      <c r="L351" s="64">
        <v>0</v>
      </c>
      <c r="M351" s="64">
        <v>21334</v>
      </c>
      <c r="N351" s="64">
        <v>75775</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103465</v>
      </c>
      <c r="M353" s="64">
        <v>0</v>
      </c>
      <c r="N353" s="64">
        <v>103465</v>
      </c>
    </row>
    <row r="354" spans="1:14" ht="33" customHeight="1" x14ac:dyDescent="0.2">
      <c r="A354" s="80" t="s">
        <v>280</v>
      </c>
      <c r="B354" s="64">
        <v>6709</v>
      </c>
      <c r="C354" s="64">
        <v>30834</v>
      </c>
      <c r="D354" s="64">
        <v>3201</v>
      </c>
      <c r="E354" s="64">
        <v>63084</v>
      </c>
      <c r="F354" s="64">
        <v>50427</v>
      </c>
      <c r="G354" s="64">
        <v>64265</v>
      </c>
      <c r="H354" s="64">
        <v>43824</v>
      </c>
      <c r="I354" s="64">
        <v>139621</v>
      </c>
      <c r="J354" s="64">
        <v>120142</v>
      </c>
      <c r="K354" s="64">
        <v>99873</v>
      </c>
      <c r="L354" s="64">
        <v>0</v>
      </c>
      <c r="M354" s="64">
        <v>108007</v>
      </c>
      <c r="N354" s="64">
        <v>729987</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36912</v>
      </c>
      <c r="C359" s="61">
        <v>26093</v>
      </c>
      <c r="D359" s="61">
        <v>33746</v>
      </c>
      <c r="E359" s="61">
        <v>37360</v>
      </c>
      <c r="F359" s="61">
        <v>32400</v>
      </c>
      <c r="G359" s="61">
        <v>34830</v>
      </c>
      <c r="H359" s="61">
        <v>46410</v>
      </c>
      <c r="I359" s="61">
        <v>42910</v>
      </c>
      <c r="J359" s="61">
        <v>43659</v>
      </c>
      <c r="K359" s="61">
        <v>48541</v>
      </c>
      <c r="L359" s="61">
        <v>36709</v>
      </c>
      <c r="M359" s="61">
        <v>34723</v>
      </c>
      <c r="N359" s="61">
        <v>454293</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0</v>
      </c>
      <c r="C364" s="64">
        <v>0</v>
      </c>
      <c r="D364" s="64">
        <v>0</v>
      </c>
      <c r="E364" s="64">
        <v>0</v>
      </c>
      <c r="F364" s="64">
        <v>0</v>
      </c>
      <c r="G364" s="64">
        <v>0</v>
      </c>
      <c r="H364" s="64">
        <v>0</v>
      </c>
      <c r="I364" s="64">
        <v>0</v>
      </c>
      <c r="J364" s="64">
        <v>0</v>
      </c>
      <c r="K364" s="64">
        <v>0</v>
      </c>
      <c r="L364" s="64">
        <v>36439</v>
      </c>
      <c r="M364" s="64">
        <v>0</v>
      </c>
      <c r="N364" s="64">
        <v>36439</v>
      </c>
    </row>
    <row r="365" spans="1:14" ht="33" customHeight="1" x14ac:dyDescent="0.2">
      <c r="A365" s="80" t="s">
        <v>290</v>
      </c>
      <c r="B365" s="64">
        <v>36912</v>
      </c>
      <c r="C365" s="64">
        <v>26093</v>
      </c>
      <c r="D365" s="64">
        <v>33746</v>
      </c>
      <c r="E365" s="64">
        <v>37360</v>
      </c>
      <c r="F365" s="64">
        <v>32400</v>
      </c>
      <c r="G365" s="64">
        <v>34650</v>
      </c>
      <c r="H365" s="64">
        <v>46200</v>
      </c>
      <c r="I365" s="64">
        <v>42700</v>
      </c>
      <c r="J365" s="64">
        <v>43449</v>
      </c>
      <c r="K365" s="64">
        <v>48271</v>
      </c>
      <c r="L365" s="64">
        <v>0</v>
      </c>
      <c r="M365" s="64">
        <v>34573</v>
      </c>
      <c r="N365" s="64">
        <v>416354</v>
      </c>
    </row>
    <row r="366" spans="1:14" ht="33" customHeight="1" x14ac:dyDescent="0.2">
      <c r="A366" s="80" t="s">
        <v>291</v>
      </c>
      <c r="B366" s="64">
        <v>0</v>
      </c>
      <c r="C366" s="64">
        <v>0</v>
      </c>
      <c r="D366" s="64">
        <v>0</v>
      </c>
      <c r="E366" s="64">
        <v>0</v>
      </c>
      <c r="F366" s="64">
        <v>0</v>
      </c>
      <c r="G366" s="64">
        <v>0</v>
      </c>
      <c r="H366" s="64">
        <v>0</v>
      </c>
      <c r="I366" s="64">
        <v>0</v>
      </c>
      <c r="J366" s="64">
        <v>0</v>
      </c>
      <c r="K366" s="64">
        <v>0</v>
      </c>
      <c r="L366" s="64">
        <v>270</v>
      </c>
      <c r="M366" s="64">
        <v>0</v>
      </c>
      <c r="N366" s="64">
        <v>270</v>
      </c>
    </row>
    <row r="367" spans="1:14" ht="33" customHeight="1" x14ac:dyDescent="0.2">
      <c r="A367" s="80" t="s">
        <v>292</v>
      </c>
      <c r="B367" s="64">
        <v>0</v>
      </c>
      <c r="C367" s="64">
        <v>0</v>
      </c>
      <c r="D367" s="64">
        <v>0</v>
      </c>
      <c r="E367" s="64">
        <v>0</v>
      </c>
      <c r="F367" s="64">
        <v>0</v>
      </c>
      <c r="G367" s="64">
        <v>180</v>
      </c>
      <c r="H367" s="64">
        <v>210</v>
      </c>
      <c r="I367" s="64">
        <v>210</v>
      </c>
      <c r="J367" s="64">
        <v>210</v>
      </c>
      <c r="K367" s="64">
        <v>270</v>
      </c>
      <c r="L367" s="64">
        <v>0</v>
      </c>
      <c r="M367" s="64">
        <v>150</v>
      </c>
      <c r="N367" s="64">
        <v>1230</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13800</v>
      </c>
      <c r="C370" s="61">
        <v>6013</v>
      </c>
      <c r="D370" s="61">
        <v>12086</v>
      </c>
      <c r="E370" s="61">
        <v>12086</v>
      </c>
      <c r="F370" s="61">
        <v>3406</v>
      </c>
      <c r="G370" s="61">
        <v>0</v>
      </c>
      <c r="H370" s="61">
        <v>0</v>
      </c>
      <c r="I370" s="61">
        <v>0</v>
      </c>
      <c r="J370" s="61">
        <v>0</v>
      </c>
      <c r="K370" s="61">
        <v>0</v>
      </c>
      <c r="L370" s="61">
        <v>13337</v>
      </c>
      <c r="M370" s="61">
        <v>0</v>
      </c>
      <c r="N370" s="61">
        <v>60728</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13800</v>
      </c>
      <c r="C374" s="64">
        <v>6013</v>
      </c>
      <c r="D374" s="64">
        <v>12086</v>
      </c>
      <c r="E374" s="64">
        <v>12086</v>
      </c>
      <c r="F374" s="64">
        <v>3406</v>
      </c>
      <c r="G374" s="64">
        <v>0</v>
      </c>
      <c r="H374" s="64">
        <v>0</v>
      </c>
      <c r="I374" s="64">
        <v>0</v>
      </c>
      <c r="J374" s="64">
        <v>0</v>
      </c>
      <c r="K374" s="64">
        <v>0</v>
      </c>
      <c r="L374" s="64">
        <v>0</v>
      </c>
      <c r="M374" s="64">
        <v>0</v>
      </c>
      <c r="N374" s="64">
        <v>47391</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13337</v>
      </c>
      <c r="M377" s="64">
        <v>0</v>
      </c>
      <c r="N377" s="64">
        <v>13337</v>
      </c>
    </row>
    <row r="378" spans="1:14" ht="33" customHeight="1" thickBot="1" x14ac:dyDescent="0.25">
      <c r="A378" s="65" t="s">
        <v>303</v>
      </c>
      <c r="B378" s="91">
        <v>37254</v>
      </c>
      <c r="C378" s="61">
        <v>40440</v>
      </c>
      <c r="D378" s="61">
        <v>35497</v>
      </c>
      <c r="E378" s="61">
        <v>33211</v>
      </c>
      <c r="F378" s="61">
        <v>42905</v>
      </c>
      <c r="G378" s="61">
        <v>62029</v>
      </c>
      <c r="H378" s="61">
        <v>63804</v>
      </c>
      <c r="I378" s="61">
        <v>58027</v>
      </c>
      <c r="J378" s="61">
        <v>50043</v>
      </c>
      <c r="K378" s="61">
        <v>50956</v>
      </c>
      <c r="L378" s="61">
        <v>20078</v>
      </c>
      <c r="M378" s="61">
        <v>38091</v>
      </c>
      <c r="N378" s="61">
        <v>532335</v>
      </c>
    </row>
    <row r="379" spans="1:14" ht="33" customHeight="1" x14ac:dyDescent="0.2">
      <c r="A379" s="80" t="s">
        <v>304</v>
      </c>
      <c r="B379" s="64">
        <v>4000</v>
      </c>
      <c r="C379" s="64">
        <v>4850</v>
      </c>
      <c r="D379" s="64">
        <v>3800</v>
      </c>
      <c r="E379" s="64">
        <v>3662</v>
      </c>
      <c r="F379" s="64">
        <v>7348</v>
      </c>
      <c r="G379" s="64">
        <v>16354</v>
      </c>
      <c r="H379" s="64">
        <v>15506</v>
      </c>
      <c r="I379" s="64">
        <v>22799</v>
      </c>
      <c r="J379" s="64">
        <v>23713</v>
      </c>
      <c r="K379" s="64">
        <v>25174</v>
      </c>
      <c r="L379" s="64">
        <v>220</v>
      </c>
      <c r="M379" s="64">
        <v>15286</v>
      </c>
      <c r="N379" s="64">
        <v>142712</v>
      </c>
    </row>
    <row r="380" spans="1:14" ht="33" customHeight="1" x14ac:dyDescent="0.2">
      <c r="A380" s="80" t="s">
        <v>305</v>
      </c>
      <c r="B380" s="64">
        <v>0</v>
      </c>
      <c r="C380" s="64">
        <v>0</v>
      </c>
      <c r="D380" s="64">
        <v>253</v>
      </c>
      <c r="E380" s="64">
        <v>0</v>
      </c>
      <c r="F380" s="64">
        <v>60</v>
      </c>
      <c r="G380" s="64">
        <v>0</v>
      </c>
      <c r="H380" s="64">
        <v>178</v>
      </c>
      <c r="I380" s="64">
        <v>232</v>
      </c>
      <c r="J380" s="64">
        <v>117</v>
      </c>
      <c r="K380" s="64">
        <v>383</v>
      </c>
      <c r="L380" s="64">
        <v>10558</v>
      </c>
      <c r="M380" s="64">
        <v>352</v>
      </c>
      <c r="N380" s="64">
        <v>12133</v>
      </c>
    </row>
    <row r="381" spans="1:14" ht="33" customHeight="1" x14ac:dyDescent="0.2">
      <c r="A381" s="80" t="s">
        <v>306</v>
      </c>
      <c r="B381" s="64">
        <v>5493</v>
      </c>
      <c r="C381" s="64">
        <v>4973</v>
      </c>
      <c r="D381" s="64">
        <v>11952</v>
      </c>
      <c r="E381" s="64">
        <v>11086</v>
      </c>
      <c r="F381" s="64">
        <v>11602</v>
      </c>
      <c r="G381" s="64">
        <v>10889</v>
      </c>
      <c r="H381" s="64">
        <v>10628</v>
      </c>
      <c r="I381" s="64">
        <v>12439</v>
      </c>
      <c r="J381" s="64">
        <v>12713</v>
      </c>
      <c r="K381" s="64">
        <v>14749</v>
      </c>
      <c r="L381" s="64">
        <v>0</v>
      </c>
      <c r="M381" s="64">
        <v>14953</v>
      </c>
      <c r="N381" s="64">
        <v>121477</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27761</v>
      </c>
      <c r="C387" s="64">
        <v>30617</v>
      </c>
      <c r="D387" s="64">
        <v>19492</v>
      </c>
      <c r="E387" s="64">
        <v>18463</v>
      </c>
      <c r="F387" s="64">
        <v>23895</v>
      </c>
      <c r="G387" s="64">
        <v>34786</v>
      </c>
      <c r="H387" s="64">
        <v>37492</v>
      </c>
      <c r="I387" s="64">
        <v>22557</v>
      </c>
      <c r="J387" s="64">
        <v>13500</v>
      </c>
      <c r="K387" s="64">
        <v>10650</v>
      </c>
      <c r="L387" s="64">
        <v>9300</v>
      </c>
      <c r="M387" s="64">
        <v>7500</v>
      </c>
      <c r="N387" s="64">
        <v>256013</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3833</v>
      </c>
      <c r="C394" s="61">
        <v>3994</v>
      </c>
      <c r="D394" s="61">
        <v>5604</v>
      </c>
      <c r="E394" s="61">
        <v>4078</v>
      </c>
      <c r="F394" s="61">
        <v>6222</v>
      </c>
      <c r="G394" s="61">
        <v>5949</v>
      </c>
      <c r="H394" s="61">
        <v>8145</v>
      </c>
      <c r="I394" s="61">
        <v>8115</v>
      </c>
      <c r="J394" s="61">
        <v>7084</v>
      </c>
      <c r="K394" s="61">
        <v>4901</v>
      </c>
      <c r="L394" s="61">
        <v>4978</v>
      </c>
      <c r="M394" s="61">
        <v>5568</v>
      </c>
      <c r="N394" s="61">
        <v>68471</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3483</v>
      </c>
      <c r="C396" s="64">
        <v>3275</v>
      </c>
      <c r="D396" s="64">
        <v>2760</v>
      </c>
      <c r="E396" s="64">
        <v>2850</v>
      </c>
      <c r="F396" s="64">
        <v>4171</v>
      </c>
      <c r="G396" s="64">
        <v>3078</v>
      </c>
      <c r="H396" s="64">
        <v>4054</v>
      </c>
      <c r="I396" s="64">
        <v>4152</v>
      </c>
      <c r="J396" s="64">
        <v>3898</v>
      </c>
      <c r="K396" s="64">
        <v>2764</v>
      </c>
      <c r="L396" s="64">
        <v>2556</v>
      </c>
      <c r="M396" s="64">
        <v>944</v>
      </c>
      <c r="N396" s="64">
        <v>37985</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350</v>
      </c>
      <c r="C399" s="64">
        <v>719</v>
      </c>
      <c r="D399" s="64">
        <v>2844</v>
      </c>
      <c r="E399" s="64">
        <v>1228</v>
      </c>
      <c r="F399" s="64">
        <v>2051</v>
      </c>
      <c r="G399" s="64">
        <v>2871</v>
      </c>
      <c r="H399" s="64">
        <v>4091</v>
      </c>
      <c r="I399" s="64">
        <v>3963</v>
      </c>
      <c r="J399" s="64">
        <v>3186</v>
      </c>
      <c r="K399" s="64">
        <v>2137</v>
      </c>
      <c r="L399" s="64">
        <v>2422</v>
      </c>
      <c r="M399" s="64">
        <v>4624</v>
      </c>
      <c r="N399" s="64">
        <v>30486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0</v>
      </c>
      <c r="C406" s="61">
        <v>0</v>
      </c>
      <c r="D406" s="61">
        <v>0</v>
      </c>
      <c r="E406" s="61">
        <v>0</v>
      </c>
      <c r="F406" s="61">
        <v>5946</v>
      </c>
      <c r="G406" s="61">
        <v>1509</v>
      </c>
      <c r="H406" s="61">
        <v>12007</v>
      </c>
      <c r="I406" s="61">
        <v>9074</v>
      </c>
      <c r="J406" s="61">
        <v>13798</v>
      </c>
      <c r="K406" s="61">
        <v>17863</v>
      </c>
      <c r="L406" s="61">
        <v>26307</v>
      </c>
      <c r="M406" s="61">
        <v>3056</v>
      </c>
      <c r="N406" s="61">
        <v>89560</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5946</v>
      </c>
      <c r="G408" s="64">
        <v>1509</v>
      </c>
      <c r="H408" s="64">
        <v>12007</v>
      </c>
      <c r="I408" s="64">
        <v>9074</v>
      </c>
      <c r="J408" s="64">
        <v>13798</v>
      </c>
      <c r="K408" s="64">
        <v>11896</v>
      </c>
      <c r="L408" s="64">
        <v>6298</v>
      </c>
      <c r="M408" s="64">
        <v>1537</v>
      </c>
      <c r="N408" s="64">
        <v>62065</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0</v>
      </c>
      <c r="C412" s="64">
        <v>0</v>
      </c>
      <c r="D412" s="64">
        <v>0</v>
      </c>
      <c r="E412" s="64">
        <v>0</v>
      </c>
      <c r="F412" s="64">
        <v>0</v>
      </c>
      <c r="G412" s="64">
        <v>0</v>
      </c>
      <c r="H412" s="64">
        <v>0</v>
      </c>
      <c r="I412" s="64">
        <v>0</v>
      </c>
      <c r="J412" s="64">
        <v>0</v>
      </c>
      <c r="K412" s="64">
        <v>5967</v>
      </c>
      <c r="L412" s="64">
        <v>20009</v>
      </c>
      <c r="M412" s="64">
        <v>1519</v>
      </c>
      <c r="N412" s="64">
        <v>27495</v>
      </c>
    </row>
    <row r="413" spans="1:14" ht="33" customHeight="1" x14ac:dyDescent="0.2">
      <c r="A413" s="80" t="s">
        <v>334</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0</v>
      </c>
      <c r="F419" s="61">
        <v>0</v>
      </c>
      <c r="G419" s="61">
        <v>450</v>
      </c>
      <c r="H419" s="61">
        <v>0</v>
      </c>
      <c r="I419" s="61">
        <v>377</v>
      </c>
      <c r="J419" s="61">
        <v>730</v>
      </c>
      <c r="K419" s="61">
        <v>504</v>
      </c>
      <c r="L419" s="61">
        <v>640</v>
      </c>
      <c r="M419" s="61">
        <v>1759</v>
      </c>
      <c r="N419" s="61">
        <v>4460</v>
      </c>
    </row>
    <row r="420" spans="1:14" ht="33" customHeight="1" thickBot="1" x14ac:dyDescent="0.25">
      <c r="A420" s="81" t="s">
        <v>339</v>
      </c>
      <c r="B420" s="64">
        <v>0</v>
      </c>
      <c r="C420" s="64">
        <v>0</v>
      </c>
      <c r="D420" s="64">
        <v>0</v>
      </c>
      <c r="E420" s="64">
        <v>0</v>
      </c>
      <c r="F420" s="64">
        <v>0</v>
      </c>
      <c r="G420" s="64">
        <v>450</v>
      </c>
      <c r="H420" s="64">
        <v>0</v>
      </c>
      <c r="I420" s="64">
        <v>377</v>
      </c>
      <c r="J420" s="64">
        <v>730</v>
      </c>
      <c r="K420" s="64">
        <v>504</v>
      </c>
      <c r="L420" s="64">
        <v>640</v>
      </c>
      <c r="M420" s="64">
        <v>1759</v>
      </c>
      <c r="N420" s="64">
        <v>4460</v>
      </c>
    </row>
    <row r="421" spans="1:14" ht="33" customHeight="1" thickBot="1" x14ac:dyDescent="0.25">
      <c r="A421" s="116" t="s">
        <v>250</v>
      </c>
      <c r="B421" s="115">
        <v>187541</v>
      </c>
      <c r="C421" s="115">
        <v>172468</v>
      </c>
      <c r="D421" s="115">
        <v>211121</v>
      </c>
      <c r="E421" s="115">
        <v>231619</v>
      </c>
      <c r="F421" s="115">
        <v>248294</v>
      </c>
      <c r="G421" s="115">
        <v>260965</v>
      </c>
      <c r="H421" s="115">
        <v>284704</v>
      </c>
      <c r="I421" s="115">
        <v>361380</v>
      </c>
      <c r="J421" s="115">
        <v>357218</v>
      </c>
      <c r="K421" s="115">
        <v>358139</v>
      </c>
      <c r="L421" s="115">
        <v>310306</v>
      </c>
      <c r="M421" s="115">
        <v>284153</v>
      </c>
      <c r="N421" s="115">
        <v>3267908</v>
      </c>
    </row>
    <row r="422" spans="1:14" ht="33" customHeight="1" x14ac:dyDescent="0.2"/>
    <row r="423" spans="1:14" ht="33" customHeight="1" x14ac:dyDescent="0.2">
      <c r="A423" s="85"/>
    </row>
    <row r="424" spans="1:14" ht="33" customHeight="1" x14ac:dyDescent="0.2">
      <c r="A424" s="216" t="s">
        <v>389</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0</v>
      </c>
      <c r="D445" s="67">
        <v>0</v>
      </c>
      <c r="E445" s="67">
        <v>0</v>
      </c>
      <c r="F445" s="67">
        <v>0</v>
      </c>
      <c r="G445" s="67">
        <v>0</v>
      </c>
      <c r="H445" s="67">
        <v>0</v>
      </c>
      <c r="I445" s="67">
        <v>0</v>
      </c>
      <c r="J445" s="67">
        <v>0</v>
      </c>
      <c r="K445" s="67">
        <v>0</v>
      </c>
      <c r="L445" s="67">
        <v>0</v>
      </c>
      <c r="M445" s="67">
        <v>0</v>
      </c>
      <c r="N445" s="67">
        <v>0</v>
      </c>
    </row>
    <row r="446" spans="1:14" ht="33" customHeight="1" x14ac:dyDescent="0.2">
      <c r="A446" s="80" t="s">
        <v>269</v>
      </c>
      <c r="B446" s="62">
        <v>0</v>
      </c>
      <c r="C446" s="62">
        <v>0</v>
      </c>
      <c r="D446" s="62">
        <v>0</v>
      </c>
      <c r="E446" s="62">
        <v>0</v>
      </c>
      <c r="F446" s="62">
        <v>0</v>
      </c>
      <c r="G446" s="62">
        <v>0</v>
      </c>
      <c r="H446" s="62">
        <v>0</v>
      </c>
      <c r="I446" s="62">
        <v>0</v>
      </c>
      <c r="J446" s="62">
        <v>0</v>
      </c>
      <c r="K446" s="62">
        <v>0</v>
      </c>
      <c r="L446" s="62">
        <v>0</v>
      </c>
      <c r="M446" s="62">
        <v>0</v>
      </c>
      <c r="N446" s="68">
        <v>0</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8979</v>
      </c>
      <c r="C448" s="66">
        <v>2403</v>
      </c>
      <c r="D448" s="66">
        <v>3975</v>
      </c>
      <c r="E448" s="66">
        <v>6054</v>
      </c>
      <c r="F448" s="66">
        <v>9475.0499999999993</v>
      </c>
      <c r="G448" s="66">
        <v>0</v>
      </c>
      <c r="H448" s="66">
        <v>5432</v>
      </c>
      <c r="I448" s="66">
        <v>3212</v>
      </c>
      <c r="J448" s="66">
        <v>4037</v>
      </c>
      <c r="K448" s="66">
        <v>3510</v>
      </c>
      <c r="L448" s="66">
        <v>0</v>
      </c>
      <c r="M448" s="66">
        <v>7052</v>
      </c>
      <c r="N448" s="66">
        <v>54129.05</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8979</v>
      </c>
      <c r="C454" s="62">
        <v>2403</v>
      </c>
      <c r="D454" s="62">
        <v>3975</v>
      </c>
      <c r="E454" s="62">
        <v>6054</v>
      </c>
      <c r="F454" s="62">
        <v>0</v>
      </c>
      <c r="G454" s="62">
        <v>0</v>
      </c>
      <c r="H454" s="62">
        <v>0</v>
      </c>
      <c r="I454" s="62">
        <v>0</v>
      </c>
      <c r="J454" s="62">
        <v>0</v>
      </c>
      <c r="K454" s="62">
        <v>0</v>
      </c>
      <c r="L454" s="62">
        <v>0</v>
      </c>
      <c r="M454" s="62">
        <v>7052</v>
      </c>
      <c r="N454" s="68">
        <v>28463</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9475.0499999999993</v>
      </c>
      <c r="G457" s="62">
        <v>0</v>
      </c>
      <c r="H457" s="62">
        <v>5432</v>
      </c>
      <c r="I457" s="62">
        <v>3212</v>
      </c>
      <c r="J457" s="62">
        <v>4037</v>
      </c>
      <c r="K457" s="62">
        <v>3510</v>
      </c>
      <c r="L457" s="62">
        <v>0</v>
      </c>
      <c r="M457" s="62">
        <v>0</v>
      </c>
      <c r="N457" s="68">
        <v>25666.05</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840</v>
      </c>
      <c r="D460" s="66">
        <v>6240</v>
      </c>
      <c r="E460" s="66">
        <v>13324</v>
      </c>
      <c r="F460" s="66">
        <v>7037</v>
      </c>
      <c r="G460" s="66">
        <v>9069</v>
      </c>
      <c r="H460" s="66">
        <v>14780</v>
      </c>
      <c r="I460" s="66">
        <v>11642</v>
      </c>
      <c r="J460" s="66">
        <v>10290</v>
      </c>
      <c r="K460" s="66">
        <v>7792</v>
      </c>
      <c r="L460" s="66">
        <v>13064</v>
      </c>
      <c r="M460" s="66">
        <v>11872</v>
      </c>
      <c r="N460" s="66">
        <v>105950</v>
      </c>
    </row>
    <row r="461" spans="1:14" ht="33" customHeight="1" thickBot="1" x14ac:dyDescent="0.25">
      <c r="A461" s="81" t="s">
        <v>283</v>
      </c>
      <c r="B461" s="69">
        <v>0</v>
      </c>
      <c r="C461" s="69">
        <v>840</v>
      </c>
      <c r="D461" s="69">
        <v>6240</v>
      </c>
      <c r="E461" s="69">
        <v>13324</v>
      </c>
      <c r="F461" s="69">
        <v>7037</v>
      </c>
      <c r="G461" s="69">
        <v>9069</v>
      </c>
      <c r="H461" s="69">
        <v>14780</v>
      </c>
      <c r="I461" s="69">
        <v>11642</v>
      </c>
      <c r="J461" s="69">
        <v>10290</v>
      </c>
      <c r="K461" s="69">
        <v>7792</v>
      </c>
      <c r="L461" s="69">
        <v>13064</v>
      </c>
      <c r="M461" s="69">
        <v>11872</v>
      </c>
      <c r="N461" s="68">
        <v>105950</v>
      </c>
    </row>
    <row r="462" spans="1:14" ht="33" customHeight="1" thickBot="1" x14ac:dyDescent="0.25">
      <c r="A462" s="65" t="s">
        <v>284</v>
      </c>
      <c r="B462" s="66">
        <v>0</v>
      </c>
      <c r="C462" s="66">
        <v>0</v>
      </c>
      <c r="D462" s="66">
        <v>0</v>
      </c>
      <c r="E462" s="66">
        <v>0</v>
      </c>
      <c r="F462" s="66">
        <v>0</v>
      </c>
      <c r="G462" s="66">
        <v>0</v>
      </c>
      <c r="H462" s="66">
        <v>0</v>
      </c>
      <c r="I462" s="66">
        <v>0</v>
      </c>
      <c r="J462" s="66">
        <v>0</v>
      </c>
      <c r="K462" s="66">
        <v>0</v>
      </c>
      <c r="L462" s="66">
        <v>0</v>
      </c>
      <c r="M462" s="66">
        <v>0</v>
      </c>
      <c r="N462" s="66">
        <v>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0</v>
      </c>
      <c r="D471" s="62">
        <v>0</v>
      </c>
      <c r="E471" s="62">
        <v>0</v>
      </c>
      <c r="F471" s="62">
        <v>0</v>
      </c>
      <c r="G471" s="62">
        <v>0</v>
      </c>
      <c r="H471" s="62">
        <v>0</v>
      </c>
      <c r="I471" s="62">
        <v>0</v>
      </c>
      <c r="J471" s="62">
        <v>0</v>
      </c>
      <c r="K471" s="62">
        <v>0</v>
      </c>
      <c r="L471" s="62">
        <v>0</v>
      </c>
      <c r="M471" s="62">
        <v>0</v>
      </c>
      <c r="N471" s="68">
        <v>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1000.2</v>
      </c>
      <c r="C473" s="66">
        <v>21904</v>
      </c>
      <c r="D473" s="66">
        <v>25295</v>
      </c>
      <c r="E473" s="66">
        <v>7412</v>
      </c>
      <c r="F473" s="66">
        <v>16747</v>
      </c>
      <c r="G473" s="66">
        <v>22005</v>
      </c>
      <c r="H473" s="66">
        <v>9531</v>
      </c>
      <c r="I473" s="66">
        <v>13687</v>
      </c>
      <c r="J473" s="66">
        <v>18016</v>
      </c>
      <c r="K473" s="66">
        <v>10665</v>
      </c>
      <c r="L473" s="66">
        <v>4305</v>
      </c>
      <c r="M473" s="66">
        <v>7430</v>
      </c>
      <c r="N473" s="66">
        <v>157997.20000000001</v>
      </c>
    </row>
    <row r="474" spans="1:14" ht="33" customHeight="1" x14ac:dyDescent="0.2">
      <c r="A474" s="80" t="s">
        <v>296</v>
      </c>
      <c r="B474" s="62">
        <v>1000.2</v>
      </c>
      <c r="C474" s="62">
        <v>21904</v>
      </c>
      <c r="D474" s="62">
        <v>25295</v>
      </c>
      <c r="E474" s="62">
        <v>7412</v>
      </c>
      <c r="F474" s="62">
        <v>16747</v>
      </c>
      <c r="G474" s="62">
        <v>22005</v>
      </c>
      <c r="H474" s="62">
        <v>9531</v>
      </c>
      <c r="I474" s="62">
        <v>13687</v>
      </c>
      <c r="J474" s="62">
        <v>18016</v>
      </c>
      <c r="K474" s="62">
        <v>10665</v>
      </c>
      <c r="L474" s="62">
        <v>4305</v>
      </c>
      <c r="M474" s="62">
        <v>7430</v>
      </c>
      <c r="N474" s="68">
        <v>157997.20000000001</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0</v>
      </c>
      <c r="D481" s="66">
        <v>0</v>
      </c>
      <c r="E481" s="66">
        <v>0</v>
      </c>
      <c r="F481" s="66">
        <v>0</v>
      </c>
      <c r="G481" s="66">
        <v>0</v>
      </c>
      <c r="H481" s="66">
        <v>0</v>
      </c>
      <c r="I481" s="66">
        <v>0</v>
      </c>
      <c r="J481" s="66">
        <v>0</v>
      </c>
      <c r="K481" s="66">
        <v>0</v>
      </c>
      <c r="L481" s="66">
        <v>0</v>
      </c>
      <c r="M481" s="66">
        <v>0</v>
      </c>
      <c r="N481" s="66">
        <v>0</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9979.2000000000007</v>
      </c>
      <c r="C524" s="115">
        <v>25147</v>
      </c>
      <c r="D524" s="115">
        <v>35510</v>
      </c>
      <c r="E524" s="115">
        <v>26790</v>
      </c>
      <c r="F524" s="115">
        <v>33259.050000000003</v>
      </c>
      <c r="G524" s="115">
        <v>31074</v>
      </c>
      <c r="H524" s="115">
        <v>29743</v>
      </c>
      <c r="I524" s="115">
        <v>28541</v>
      </c>
      <c r="J524" s="115">
        <v>32343</v>
      </c>
      <c r="K524" s="115">
        <v>21967</v>
      </c>
      <c r="L524" s="115">
        <v>17369</v>
      </c>
      <c r="M524" s="115">
        <v>26354</v>
      </c>
      <c r="N524" s="115">
        <v>318076.25</v>
      </c>
    </row>
    <row r="525" spans="1:14" ht="33" customHeight="1" x14ac:dyDescent="0.2"/>
    <row r="526" spans="1:14" ht="33" customHeight="1" x14ac:dyDescent="0.2">
      <c r="A526" s="85"/>
    </row>
    <row r="527" spans="1:14" ht="33" customHeight="1" x14ac:dyDescent="0.2">
      <c r="A527" s="216" t="s">
        <v>390</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694</v>
      </c>
      <c r="C548" s="67">
        <v>565</v>
      </c>
      <c r="D548" s="67">
        <v>200</v>
      </c>
      <c r="E548" s="67">
        <v>522.5</v>
      </c>
      <c r="F548" s="67">
        <v>560</v>
      </c>
      <c r="G548" s="67">
        <v>240</v>
      </c>
      <c r="H548" s="67">
        <v>566</v>
      </c>
      <c r="I548" s="67">
        <v>850</v>
      </c>
      <c r="J548" s="67">
        <v>732</v>
      </c>
      <c r="K548" s="67">
        <v>989</v>
      </c>
      <c r="L548" s="67">
        <v>608</v>
      </c>
      <c r="M548" s="67">
        <v>954</v>
      </c>
      <c r="N548" s="67">
        <v>7480.5</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694</v>
      </c>
      <c r="C550" s="62">
        <v>565</v>
      </c>
      <c r="D550" s="62">
        <v>200</v>
      </c>
      <c r="E550" s="62">
        <v>522.5</v>
      </c>
      <c r="F550" s="62">
        <v>560</v>
      </c>
      <c r="G550" s="62">
        <v>240</v>
      </c>
      <c r="H550" s="62">
        <v>566</v>
      </c>
      <c r="I550" s="62">
        <v>850</v>
      </c>
      <c r="J550" s="62">
        <v>732</v>
      </c>
      <c r="K550" s="62">
        <v>989</v>
      </c>
      <c r="L550" s="62">
        <v>608</v>
      </c>
      <c r="M550" s="62">
        <v>954</v>
      </c>
      <c r="N550" s="68">
        <v>7480.5</v>
      </c>
    </row>
    <row r="551" spans="1:14" ht="33" customHeight="1" thickBot="1" x14ac:dyDescent="0.25">
      <c r="A551" s="65" t="s">
        <v>271</v>
      </c>
      <c r="B551" s="66">
        <v>58486.9</v>
      </c>
      <c r="C551" s="66">
        <v>93971.5</v>
      </c>
      <c r="D551" s="66">
        <v>88504.790000000008</v>
      </c>
      <c r="E551" s="66">
        <v>98921.43</v>
      </c>
      <c r="F551" s="66">
        <v>110980.82</v>
      </c>
      <c r="G551" s="66">
        <v>123130.45000000001</v>
      </c>
      <c r="H551" s="66">
        <v>142562.20000000001</v>
      </c>
      <c r="I551" s="66">
        <v>128947.79000000001</v>
      </c>
      <c r="J551" s="66">
        <v>131256.75</v>
      </c>
      <c r="K551" s="66">
        <v>132833.29999999999</v>
      </c>
      <c r="L551" s="66">
        <v>103798.43</v>
      </c>
      <c r="M551" s="66">
        <v>120845.07999999999</v>
      </c>
      <c r="N551" s="66">
        <v>1334239.44</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33007.32</v>
      </c>
      <c r="C555" s="62">
        <v>15624</v>
      </c>
      <c r="D555" s="62">
        <v>32954.76</v>
      </c>
      <c r="E555" s="62">
        <v>11670</v>
      </c>
      <c r="F555" s="62">
        <v>2099.75</v>
      </c>
      <c r="G555" s="62">
        <v>10431.540000000001</v>
      </c>
      <c r="H555" s="62">
        <v>67291.149999999994</v>
      </c>
      <c r="I555" s="62">
        <v>42141.72</v>
      </c>
      <c r="J555" s="62">
        <v>29390.1</v>
      </c>
      <c r="K555" s="62">
        <v>52441.13</v>
      </c>
      <c r="L555" s="62">
        <v>30778.799999999999</v>
      </c>
      <c r="M555" s="62">
        <v>30266.1</v>
      </c>
      <c r="N555" s="68">
        <v>358096.36999999994</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42.5</v>
      </c>
      <c r="C557" s="62">
        <v>0</v>
      </c>
      <c r="D557" s="62">
        <v>0</v>
      </c>
      <c r="E557" s="62">
        <v>0</v>
      </c>
      <c r="F557" s="62">
        <v>0</v>
      </c>
      <c r="G557" s="62">
        <v>0</v>
      </c>
      <c r="H557" s="62">
        <v>330</v>
      </c>
      <c r="I557" s="62">
        <v>0</v>
      </c>
      <c r="J557" s="62">
        <v>0</v>
      </c>
      <c r="K557" s="62">
        <v>1283.26</v>
      </c>
      <c r="L557" s="62">
        <v>12239.91</v>
      </c>
      <c r="M557" s="62">
        <v>29544.38</v>
      </c>
      <c r="N557" s="68">
        <v>43440.05</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11029.08</v>
      </c>
      <c r="C559" s="62">
        <v>6484.86</v>
      </c>
      <c r="D559" s="62">
        <v>7910</v>
      </c>
      <c r="E559" s="62">
        <v>0</v>
      </c>
      <c r="F559" s="62">
        <v>0</v>
      </c>
      <c r="G559" s="62">
        <v>0</v>
      </c>
      <c r="H559" s="62">
        <v>0</v>
      </c>
      <c r="I559" s="62">
        <v>10200</v>
      </c>
      <c r="J559" s="62">
        <v>0</v>
      </c>
      <c r="K559" s="62">
        <v>0</v>
      </c>
      <c r="L559" s="62">
        <v>0</v>
      </c>
      <c r="M559" s="62">
        <v>0</v>
      </c>
      <c r="N559" s="68">
        <v>35623.94</v>
      </c>
    </row>
    <row r="560" spans="1:14" ht="33" customHeight="1" x14ac:dyDescent="0.2">
      <c r="A560" s="80" t="s">
        <v>280</v>
      </c>
      <c r="B560" s="62">
        <v>14408</v>
      </c>
      <c r="C560" s="62">
        <v>71862.64</v>
      </c>
      <c r="D560" s="62">
        <v>47640.03</v>
      </c>
      <c r="E560" s="62">
        <v>87251.43</v>
      </c>
      <c r="F560" s="62">
        <v>108881.07</v>
      </c>
      <c r="G560" s="62">
        <v>112698.91</v>
      </c>
      <c r="H560" s="62">
        <v>74941.05</v>
      </c>
      <c r="I560" s="62">
        <v>76606.070000000007</v>
      </c>
      <c r="J560" s="62">
        <v>101866.65</v>
      </c>
      <c r="K560" s="62">
        <v>79108.91</v>
      </c>
      <c r="L560" s="62">
        <v>60779.72</v>
      </c>
      <c r="M560" s="62">
        <v>61034.6</v>
      </c>
      <c r="N560" s="68">
        <v>897079.08</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1419</v>
      </c>
      <c r="C563" s="66">
        <v>2034</v>
      </c>
      <c r="D563" s="66">
        <v>2595</v>
      </c>
      <c r="E563" s="66">
        <v>1980</v>
      </c>
      <c r="F563" s="66">
        <v>3333</v>
      </c>
      <c r="G563" s="66">
        <v>4356</v>
      </c>
      <c r="H563" s="66">
        <v>4950</v>
      </c>
      <c r="I563" s="66">
        <v>6468</v>
      </c>
      <c r="J563" s="66">
        <v>6963</v>
      </c>
      <c r="K563" s="66">
        <v>6369</v>
      </c>
      <c r="L563" s="66">
        <v>5742</v>
      </c>
      <c r="M563" s="66">
        <v>6204</v>
      </c>
      <c r="N563" s="66">
        <v>52413</v>
      </c>
    </row>
    <row r="564" spans="1:14" ht="33" customHeight="1" thickBot="1" x14ac:dyDescent="0.25">
      <c r="A564" s="81" t="s">
        <v>283</v>
      </c>
      <c r="B564" s="69">
        <v>1419</v>
      </c>
      <c r="C564" s="69">
        <v>2034</v>
      </c>
      <c r="D564" s="69">
        <v>2595</v>
      </c>
      <c r="E564" s="69">
        <v>1980</v>
      </c>
      <c r="F564" s="69">
        <v>3333</v>
      </c>
      <c r="G564" s="69">
        <v>4356</v>
      </c>
      <c r="H564" s="69">
        <v>4950</v>
      </c>
      <c r="I564" s="69">
        <v>6468</v>
      </c>
      <c r="J564" s="69">
        <v>6963</v>
      </c>
      <c r="K564" s="69">
        <v>6369</v>
      </c>
      <c r="L564" s="69">
        <v>5742</v>
      </c>
      <c r="M564" s="69">
        <v>6204</v>
      </c>
      <c r="N564" s="68">
        <v>52413</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7564.84</v>
      </c>
      <c r="C576" s="66">
        <v>4638.0600000000004</v>
      </c>
      <c r="D576" s="66">
        <v>8933.66</v>
      </c>
      <c r="E576" s="66">
        <v>10801.36</v>
      </c>
      <c r="F576" s="66">
        <v>8933.0400000000009</v>
      </c>
      <c r="G576" s="66">
        <v>6783</v>
      </c>
      <c r="H576" s="66">
        <v>6942.8</v>
      </c>
      <c r="I576" s="66">
        <v>8222.64</v>
      </c>
      <c r="J576" s="66">
        <v>8102.5</v>
      </c>
      <c r="K576" s="66">
        <v>16209.4</v>
      </c>
      <c r="L576" s="66">
        <v>12399.3</v>
      </c>
      <c r="M576" s="66">
        <v>4862.2</v>
      </c>
      <c r="N576" s="66">
        <v>104392.8</v>
      </c>
    </row>
    <row r="577" spans="1:14" ht="33" customHeight="1" x14ac:dyDescent="0.2">
      <c r="A577" s="80" t="s">
        <v>296</v>
      </c>
      <c r="B577" s="62">
        <v>6865</v>
      </c>
      <c r="C577" s="62">
        <v>3469.26</v>
      </c>
      <c r="D577" s="62">
        <v>7443.9</v>
      </c>
      <c r="E577" s="62">
        <v>9386</v>
      </c>
      <c r="F577" s="62">
        <v>8062</v>
      </c>
      <c r="G577" s="62">
        <v>5763</v>
      </c>
      <c r="H577" s="62">
        <v>6942.8</v>
      </c>
      <c r="I577" s="62">
        <v>8142.64</v>
      </c>
      <c r="J577" s="62">
        <v>8102.5</v>
      </c>
      <c r="K577" s="62">
        <v>16209.4</v>
      </c>
      <c r="L577" s="62">
        <v>12399.3</v>
      </c>
      <c r="M577" s="62">
        <v>4802.2</v>
      </c>
      <c r="N577" s="68">
        <v>97588</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699.84</v>
      </c>
      <c r="C579" s="62">
        <v>688.8</v>
      </c>
      <c r="D579" s="62">
        <v>1249.76</v>
      </c>
      <c r="E579" s="62">
        <v>1415.36</v>
      </c>
      <c r="F579" s="62">
        <v>871.04</v>
      </c>
      <c r="G579" s="62">
        <v>1020</v>
      </c>
      <c r="H579" s="62">
        <v>0</v>
      </c>
      <c r="I579" s="62">
        <v>40</v>
      </c>
      <c r="J579" s="62">
        <v>0</v>
      </c>
      <c r="K579" s="62">
        <v>0</v>
      </c>
      <c r="L579" s="62">
        <v>0</v>
      </c>
      <c r="M579" s="62">
        <v>60</v>
      </c>
      <c r="N579" s="68">
        <v>6044.7999999999993</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480</v>
      </c>
      <c r="D582" s="62">
        <v>240</v>
      </c>
      <c r="E582" s="62">
        <v>0</v>
      </c>
      <c r="F582" s="62">
        <v>0</v>
      </c>
      <c r="G582" s="62">
        <v>0</v>
      </c>
      <c r="H582" s="62">
        <v>0</v>
      </c>
      <c r="I582" s="62">
        <v>40</v>
      </c>
      <c r="J582" s="62">
        <v>0</v>
      </c>
      <c r="K582" s="62">
        <v>0</v>
      </c>
      <c r="L582" s="62">
        <v>0</v>
      </c>
      <c r="M582" s="62">
        <v>0</v>
      </c>
      <c r="N582" s="68">
        <v>760</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3996.2</v>
      </c>
      <c r="C584" s="66">
        <v>3065.12</v>
      </c>
      <c r="D584" s="66">
        <v>5950.8</v>
      </c>
      <c r="E584" s="66">
        <v>6087.6399999999994</v>
      </c>
      <c r="F584" s="66">
        <v>9961.1299999999992</v>
      </c>
      <c r="G584" s="66">
        <v>8105.5199999999995</v>
      </c>
      <c r="H584" s="66">
        <v>8388.0299999999988</v>
      </c>
      <c r="I584" s="66">
        <v>10975.31</v>
      </c>
      <c r="J584" s="66">
        <v>8074.369999999999</v>
      </c>
      <c r="K584" s="66">
        <v>5051.72</v>
      </c>
      <c r="L584" s="66">
        <v>5302.08</v>
      </c>
      <c r="M584" s="66">
        <v>5208.1399999999994</v>
      </c>
      <c r="N584" s="66">
        <v>80166.06</v>
      </c>
    </row>
    <row r="585" spans="1:14" ht="33" customHeight="1" x14ac:dyDescent="0.2">
      <c r="A585" s="80" t="s">
        <v>304</v>
      </c>
      <c r="B585" s="62">
        <v>0</v>
      </c>
      <c r="C585" s="62">
        <v>0</v>
      </c>
      <c r="D585" s="62">
        <v>0</v>
      </c>
      <c r="E585" s="62">
        <v>0</v>
      </c>
      <c r="F585" s="62">
        <v>0</v>
      </c>
      <c r="G585" s="62">
        <v>0</v>
      </c>
      <c r="H585" s="62">
        <v>0</v>
      </c>
      <c r="I585" s="62">
        <v>0</v>
      </c>
      <c r="J585" s="62">
        <v>90</v>
      </c>
      <c r="K585" s="62">
        <v>0</v>
      </c>
      <c r="L585" s="62">
        <v>0</v>
      </c>
      <c r="M585" s="62">
        <v>0</v>
      </c>
      <c r="N585" s="68">
        <v>90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1643.2</v>
      </c>
      <c r="C587" s="62">
        <v>1602.12</v>
      </c>
      <c r="D587" s="62">
        <v>3260.8</v>
      </c>
      <c r="E587" s="62">
        <v>3302.64</v>
      </c>
      <c r="F587" s="62">
        <v>3904.56</v>
      </c>
      <c r="G587" s="62">
        <v>2148.16</v>
      </c>
      <c r="H587" s="62">
        <v>3204</v>
      </c>
      <c r="I587" s="62">
        <v>3655.64</v>
      </c>
      <c r="J587" s="62">
        <v>3203.16</v>
      </c>
      <c r="K587" s="62">
        <v>3738.28</v>
      </c>
      <c r="L587" s="62">
        <v>3286.4</v>
      </c>
      <c r="M587" s="62">
        <v>3204.24</v>
      </c>
      <c r="N587" s="68">
        <v>36153.199999999997</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1305</v>
      </c>
      <c r="C589" s="62">
        <v>1295</v>
      </c>
      <c r="D589" s="62">
        <v>2690</v>
      </c>
      <c r="E589" s="62">
        <v>2785</v>
      </c>
      <c r="F589" s="62">
        <v>6056.57</v>
      </c>
      <c r="G589" s="62">
        <v>5957.36</v>
      </c>
      <c r="H589" s="62">
        <v>5184.03</v>
      </c>
      <c r="I589" s="62">
        <v>7319.67</v>
      </c>
      <c r="J589" s="62">
        <v>3361.32</v>
      </c>
      <c r="K589" s="62">
        <v>0</v>
      </c>
      <c r="L589" s="62">
        <v>0</v>
      </c>
      <c r="M589" s="62">
        <v>0</v>
      </c>
      <c r="N589" s="68">
        <v>35953.949999999997</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918.91</v>
      </c>
      <c r="K598" s="62">
        <v>1313.44</v>
      </c>
      <c r="L598" s="62">
        <v>513.70000000000005</v>
      </c>
      <c r="M598" s="62">
        <v>0</v>
      </c>
      <c r="N598" s="68">
        <v>2746.05</v>
      </c>
    </row>
    <row r="599" spans="1:14" ht="33" customHeight="1" thickBot="1" x14ac:dyDescent="0.25">
      <c r="A599" s="80" t="s">
        <v>318</v>
      </c>
      <c r="B599" s="62">
        <v>1048</v>
      </c>
      <c r="C599" s="62">
        <v>168</v>
      </c>
      <c r="D599" s="62">
        <v>0</v>
      </c>
      <c r="E599" s="62">
        <v>0</v>
      </c>
      <c r="F599" s="62">
        <v>0</v>
      </c>
      <c r="G599" s="62">
        <v>0</v>
      </c>
      <c r="H599" s="62">
        <v>0</v>
      </c>
      <c r="I599" s="62">
        <v>0</v>
      </c>
      <c r="J599" s="62">
        <v>500.98</v>
      </c>
      <c r="K599" s="62">
        <v>0</v>
      </c>
      <c r="L599" s="62">
        <v>1501.98</v>
      </c>
      <c r="M599" s="62">
        <v>2003.9</v>
      </c>
      <c r="N599" s="68">
        <v>5222.8600000000006</v>
      </c>
    </row>
    <row r="600" spans="1:14" ht="33" customHeight="1" thickBot="1" x14ac:dyDescent="0.25">
      <c r="A600" s="65" t="s">
        <v>319</v>
      </c>
      <c r="B600" s="66">
        <v>3746.67</v>
      </c>
      <c r="C600" s="66">
        <v>5921.01</v>
      </c>
      <c r="D600" s="66">
        <v>5657.86</v>
      </c>
      <c r="E600" s="66">
        <v>4364.2199999999993</v>
      </c>
      <c r="F600" s="66">
        <v>2509.92</v>
      </c>
      <c r="G600" s="66">
        <v>4782.1499999999996</v>
      </c>
      <c r="H600" s="66">
        <v>6114.72</v>
      </c>
      <c r="I600" s="66">
        <v>6689.03</v>
      </c>
      <c r="J600" s="66">
        <v>7035.7</v>
      </c>
      <c r="K600" s="66">
        <v>5776.64</v>
      </c>
      <c r="L600" s="66">
        <v>3550.27</v>
      </c>
      <c r="M600" s="66">
        <v>4625.74</v>
      </c>
      <c r="N600" s="66">
        <v>60773.929999999993</v>
      </c>
    </row>
    <row r="601" spans="1:14" ht="33" customHeight="1" x14ac:dyDescent="0.2">
      <c r="A601" s="80" t="s">
        <v>320</v>
      </c>
      <c r="B601" s="62">
        <v>3746.67</v>
      </c>
      <c r="C601" s="62">
        <v>5921.01</v>
      </c>
      <c r="D601" s="62">
        <v>4877.8599999999997</v>
      </c>
      <c r="E601" s="62">
        <v>3524.22</v>
      </c>
      <c r="F601" s="62">
        <v>1489.92</v>
      </c>
      <c r="G601" s="62">
        <v>4542.1499999999996</v>
      </c>
      <c r="H601" s="62">
        <v>6114.72</v>
      </c>
      <c r="I601" s="62">
        <v>6339.03</v>
      </c>
      <c r="J601" s="62">
        <v>6745.7</v>
      </c>
      <c r="K601" s="62">
        <v>5626.64</v>
      </c>
      <c r="L601" s="62">
        <v>3460.27</v>
      </c>
      <c r="M601" s="62">
        <v>4405.74</v>
      </c>
      <c r="N601" s="68">
        <v>56793.929999999993</v>
      </c>
    </row>
    <row r="602" spans="1:14" ht="33" customHeight="1" x14ac:dyDescent="0.2">
      <c r="A602" s="80" t="s">
        <v>321</v>
      </c>
      <c r="B602" s="62">
        <v>0</v>
      </c>
      <c r="C602" s="62">
        <v>0</v>
      </c>
      <c r="D602" s="62">
        <v>780</v>
      </c>
      <c r="E602" s="62">
        <v>840</v>
      </c>
      <c r="F602" s="62">
        <v>1020</v>
      </c>
      <c r="G602" s="62">
        <v>240</v>
      </c>
      <c r="H602" s="62">
        <v>0</v>
      </c>
      <c r="I602" s="62">
        <v>350</v>
      </c>
      <c r="J602" s="62">
        <v>290</v>
      </c>
      <c r="K602" s="62">
        <v>150</v>
      </c>
      <c r="L602" s="62">
        <v>90</v>
      </c>
      <c r="M602" s="62">
        <v>220</v>
      </c>
      <c r="N602" s="68">
        <v>3980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1436.68</v>
      </c>
      <c r="C612" s="66">
        <v>1937.8</v>
      </c>
      <c r="D612" s="66">
        <v>1286.95</v>
      </c>
      <c r="E612" s="66">
        <v>171.34</v>
      </c>
      <c r="F612" s="66">
        <v>1404.06</v>
      </c>
      <c r="G612" s="66">
        <v>2907.39</v>
      </c>
      <c r="H612" s="66">
        <v>2476.6999999999998</v>
      </c>
      <c r="I612" s="66">
        <v>1884.44</v>
      </c>
      <c r="J612" s="66">
        <v>342.38</v>
      </c>
      <c r="K612" s="66">
        <v>1366.66</v>
      </c>
      <c r="L612" s="66">
        <v>360.44</v>
      </c>
      <c r="M612" s="66">
        <v>1058.0899999999999</v>
      </c>
      <c r="N612" s="66">
        <v>16632.929999999997</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68.7</v>
      </c>
      <c r="M618" s="62">
        <v>0</v>
      </c>
      <c r="N618" s="68">
        <v>68.7</v>
      </c>
    </row>
    <row r="619" spans="1:14" ht="33" customHeight="1" x14ac:dyDescent="0.2">
      <c r="A619" s="80" t="s">
        <v>334</v>
      </c>
      <c r="B619" s="62">
        <v>1436.68</v>
      </c>
      <c r="C619" s="62">
        <v>1937.8</v>
      </c>
      <c r="D619" s="62">
        <v>1286.95</v>
      </c>
      <c r="E619" s="62">
        <v>171.34</v>
      </c>
      <c r="F619" s="62">
        <v>1404.06</v>
      </c>
      <c r="G619" s="62">
        <v>2907.39</v>
      </c>
      <c r="H619" s="62">
        <v>2476.6999999999998</v>
      </c>
      <c r="I619" s="62">
        <v>1884.44</v>
      </c>
      <c r="J619" s="62">
        <v>342.38</v>
      </c>
      <c r="K619" s="62">
        <v>1366.66</v>
      </c>
      <c r="L619" s="62">
        <v>291.74</v>
      </c>
      <c r="M619" s="62">
        <v>1058.0899999999999</v>
      </c>
      <c r="N619" s="68">
        <v>16564.229999999996</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6197.0400000000009</v>
      </c>
      <c r="C625" s="66">
        <v>7545.4</v>
      </c>
      <c r="D625" s="66">
        <v>7682.4</v>
      </c>
      <c r="E625" s="66">
        <v>5266.24</v>
      </c>
      <c r="F625" s="66">
        <v>10564</v>
      </c>
      <c r="G625" s="66">
        <v>8284</v>
      </c>
      <c r="H625" s="66">
        <v>11690.52</v>
      </c>
      <c r="I625" s="66">
        <v>9002.84</v>
      </c>
      <c r="J625" s="66">
        <v>10521.96</v>
      </c>
      <c r="K625" s="66">
        <v>14533.74</v>
      </c>
      <c r="L625" s="66">
        <v>8162.98</v>
      </c>
      <c r="M625" s="66">
        <v>5912</v>
      </c>
      <c r="N625" s="66">
        <v>105363.12</v>
      </c>
    </row>
    <row r="626" spans="1:14" ht="33" customHeight="1" thickBot="1" x14ac:dyDescent="0.25">
      <c r="A626" s="81" t="s">
        <v>339</v>
      </c>
      <c r="B626" s="70">
        <v>6197.0400000000009</v>
      </c>
      <c r="C626" s="70">
        <v>7545.4</v>
      </c>
      <c r="D626" s="70">
        <v>7682.4</v>
      </c>
      <c r="E626" s="70">
        <v>5266.24</v>
      </c>
      <c r="F626" s="70">
        <v>10564</v>
      </c>
      <c r="G626" s="70">
        <v>8284</v>
      </c>
      <c r="H626" s="70">
        <v>11690.52</v>
      </c>
      <c r="I626" s="70">
        <v>9002.84</v>
      </c>
      <c r="J626" s="70">
        <v>10521.96</v>
      </c>
      <c r="K626" s="70">
        <v>14533.74</v>
      </c>
      <c r="L626" s="70">
        <v>8162.98</v>
      </c>
      <c r="M626" s="70">
        <v>5912</v>
      </c>
      <c r="N626" s="71">
        <v>105363.12</v>
      </c>
    </row>
    <row r="627" spans="1:14" ht="33" customHeight="1" thickBot="1" x14ac:dyDescent="0.25">
      <c r="A627" s="116" t="s">
        <v>250</v>
      </c>
      <c r="B627" s="115">
        <v>83541.329999999987</v>
      </c>
      <c r="C627" s="115">
        <v>119677.88999999998</v>
      </c>
      <c r="D627" s="115">
        <v>120811.46</v>
      </c>
      <c r="E627" s="115">
        <v>128114.73</v>
      </c>
      <c r="F627" s="115">
        <v>148245.97000000003</v>
      </c>
      <c r="G627" s="115">
        <v>158588.51</v>
      </c>
      <c r="H627" s="115">
        <v>183690.97</v>
      </c>
      <c r="I627" s="115">
        <v>173040.05</v>
      </c>
      <c r="J627" s="115">
        <v>173028.66</v>
      </c>
      <c r="K627" s="115">
        <v>183129.46</v>
      </c>
      <c r="L627" s="115">
        <v>139923.5</v>
      </c>
      <c r="M627" s="115">
        <v>149669.24999999997</v>
      </c>
      <c r="N627" s="115">
        <v>1761461.7799999998</v>
      </c>
    </row>
    <row r="628" spans="1:14" ht="33" customHeight="1" x14ac:dyDescent="0.2"/>
    <row r="629" spans="1:14" ht="33" customHeight="1" x14ac:dyDescent="0.2">
      <c r="A629" s="85"/>
    </row>
    <row r="630" spans="1:14" ht="33" customHeight="1" x14ac:dyDescent="0.2"/>
    <row r="631" spans="1:14" ht="12.75" customHeight="1" x14ac:dyDescent="0.2">
      <c r="A631" s="200" t="s">
        <v>194</v>
      </c>
      <c r="B631" s="200"/>
      <c r="C631" s="200"/>
      <c r="D631" s="200"/>
      <c r="E631" s="200"/>
      <c r="F631" s="200"/>
      <c r="G631" s="200"/>
      <c r="H631" s="200"/>
      <c r="I631" s="200"/>
      <c r="J631" s="200"/>
      <c r="K631" s="200"/>
      <c r="L631" s="200"/>
      <c r="M631" s="200"/>
      <c r="N631" s="200"/>
    </row>
    <row r="632" spans="1:14" ht="12.75" customHeight="1" thickBot="1" x14ac:dyDescent="0.25">
      <c r="A632" s="2"/>
    </row>
    <row r="633" spans="1:14" ht="12.75" customHeight="1" thickBot="1" x14ac:dyDescent="0.25">
      <c r="A633" s="140"/>
      <c r="B633" s="146" t="s">
        <v>1</v>
      </c>
      <c r="C633" s="146" t="s">
        <v>2</v>
      </c>
      <c r="D633" s="146" t="s">
        <v>3</v>
      </c>
      <c r="E633" s="146" t="s">
        <v>4</v>
      </c>
      <c r="F633" s="146" t="s">
        <v>5</v>
      </c>
      <c r="G633" s="146" t="s">
        <v>6</v>
      </c>
      <c r="H633" s="146" t="s">
        <v>7</v>
      </c>
      <c r="I633" s="146" t="s">
        <v>8</v>
      </c>
      <c r="J633" s="146" t="s">
        <v>9</v>
      </c>
      <c r="K633" s="146" t="s">
        <v>10</v>
      </c>
      <c r="L633" s="146" t="s">
        <v>11</v>
      </c>
      <c r="M633" s="146" t="s">
        <v>12</v>
      </c>
      <c r="N633" s="146" t="s">
        <v>13</v>
      </c>
    </row>
    <row r="634" spans="1:14" ht="12.75" customHeight="1" thickBot="1" x14ac:dyDescent="0.25">
      <c r="A634" s="127" t="s">
        <v>91</v>
      </c>
      <c r="B634" s="165">
        <v>20160</v>
      </c>
      <c r="C634" s="165" t="s">
        <v>401</v>
      </c>
      <c r="D634" s="165" t="s">
        <v>401</v>
      </c>
      <c r="E634" s="60">
        <v>11400</v>
      </c>
      <c r="F634" s="60">
        <v>12440</v>
      </c>
      <c r="G634" s="60">
        <v>17840</v>
      </c>
      <c r="H634" s="60">
        <v>21880</v>
      </c>
      <c r="I634" s="60">
        <v>14600</v>
      </c>
      <c r="J634" s="60">
        <v>19720</v>
      </c>
      <c r="K634" s="60">
        <v>15400</v>
      </c>
      <c r="L634" s="60">
        <v>15920</v>
      </c>
      <c r="M634" s="165">
        <v>15200</v>
      </c>
      <c r="N634" s="164">
        <v>164560</v>
      </c>
    </row>
    <row r="635" spans="1:14" ht="12.75" customHeight="1" thickBot="1" x14ac:dyDescent="0.25">
      <c r="A635" s="140" t="s">
        <v>13</v>
      </c>
      <c r="B635" s="166">
        <f t="shared" ref="B635:M635" si="0">SUM(B634:B634)</f>
        <v>20160</v>
      </c>
      <c r="C635" s="166">
        <f t="shared" si="0"/>
        <v>0</v>
      </c>
      <c r="D635" s="166">
        <f t="shared" si="0"/>
        <v>0</v>
      </c>
      <c r="E635" s="166">
        <f t="shared" si="0"/>
        <v>11400</v>
      </c>
      <c r="F635" s="166">
        <f t="shared" si="0"/>
        <v>12440</v>
      </c>
      <c r="G635" s="166">
        <f t="shared" si="0"/>
        <v>17840</v>
      </c>
      <c r="H635" s="166">
        <f t="shared" si="0"/>
        <v>21880</v>
      </c>
      <c r="I635" s="166">
        <f t="shared" si="0"/>
        <v>14600</v>
      </c>
      <c r="J635" s="166">
        <f t="shared" si="0"/>
        <v>19720</v>
      </c>
      <c r="K635" s="166">
        <f t="shared" si="0"/>
        <v>15400</v>
      </c>
      <c r="L635" s="166">
        <f t="shared" si="0"/>
        <v>15920</v>
      </c>
      <c r="M635" s="166">
        <f t="shared" si="0"/>
        <v>15200</v>
      </c>
      <c r="N635" s="166">
        <f>SUM(B635:M635)</f>
        <v>164560</v>
      </c>
    </row>
  </sheetData>
  <mergeCells count="8">
    <mergeCell ref="A631:N631"/>
    <mergeCell ref="A527:N528"/>
    <mergeCell ref="A2:N2"/>
    <mergeCell ref="A12:N13"/>
    <mergeCell ref="A115:N116"/>
    <mergeCell ref="A218:N219"/>
    <mergeCell ref="A321:N322"/>
    <mergeCell ref="A424:N425"/>
  </mergeCells>
  <hyperlinks>
    <hyperlink ref="A10" location="'2019'!A634" display="7,- TREN PATAGONICO S.A."/>
    <hyperlink ref="A4" location="'2019'!A12" display="1 - FERROEXPRESO PAMPEANO S.A."/>
    <hyperlink ref="A6" location="'2019'!A218" display="3 - FERROSUR ROCA S.A."/>
    <hyperlink ref="A5" location="'2019'!A115" display="2 - NUEVO CENTRAL ARGENTINO S.A."/>
    <hyperlink ref="A7" location="'2019'!A321" display="4 - BELGRANO CARGAS Y LOGÍSTICA S.A. - Línea San Martín "/>
    <hyperlink ref="A8" location="'2019'!A424" display="5 - BELGRANO CARGAS Y LOGÍSTICA S.A. - Línea Urquiza"/>
    <hyperlink ref="A9" location="'2019'!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zoomScale="75" zoomScaleNormal="75" zoomScaleSheetLayoutView="100" zoomScalePageLayoutView="75" workbookViewId="0">
      <selection activeCell="A4" sqref="A4:C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196" t="s">
        <v>403</v>
      </c>
      <c r="B2" s="196"/>
      <c r="C2" s="196"/>
      <c r="D2" s="196"/>
      <c r="E2" s="196"/>
      <c r="F2" s="196"/>
      <c r="G2" s="196"/>
      <c r="H2" s="196"/>
      <c r="I2" s="196"/>
      <c r="J2" s="196"/>
      <c r="K2" s="196"/>
      <c r="L2" s="196"/>
      <c r="M2" s="196"/>
      <c r="N2" s="196"/>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16" t="s">
        <v>404</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1502.36</v>
      </c>
      <c r="C15" s="133">
        <v>0</v>
      </c>
      <c r="D15" s="133">
        <v>2991.44</v>
      </c>
      <c r="E15" s="133">
        <v>0</v>
      </c>
      <c r="F15" s="133">
        <v>0</v>
      </c>
      <c r="G15" s="133">
        <v>754.26</v>
      </c>
      <c r="H15" s="133">
        <v>3026.98</v>
      </c>
      <c r="I15" s="133">
        <v>2538.3200000000002</v>
      </c>
      <c r="J15" s="133">
        <v>4211.6000000000004</v>
      </c>
      <c r="K15" s="133">
        <v>5650.22</v>
      </c>
      <c r="L15" s="133">
        <v>1438.12</v>
      </c>
      <c r="M15" s="133">
        <v>0</v>
      </c>
      <c r="N15" s="133">
        <v>22113.3</v>
      </c>
    </row>
    <row r="16" spans="1:14" ht="33" customHeight="1" x14ac:dyDescent="0.2">
      <c r="A16" s="77" t="s">
        <v>252</v>
      </c>
      <c r="B16" s="129">
        <v>1502.36</v>
      </c>
      <c r="C16" s="129">
        <v>0</v>
      </c>
      <c r="D16" s="129">
        <v>2991.44</v>
      </c>
      <c r="E16" s="129">
        <v>0</v>
      </c>
      <c r="F16" s="129">
        <v>0</v>
      </c>
      <c r="G16" s="129">
        <v>0</v>
      </c>
      <c r="H16" s="129">
        <v>3025.98</v>
      </c>
      <c r="I16" s="129">
        <v>1854.1200000000001</v>
      </c>
      <c r="J16" s="129">
        <v>4211.6000000000004</v>
      </c>
      <c r="K16" s="129">
        <v>4903.54</v>
      </c>
      <c r="L16" s="129">
        <v>1438.12</v>
      </c>
      <c r="M16" s="129">
        <v>0</v>
      </c>
      <c r="N16" s="131">
        <v>19927.16</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0</v>
      </c>
      <c r="F18" s="129">
        <v>0</v>
      </c>
      <c r="G18" s="129">
        <v>754.26</v>
      </c>
      <c r="H18" s="129">
        <v>1</v>
      </c>
      <c r="I18" s="129">
        <v>684.2</v>
      </c>
      <c r="J18" s="129">
        <v>0</v>
      </c>
      <c r="K18" s="129">
        <v>746.68</v>
      </c>
      <c r="L18" s="129">
        <v>0</v>
      </c>
      <c r="M18" s="129">
        <v>0</v>
      </c>
      <c r="N18" s="131">
        <v>2186.14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2712.24</v>
      </c>
      <c r="E21" s="133">
        <v>1333.3</v>
      </c>
      <c r="F21" s="133">
        <v>1367.06</v>
      </c>
      <c r="G21" s="133">
        <v>3260.62</v>
      </c>
      <c r="H21" s="133">
        <v>1528.27</v>
      </c>
      <c r="I21" s="133">
        <v>0</v>
      </c>
      <c r="J21" s="133">
        <v>2505.8000000000002</v>
      </c>
      <c r="K21" s="133">
        <v>4310.26</v>
      </c>
      <c r="L21" s="133">
        <v>920.62</v>
      </c>
      <c r="M21" s="133">
        <v>0</v>
      </c>
      <c r="N21" s="133">
        <v>17938.170000000002</v>
      </c>
    </row>
    <row r="22" spans="1:14" ht="33" customHeight="1" x14ac:dyDescent="0.2">
      <c r="A22" s="80" t="s">
        <v>257</v>
      </c>
      <c r="B22" s="129">
        <v>0</v>
      </c>
      <c r="C22" s="129">
        <v>0</v>
      </c>
      <c r="D22" s="129">
        <v>2712.24</v>
      </c>
      <c r="E22" s="129">
        <v>1333.3</v>
      </c>
      <c r="F22" s="129">
        <v>1367.06</v>
      </c>
      <c r="G22" s="129">
        <v>3260.62</v>
      </c>
      <c r="H22" s="129">
        <v>1528.27</v>
      </c>
      <c r="I22" s="129">
        <v>0</v>
      </c>
      <c r="J22" s="129">
        <v>2505.8000000000002</v>
      </c>
      <c r="K22" s="129">
        <v>1522.2</v>
      </c>
      <c r="L22" s="129">
        <v>920.62</v>
      </c>
      <c r="M22" s="129">
        <v>0</v>
      </c>
      <c r="N22" s="131">
        <v>15150.110000000002</v>
      </c>
    </row>
    <row r="23" spans="1:14" ht="33" customHeight="1" x14ac:dyDescent="0.2">
      <c r="A23" s="80" t="s">
        <v>258</v>
      </c>
      <c r="B23" s="129">
        <v>0</v>
      </c>
      <c r="C23" s="129">
        <v>0</v>
      </c>
      <c r="D23" s="129">
        <v>0</v>
      </c>
      <c r="E23" s="129">
        <v>0</v>
      </c>
      <c r="F23" s="129">
        <v>0</v>
      </c>
      <c r="G23" s="129">
        <v>0</v>
      </c>
      <c r="H23" s="129">
        <v>0</v>
      </c>
      <c r="I23" s="129">
        <v>0</v>
      </c>
      <c r="J23" s="129">
        <v>0</v>
      </c>
      <c r="K23" s="129">
        <v>2788.06</v>
      </c>
      <c r="L23" s="129">
        <v>0</v>
      </c>
      <c r="M23" s="129">
        <v>0</v>
      </c>
      <c r="N23" s="131">
        <v>2788.06</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144.9</v>
      </c>
      <c r="E33" s="134">
        <v>0</v>
      </c>
      <c r="F33" s="134">
        <v>0</v>
      </c>
      <c r="G33" s="134">
        <v>0</v>
      </c>
      <c r="H33" s="134">
        <v>0</v>
      </c>
      <c r="I33" s="134">
        <v>0</v>
      </c>
      <c r="J33" s="134">
        <v>0</v>
      </c>
      <c r="K33" s="134">
        <v>0</v>
      </c>
      <c r="L33" s="134">
        <v>0</v>
      </c>
      <c r="M33" s="134">
        <v>0</v>
      </c>
      <c r="N33" s="134">
        <v>144.9</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144.9</v>
      </c>
      <c r="E35" s="129">
        <v>0</v>
      </c>
      <c r="F35" s="129">
        <v>0</v>
      </c>
      <c r="G35" s="129">
        <v>0</v>
      </c>
      <c r="H35" s="129">
        <v>0</v>
      </c>
      <c r="I35" s="129">
        <v>0</v>
      </c>
      <c r="J35" s="129">
        <v>0</v>
      </c>
      <c r="K35" s="129">
        <v>0</v>
      </c>
      <c r="L35" s="129">
        <v>0</v>
      </c>
      <c r="M35" s="129">
        <v>0</v>
      </c>
      <c r="N35" s="167">
        <v>144.9</v>
      </c>
    </row>
    <row r="36" spans="1:14" ht="33" customHeight="1" thickBot="1" x14ac:dyDescent="0.25">
      <c r="A36" s="132" t="s">
        <v>271</v>
      </c>
      <c r="B36" s="133">
        <v>315931.20500000019</v>
      </c>
      <c r="C36" s="133">
        <v>207467.14</v>
      </c>
      <c r="D36" s="133">
        <v>223438.75999999995</v>
      </c>
      <c r="E36" s="133">
        <v>368989.40000000014</v>
      </c>
      <c r="F36" s="133">
        <v>413149.30000000005</v>
      </c>
      <c r="G36" s="133">
        <v>389924.94</v>
      </c>
      <c r="H36" s="133">
        <v>344427.89000000013</v>
      </c>
      <c r="I36" s="133">
        <v>417841.57999999967</v>
      </c>
      <c r="J36" s="133">
        <v>260373.67000000027</v>
      </c>
      <c r="K36" s="133">
        <v>255589.98999999964</v>
      </c>
      <c r="L36" s="133">
        <v>232008.13</v>
      </c>
      <c r="M36" s="133">
        <v>132335.13099999999</v>
      </c>
      <c r="N36" s="133">
        <v>3561477.1359999995</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19599.097550114893</v>
      </c>
      <c r="C39" s="129">
        <v>6560.16</v>
      </c>
      <c r="D39" s="129">
        <v>4957.2</v>
      </c>
      <c r="E39" s="129">
        <v>589.34999999999991</v>
      </c>
      <c r="F39" s="129">
        <v>0</v>
      </c>
      <c r="G39" s="129">
        <v>0</v>
      </c>
      <c r="H39" s="129">
        <v>0</v>
      </c>
      <c r="I39" s="129">
        <v>382.65</v>
      </c>
      <c r="J39" s="129">
        <v>6299.0746232585498</v>
      </c>
      <c r="K39" s="129">
        <v>5884.20537674145</v>
      </c>
      <c r="L39" s="129">
        <v>2625.14</v>
      </c>
      <c r="M39" s="129">
        <v>8407.6209999999992</v>
      </c>
      <c r="N39" s="167">
        <v>55304.498550114891</v>
      </c>
    </row>
    <row r="40" spans="1:14" ht="33" customHeight="1" x14ac:dyDescent="0.2">
      <c r="A40" s="80" t="s">
        <v>275</v>
      </c>
      <c r="B40" s="129">
        <v>77152.715325648634</v>
      </c>
      <c r="C40" s="129">
        <v>67284.095169772816</v>
      </c>
      <c r="D40" s="129">
        <v>133539.33482726058</v>
      </c>
      <c r="E40" s="129">
        <v>295471.32183220482</v>
      </c>
      <c r="F40" s="129">
        <v>261517.17595449003</v>
      </c>
      <c r="G40" s="129">
        <v>230960.40393989827</v>
      </c>
      <c r="H40" s="129">
        <v>189087.91668171281</v>
      </c>
      <c r="I40" s="129">
        <v>222898.14332663763</v>
      </c>
      <c r="J40" s="129">
        <v>131928.18454293601</v>
      </c>
      <c r="K40" s="129">
        <v>160726.60027314999</v>
      </c>
      <c r="L40" s="129">
        <v>142681.46182222699</v>
      </c>
      <c r="M40" s="129">
        <v>41752.551799482906</v>
      </c>
      <c r="N40" s="167">
        <v>1954999.9054954213</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194589.05627573995</v>
      </c>
      <c r="C42" s="129">
        <v>103066.79067441018</v>
      </c>
      <c r="D42" s="129">
        <v>79724.521320042855</v>
      </c>
      <c r="E42" s="129">
        <v>16546.199827260647</v>
      </c>
      <c r="F42" s="129">
        <v>7562.09</v>
      </c>
      <c r="G42" s="129">
        <v>9716.92</v>
      </c>
      <c r="H42" s="129">
        <v>7210.7187257306296</v>
      </c>
      <c r="I42" s="129">
        <v>24874.949712065238</v>
      </c>
      <c r="J42" s="129">
        <v>22505.011562204101</v>
      </c>
      <c r="K42" s="129">
        <v>7744.07</v>
      </c>
      <c r="L42" s="129">
        <v>6101.62</v>
      </c>
      <c r="M42" s="129">
        <v>51942.669999999991</v>
      </c>
      <c r="N42" s="167">
        <v>531584.61809745349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2126.75</v>
      </c>
      <c r="E44" s="129">
        <v>0</v>
      </c>
      <c r="F44" s="129">
        <v>0</v>
      </c>
      <c r="G44" s="129">
        <v>0</v>
      </c>
      <c r="H44" s="129">
        <v>0</v>
      </c>
      <c r="I44" s="129">
        <v>0</v>
      </c>
      <c r="J44" s="129">
        <v>0</v>
      </c>
      <c r="K44" s="129">
        <v>2007.98</v>
      </c>
      <c r="L44" s="129">
        <v>1974.3</v>
      </c>
      <c r="M44" s="129">
        <v>1022.84</v>
      </c>
      <c r="N44" s="167">
        <v>7131.87</v>
      </c>
    </row>
    <row r="45" spans="1:14" ht="33" customHeight="1" x14ac:dyDescent="0.2">
      <c r="A45" s="80" t="s">
        <v>280</v>
      </c>
      <c r="B45" s="129">
        <v>24590.335848496681</v>
      </c>
      <c r="C45" s="129">
        <v>30556.094155816994</v>
      </c>
      <c r="D45" s="129">
        <v>3090.9538526965198</v>
      </c>
      <c r="E45" s="129">
        <v>56382.528340534722</v>
      </c>
      <c r="F45" s="129">
        <v>144070.03404550999</v>
      </c>
      <c r="G45" s="129">
        <v>149247.61606010172</v>
      </c>
      <c r="H45" s="129">
        <v>148129.25459255665</v>
      </c>
      <c r="I45" s="129">
        <v>169685.83696129679</v>
      </c>
      <c r="J45" s="129">
        <v>99641.399271601593</v>
      </c>
      <c r="K45" s="129">
        <v>79227.134350108201</v>
      </c>
      <c r="L45" s="129">
        <v>78625.608177773</v>
      </c>
      <c r="M45" s="129">
        <v>29209.448200517108</v>
      </c>
      <c r="N45" s="167">
        <v>1012456.2438570098</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832.27500000000009</v>
      </c>
      <c r="C50" s="133">
        <v>0</v>
      </c>
      <c r="D50" s="133">
        <v>0</v>
      </c>
      <c r="E50" s="133">
        <v>0</v>
      </c>
      <c r="F50" s="133">
        <v>0</v>
      </c>
      <c r="G50" s="133">
        <v>0</v>
      </c>
      <c r="H50" s="133">
        <v>0</v>
      </c>
      <c r="I50" s="133">
        <v>0</v>
      </c>
      <c r="J50" s="133">
        <v>0</v>
      </c>
      <c r="K50" s="133">
        <v>0</v>
      </c>
      <c r="L50" s="133">
        <v>0</v>
      </c>
      <c r="M50" s="133">
        <v>0</v>
      </c>
      <c r="N50" s="133">
        <v>832.27500000000009</v>
      </c>
    </row>
    <row r="51" spans="1:14" ht="33" customHeight="1" x14ac:dyDescent="0.2">
      <c r="A51" s="80" t="s">
        <v>285</v>
      </c>
      <c r="B51" s="129">
        <v>832.27500000000009</v>
      </c>
      <c r="C51" s="129">
        <v>0</v>
      </c>
      <c r="D51" s="129">
        <v>0</v>
      </c>
      <c r="E51" s="129">
        <v>0</v>
      </c>
      <c r="F51" s="129">
        <v>0</v>
      </c>
      <c r="G51" s="129">
        <v>0</v>
      </c>
      <c r="H51" s="129">
        <v>0</v>
      </c>
      <c r="I51" s="129">
        <v>0</v>
      </c>
      <c r="J51" s="129">
        <v>0</v>
      </c>
      <c r="K51" s="129">
        <v>0</v>
      </c>
      <c r="L51" s="129">
        <v>0</v>
      </c>
      <c r="M51" s="129">
        <v>0</v>
      </c>
      <c r="N51" s="167">
        <v>832.27500000000009</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13131.38</v>
      </c>
      <c r="C69" s="133">
        <v>11250.66</v>
      </c>
      <c r="D69" s="133">
        <v>6001.76</v>
      </c>
      <c r="E69" s="133">
        <v>0</v>
      </c>
      <c r="F69" s="133">
        <v>0</v>
      </c>
      <c r="G69" s="133">
        <v>0</v>
      </c>
      <c r="H69" s="133">
        <v>0</v>
      </c>
      <c r="I69" s="133">
        <v>1208.48</v>
      </c>
      <c r="J69" s="133">
        <v>2590.4499999999998</v>
      </c>
      <c r="K69" s="133">
        <v>4075.49</v>
      </c>
      <c r="L69" s="133">
        <v>5635.81</v>
      </c>
      <c r="M69" s="133">
        <v>9051.1200000000008</v>
      </c>
      <c r="N69" s="133">
        <v>52945.150000000009</v>
      </c>
    </row>
    <row r="70" spans="1:14" ht="33" customHeight="1" x14ac:dyDescent="0.2">
      <c r="A70" s="80" t="s">
        <v>304</v>
      </c>
      <c r="B70" s="129">
        <v>0</v>
      </c>
      <c r="C70" s="129">
        <v>0</v>
      </c>
      <c r="D70" s="129">
        <v>0</v>
      </c>
      <c r="E70" s="129">
        <v>0</v>
      </c>
      <c r="F70" s="129">
        <v>0</v>
      </c>
      <c r="G70" s="129">
        <v>0</v>
      </c>
      <c r="H70" s="129">
        <v>0</v>
      </c>
      <c r="I70" s="129">
        <v>0</v>
      </c>
      <c r="J70" s="129">
        <v>1192.52</v>
      </c>
      <c r="K70" s="129">
        <v>4075.49</v>
      </c>
      <c r="L70" s="129">
        <v>5635.81</v>
      </c>
      <c r="M70" s="129">
        <v>9051.1200000000008</v>
      </c>
      <c r="N70" s="167">
        <v>19954.940000000002</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1208.48</v>
      </c>
      <c r="J75" s="129">
        <v>1397.93</v>
      </c>
      <c r="K75" s="129">
        <v>0</v>
      </c>
      <c r="L75" s="129">
        <v>0</v>
      </c>
      <c r="M75" s="129">
        <v>0</v>
      </c>
      <c r="N75" s="167">
        <v>2606.41</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13131.38</v>
      </c>
      <c r="C82" s="129">
        <v>11250.66</v>
      </c>
      <c r="D82" s="129">
        <v>6001.76</v>
      </c>
      <c r="E82" s="129">
        <v>0</v>
      </c>
      <c r="F82" s="129">
        <v>0</v>
      </c>
      <c r="G82" s="129">
        <v>0</v>
      </c>
      <c r="H82" s="129">
        <v>0</v>
      </c>
      <c r="I82" s="129">
        <v>0</v>
      </c>
      <c r="J82" s="129">
        <v>0</v>
      </c>
      <c r="K82" s="129">
        <v>0</v>
      </c>
      <c r="L82" s="129">
        <v>0</v>
      </c>
      <c r="M82" s="129">
        <v>0</v>
      </c>
      <c r="N82" s="167">
        <v>30383.800000000003</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329</v>
      </c>
      <c r="B97" s="133">
        <v>10601.779999999999</v>
      </c>
      <c r="C97" s="133">
        <v>6883.2000000000007</v>
      </c>
      <c r="D97" s="133">
        <v>8335.9</v>
      </c>
      <c r="E97" s="133">
        <v>5677.3</v>
      </c>
      <c r="F97" s="133">
        <v>9483.64</v>
      </c>
      <c r="G97" s="133">
        <v>23060.18</v>
      </c>
      <c r="H97" s="133">
        <v>21016.86</v>
      </c>
      <c r="I97" s="133">
        <v>8411.6200000000026</v>
      </c>
      <c r="J97" s="133">
        <v>8318.48</v>
      </c>
      <c r="K97" s="133">
        <v>8374.0400000000009</v>
      </c>
      <c r="L97" s="133">
        <v>0</v>
      </c>
      <c r="M97" s="133">
        <v>4236.4800000000005</v>
      </c>
      <c r="N97" s="133">
        <v>114399.48000000001</v>
      </c>
    </row>
    <row r="98" spans="1:14" ht="33" customHeight="1" x14ac:dyDescent="0.2">
      <c r="A98" s="80" t="s">
        <v>330</v>
      </c>
      <c r="B98" s="129">
        <v>0</v>
      </c>
      <c r="C98" s="129">
        <v>0</v>
      </c>
      <c r="D98" s="129">
        <v>0</v>
      </c>
      <c r="E98" s="129">
        <v>0</v>
      </c>
      <c r="F98" s="129">
        <v>0</v>
      </c>
      <c r="G98" s="129">
        <v>17633.600000000002</v>
      </c>
      <c r="H98" s="129">
        <v>11544.380000000001</v>
      </c>
      <c r="I98" s="129">
        <v>1.5399999999999636</v>
      </c>
      <c r="J98" s="129">
        <v>0</v>
      </c>
      <c r="K98" s="129">
        <v>0</v>
      </c>
      <c r="L98" s="129">
        <v>0</v>
      </c>
      <c r="M98" s="129">
        <v>0</v>
      </c>
      <c r="N98" s="167">
        <v>29179.520000000004</v>
      </c>
    </row>
    <row r="99" spans="1:14" ht="33" customHeight="1" x14ac:dyDescent="0.2">
      <c r="A99" s="80" t="s">
        <v>331</v>
      </c>
      <c r="B99" s="129">
        <v>3732.7799999999997</v>
      </c>
      <c r="C99" s="129">
        <v>-10.079999999999927</v>
      </c>
      <c r="D99" s="129">
        <v>0</v>
      </c>
      <c r="E99" s="129">
        <v>1496.58</v>
      </c>
      <c r="F99" s="129">
        <v>0</v>
      </c>
      <c r="G99" s="129">
        <v>0</v>
      </c>
      <c r="H99" s="129">
        <v>0</v>
      </c>
      <c r="I99" s="129">
        <v>0</v>
      </c>
      <c r="J99" s="129">
        <v>1398.66</v>
      </c>
      <c r="K99" s="129">
        <v>0</v>
      </c>
      <c r="L99" s="129">
        <v>0</v>
      </c>
      <c r="M99" s="129">
        <v>0</v>
      </c>
      <c r="N99" s="167">
        <v>6617.94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6869</v>
      </c>
      <c r="C102" s="129">
        <v>6893.2800000000007</v>
      </c>
      <c r="D102" s="129">
        <v>8335.9</v>
      </c>
      <c r="E102" s="129">
        <v>4180.72</v>
      </c>
      <c r="F102" s="129">
        <v>9483.64</v>
      </c>
      <c r="G102" s="129">
        <v>5426.58</v>
      </c>
      <c r="H102" s="129">
        <v>9472.48</v>
      </c>
      <c r="I102" s="129">
        <v>8410.0800000000017</v>
      </c>
      <c r="J102" s="129">
        <v>6919.82</v>
      </c>
      <c r="K102" s="129">
        <v>8374.0400000000009</v>
      </c>
      <c r="L102" s="129">
        <v>0</v>
      </c>
      <c r="M102" s="129">
        <v>4236.4800000000005</v>
      </c>
      <c r="N102" s="167">
        <v>78602.02</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400</v>
      </c>
      <c r="D106" s="133">
        <v>1375</v>
      </c>
      <c r="E106" s="133">
        <v>0</v>
      </c>
      <c r="F106" s="133">
        <v>0</v>
      </c>
      <c r="G106" s="133">
        <v>0</v>
      </c>
      <c r="H106" s="133">
        <v>0</v>
      </c>
      <c r="I106" s="133">
        <v>0</v>
      </c>
      <c r="J106" s="133">
        <v>0</v>
      </c>
      <c r="K106" s="133">
        <v>0</v>
      </c>
      <c r="L106" s="133">
        <v>0</v>
      </c>
      <c r="M106" s="133">
        <v>0</v>
      </c>
      <c r="N106" s="133">
        <v>1775</v>
      </c>
    </row>
    <row r="107" spans="1:14" ht="33" customHeight="1" x14ac:dyDescent="0.2">
      <c r="A107" s="80" t="s">
        <v>337</v>
      </c>
      <c r="B107" s="129">
        <v>0</v>
      </c>
      <c r="C107" s="129">
        <v>400</v>
      </c>
      <c r="D107" s="129">
        <v>1375</v>
      </c>
      <c r="E107" s="129">
        <v>0</v>
      </c>
      <c r="F107" s="129">
        <v>0</v>
      </c>
      <c r="G107" s="129">
        <v>0</v>
      </c>
      <c r="H107" s="129">
        <v>0</v>
      </c>
      <c r="I107" s="129">
        <v>0</v>
      </c>
      <c r="J107" s="129">
        <v>0</v>
      </c>
      <c r="K107" s="129">
        <v>0</v>
      </c>
      <c r="L107" s="129">
        <v>0</v>
      </c>
      <c r="M107" s="129">
        <v>0</v>
      </c>
      <c r="N107" s="167">
        <v>1775</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341999.00000000023</v>
      </c>
      <c r="C112" s="141">
        <v>226001.00000000003</v>
      </c>
      <c r="D112" s="141">
        <v>244999.99999999994</v>
      </c>
      <c r="E112" s="141">
        <v>376000.00000000012</v>
      </c>
      <c r="F112" s="141">
        <v>424000.00000000006</v>
      </c>
      <c r="G112" s="141">
        <v>417000</v>
      </c>
      <c r="H112" s="141">
        <v>370000.00000000012</v>
      </c>
      <c r="I112" s="141">
        <v>429999.99999999965</v>
      </c>
      <c r="J112" s="141">
        <v>278000.00000000029</v>
      </c>
      <c r="K112" s="141">
        <v>277999.99999999959</v>
      </c>
      <c r="L112" s="141">
        <v>240002.68</v>
      </c>
      <c r="M112" s="141">
        <v>145622.731</v>
      </c>
      <c r="N112" s="141">
        <v>3771625.4110000003</v>
      </c>
    </row>
    <row r="113" spans="1:14" ht="33" customHeight="1" x14ac:dyDescent="0.2"/>
    <row r="114" spans="1:14" ht="33" customHeight="1" x14ac:dyDescent="0.2">
      <c r="A114" s="85"/>
    </row>
    <row r="115" spans="1:14" ht="33" customHeight="1" x14ac:dyDescent="0.2">
      <c r="A115" s="216" t="s">
        <v>405</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719.52</v>
      </c>
      <c r="D118" s="133">
        <v>0</v>
      </c>
      <c r="E118" s="133">
        <v>0</v>
      </c>
      <c r="F118" s="133">
        <v>0</v>
      </c>
      <c r="G118" s="133">
        <v>0</v>
      </c>
      <c r="H118" s="133">
        <v>0</v>
      </c>
      <c r="I118" s="133">
        <v>0</v>
      </c>
      <c r="J118" s="133">
        <v>0</v>
      </c>
      <c r="K118" s="133">
        <v>0</v>
      </c>
      <c r="L118" s="133">
        <v>0</v>
      </c>
      <c r="M118" s="133">
        <v>0</v>
      </c>
      <c r="N118" s="133">
        <v>719.52</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719.52</v>
      </c>
      <c r="D123" s="131">
        <v>0</v>
      </c>
      <c r="E123" s="131">
        <v>0</v>
      </c>
      <c r="F123" s="131">
        <v>0</v>
      </c>
      <c r="G123" s="131">
        <v>0</v>
      </c>
      <c r="H123" s="131">
        <v>0</v>
      </c>
      <c r="I123" s="131">
        <v>0</v>
      </c>
      <c r="J123" s="131">
        <v>0</v>
      </c>
      <c r="K123" s="131">
        <v>0</v>
      </c>
      <c r="L123" s="131">
        <v>0</v>
      </c>
      <c r="M123" s="131">
        <v>0</v>
      </c>
      <c r="N123" s="131">
        <v>719.52</v>
      </c>
    </row>
    <row r="124" spans="1:14" ht="33" customHeight="1" thickBot="1" x14ac:dyDescent="0.25">
      <c r="A124" s="132" t="s">
        <v>256</v>
      </c>
      <c r="B124" s="133">
        <v>56692.499999999993</v>
      </c>
      <c r="C124" s="133">
        <v>57438.340000000004</v>
      </c>
      <c r="D124" s="133">
        <v>49022.879999999997</v>
      </c>
      <c r="E124" s="133">
        <v>56619.18</v>
      </c>
      <c r="F124" s="133">
        <v>48882.35</v>
      </c>
      <c r="G124" s="133">
        <v>40443.56</v>
      </c>
      <c r="H124" s="133">
        <v>35073.71</v>
      </c>
      <c r="I124" s="133">
        <v>57537.98</v>
      </c>
      <c r="J124" s="133">
        <v>35870.080000000002</v>
      </c>
      <c r="K124" s="133">
        <v>25768.809999999998</v>
      </c>
      <c r="L124" s="133">
        <v>31466.74</v>
      </c>
      <c r="M124" s="133">
        <v>37030.82</v>
      </c>
      <c r="N124" s="133">
        <v>531846.94999999995</v>
      </c>
    </row>
    <row r="125" spans="1:14" ht="33" customHeight="1" x14ac:dyDescent="0.2">
      <c r="A125" s="80" t="s">
        <v>257</v>
      </c>
      <c r="B125" s="129">
        <v>2850.24</v>
      </c>
      <c r="C125" s="129">
        <v>1487.91</v>
      </c>
      <c r="D125" s="129">
        <v>6406.13</v>
      </c>
      <c r="E125" s="129">
        <v>3907.24</v>
      </c>
      <c r="F125" s="129">
        <v>3096.08</v>
      </c>
      <c r="G125" s="129">
        <v>10124.24</v>
      </c>
      <c r="H125" s="129">
        <v>2364.37</v>
      </c>
      <c r="I125" s="129">
        <v>2295.84</v>
      </c>
      <c r="J125" s="129">
        <v>0</v>
      </c>
      <c r="K125" s="129">
        <v>0</v>
      </c>
      <c r="L125" s="129">
        <v>0</v>
      </c>
      <c r="M125" s="129">
        <v>0</v>
      </c>
      <c r="N125" s="131">
        <v>32532.049999999996</v>
      </c>
    </row>
    <row r="126" spans="1:14" ht="33" customHeight="1" x14ac:dyDescent="0.2">
      <c r="A126" s="80" t="s">
        <v>258</v>
      </c>
      <c r="B126" s="129">
        <v>47576.45</v>
      </c>
      <c r="C126" s="129">
        <v>49923.44</v>
      </c>
      <c r="D126" s="129">
        <v>39626.67</v>
      </c>
      <c r="E126" s="129">
        <v>45619.51</v>
      </c>
      <c r="F126" s="129">
        <v>39285.35</v>
      </c>
      <c r="G126" s="129">
        <v>22509.47</v>
      </c>
      <c r="H126" s="129">
        <v>24213.97</v>
      </c>
      <c r="I126" s="129">
        <v>49177.22</v>
      </c>
      <c r="J126" s="129">
        <v>23886.42</v>
      </c>
      <c r="K126" s="129">
        <v>19653.78</v>
      </c>
      <c r="L126" s="129">
        <v>26685.74</v>
      </c>
      <c r="M126" s="129">
        <v>28820.95</v>
      </c>
      <c r="N126" s="131">
        <v>416978.96999999991</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3673.31</v>
      </c>
      <c r="C128" s="129">
        <v>3656.99</v>
      </c>
      <c r="D128" s="129">
        <v>1313.08</v>
      </c>
      <c r="E128" s="129">
        <v>3606.93</v>
      </c>
      <c r="F128" s="129">
        <v>3052.92</v>
      </c>
      <c r="G128" s="129">
        <v>4671.8500000000004</v>
      </c>
      <c r="H128" s="129">
        <v>4156.37</v>
      </c>
      <c r="I128" s="129">
        <v>800.12</v>
      </c>
      <c r="J128" s="129">
        <v>7797.66</v>
      </c>
      <c r="K128" s="129">
        <v>1427.03</v>
      </c>
      <c r="L128" s="129">
        <v>0</v>
      </c>
      <c r="M128" s="129">
        <v>4315.87</v>
      </c>
      <c r="N128" s="131">
        <v>38472.130000000005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2592.5</v>
      </c>
      <c r="C130" s="129">
        <v>2370</v>
      </c>
      <c r="D130" s="129">
        <v>1677</v>
      </c>
      <c r="E130" s="129">
        <v>3485.5</v>
      </c>
      <c r="F130" s="129">
        <v>3448</v>
      </c>
      <c r="G130" s="129">
        <v>3138</v>
      </c>
      <c r="H130" s="129">
        <v>4339</v>
      </c>
      <c r="I130" s="129">
        <v>5264.8</v>
      </c>
      <c r="J130" s="129">
        <v>4186</v>
      </c>
      <c r="K130" s="129">
        <v>4688</v>
      </c>
      <c r="L130" s="129">
        <v>4781</v>
      </c>
      <c r="M130" s="129">
        <v>3894</v>
      </c>
      <c r="N130" s="131">
        <v>43863.8</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3716</v>
      </c>
      <c r="C136" s="134">
        <v>2558</v>
      </c>
      <c r="D136" s="134">
        <v>2250</v>
      </c>
      <c r="E136" s="134">
        <v>3462</v>
      </c>
      <c r="F136" s="134">
        <v>3254</v>
      </c>
      <c r="G136" s="134">
        <v>4198</v>
      </c>
      <c r="H136" s="134">
        <v>3956</v>
      </c>
      <c r="I136" s="134">
        <v>4062</v>
      </c>
      <c r="J136" s="134">
        <v>3512</v>
      </c>
      <c r="K136" s="134">
        <v>3794</v>
      </c>
      <c r="L136" s="134">
        <v>2928</v>
      </c>
      <c r="M136" s="134">
        <v>2738</v>
      </c>
      <c r="N136" s="134">
        <v>40428</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3716</v>
      </c>
      <c r="C138" s="129">
        <v>2558</v>
      </c>
      <c r="D138" s="129">
        <v>2250</v>
      </c>
      <c r="E138" s="129">
        <v>3462</v>
      </c>
      <c r="F138" s="129">
        <v>3254</v>
      </c>
      <c r="G138" s="129">
        <v>4198</v>
      </c>
      <c r="H138" s="129">
        <v>3956</v>
      </c>
      <c r="I138" s="129">
        <v>4062</v>
      </c>
      <c r="J138" s="129">
        <v>3512</v>
      </c>
      <c r="K138" s="129">
        <v>3794</v>
      </c>
      <c r="L138" s="129">
        <v>2928</v>
      </c>
      <c r="M138" s="129">
        <v>2738</v>
      </c>
      <c r="N138" s="167">
        <v>40428</v>
      </c>
    </row>
    <row r="139" spans="1:14" ht="33" customHeight="1" thickBot="1" x14ac:dyDescent="0.25">
      <c r="A139" s="132" t="s">
        <v>271</v>
      </c>
      <c r="B139" s="133">
        <v>270875.46000000002</v>
      </c>
      <c r="C139" s="133">
        <v>237644</v>
      </c>
      <c r="D139" s="133">
        <v>182847.28</v>
      </c>
      <c r="E139" s="133">
        <v>264420.22000000003</v>
      </c>
      <c r="F139" s="133">
        <v>358242.43</v>
      </c>
      <c r="G139" s="133">
        <v>361086.49</v>
      </c>
      <c r="H139" s="133">
        <v>380931.85</v>
      </c>
      <c r="I139" s="133">
        <v>312734.93</v>
      </c>
      <c r="J139" s="133">
        <v>321327.01999999996</v>
      </c>
      <c r="K139" s="133">
        <v>245453.09999999998</v>
      </c>
      <c r="L139" s="133">
        <v>210280.47</v>
      </c>
      <c r="M139" s="133">
        <v>92918.92</v>
      </c>
      <c r="N139" s="133">
        <v>3238762.17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73761.350000000006</v>
      </c>
      <c r="C143" s="129">
        <v>165234.67000000001</v>
      </c>
      <c r="D143" s="129">
        <v>59659.82</v>
      </c>
      <c r="E143" s="129">
        <v>24959.800000000003</v>
      </c>
      <c r="F143" s="129">
        <v>78404.28</v>
      </c>
      <c r="G143" s="129">
        <v>310289.39</v>
      </c>
      <c r="H143" s="129">
        <v>253206.78</v>
      </c>
      <c r="I143" s="129">
        <v>162931.62</v>
      </c>
      <c r="J143" s="129">
        <v>156348.68</v>
      </c>
      <c r="K143" s="129">
        <v>80003.66</v>
      </c>
      <c r="L143" s="129">
        <v>59474.31</v>
      </c>
      <c r="M143" s="129">
        <v>10651.74</v>
      </c>
      <c r="N143" s="167">
        <v>1434926.0999999999</v>
      </c>
    </row>
    <row r="144" spans="1:14" ht="33" customHeight="1" x14ac:dyDescent="0.2">
      <c r="A144" s="80" t="s">
        <v>276</v>
      </c>
      <c r="B144" s="129">
        <v>13696</v>
      </c>
      <c r="C144" s="129">
        <v>8445</v>
      </c>
      <c r="D144" s="129">
        <v>9757.2000000000007</v>
      </c>
      <c r="E144" s="129">
        <v>18045</v>
      </c>
      <c r="F144" s="129">
        <v>12790</v>
      </c>
      <c r="G144" s="129">
        <v>14472.6</v>
      </c>
      <c r="H144" s="129">
        <v>17483.400000000001</v>
      </c>
      <c r="I144" s="129">
        <v>15860.4</v>
      </c>
      <c r="J144" s="129">
        <v>14515.4</v>
      </c>
      <c r="K144" s="129">
        <v>15215.2</v>
      </c>
      <c r="L144" s="129">
        <v>11265</v>
      </c>
      <c r="M144" s="129">
        <v>12588</v>
      </c>
      <c r="N144" s="167">
        <v>164133.20000000001</v>
      </c>
    </row>
    <row r="145" spans="1:14" ht="33" customHeight="1" x14ac:dyDescent="0.2">
      <c r="A145" s="80" t="s">
        <v>277</v>
      </c>
      <c r="B145" s="129">
        <v>1317.82</v>
      </c>
      <c r="C145" s="129">
        <v>27834.33</v>
      </c>
      <c r="D145" s="129">
        <v>22806.82</v>
      </c>
      <c r="E145" s="129">
        <v>7310.32</v>
      </c>
      <c r="F145" s="129">
        <v>4919.7</v>
      </c>
      <c r="G145" s="129">
        <v>3339.7</v>
      </c>
      <c r="H145" s="129">
        <v>0</v>
      </c>
      <c r="I145" s="129">
        <v>0</v>
      </c>
      <c r="J145" s="129">
        <v>0</v>
      </c>
      <c r="K145" s="129">
        <v>0</v>
      </c>
      <c r="L145" s="129">
        <v>11365.74</v>
      </c>
      <c r="M145" s="129">
        <v>0</v>
      </c>
      <c r="N145" s="167">
        <v>78894.430000000008</v>
      </c>
    </row>
    <row r="146" spans="1:14" ht="33" customHeight="1" x14ac:dyDescent="0.2">
      <c r="A146" s="80" t="s">
        <v>278</v>
      </c>
      <c r="B146" s="129">
        <v>0</v>
      </c>
      <c r="C146" s="129">
        <v>0</v>
      </c>
      <c r="D146" s="129">
        <v>0</v>
      </c>
      <c r="E146" s="129">
        <v>0</v>
      </c>
      <c r="F146" s="129">
        <v>0</v>
      </c>
      <c r="G146" s="129">
        <v>0</v>
      </c>
      <c r="H146" s="129">
        <v>0</v>
      </c>
      <c r="I146" s="129">
        <v>0</v>
      </c>
      <c r="J146" s="129">
        <v>0</v>
      </c>
      <c r="K146" s="129">
        <v>0</v>
      </c>
      <c r="L146" s="129">
        <v>0</v>
      </c>
      <c r="M146" s="129">
        <v>0</v>
      </c>
      <c r="N146" s="167">
        <v>0</v>
      </c>
    </row>
    <row r="147" spans="1:14" ht="33" customHeight="1" x14ac:dyDescent="0.2">
      <c r="A147" s="80" t="s">
        <v>279</v>
      </c>
      <c r="B147" s="129">
        <v>0</v>
      </c>
      <c r="C147" s="129">
        <v>0</v>
      </c>
      <c r="D147" s="129">
        <v>0</v>
      </c>
      <c r="E147" s="129">
        <v>0</v>
      </c>
      <c r="F147" s="129">
        <v>0</v>
      </c>
      <c r="G147" s="129">
        <v>0</v>
      </c>
      <c r="H147" s="129">
        <v>0</v>
      </c>
      <c r="I147" s="129">
        <v>0</v>
      </c>
      <c r="J147" s="129">
        <v>0</v>
      </c>
      <c r="K147" s="129">
        <v>0</v>
      </c>
      <c r="L147" s="129">
        <v>0</v>
      </c>
      <c r="M147" s="129">
        <v>0</v>
      </c>
      <c r="N147" s="167">
        <v>0</v>
      </c>
    </row>
    <row r="148" spans="1:14" ht="33" customHeight="1" x14ac:dyDescent="0.2">
      <c r="A148" s="80" t="s">
        <v>280</v>
      </c>
      <c r="B148" s="129">
        <v>170227.81</v>
      </c>
      <c r="C148" s="129">
        <v>30387</v>
      </c>
      <c r="D148" s="129">
        <v>87218.44</v>
      </c>
      <c r="E148" s="129">
        <v>210995.10000000003</v>
      </c>
      <c r="F148" s="129">
        <v>255063.45</v>
      </c>
      <c r="G148" s="129">
        <v>24639.8</v>
      </c>
      <c r="H148" s="129">
        <v>100684.67</v>
      </c>
      <c r="I148" s="129">
        <v>122521.41</v>
      </c>
      <c r="J148" s="129">
        <v>139377.74</v>
      </c>
      <c r="K148" s="129">
        <v>145226.23999999999</v>
      </c>
      <c r="L148" s="129">
        <v>126172.42</v>
      </c>
      <c r="M148" s="129">
        <v>62411.68</v>
      </c>
      <c r="N148" s="167">
        <v>1474925.76</v>
      </c>
    </row>
    <row r="149" spans="1:14" ht="33" customHeight="1" x14ac:dyDescent="0.2">
      <c r="A149" s="80" t="s">
        <v>281</v>
      </c>
      <c r="B149" s="129">
        <v>600</v>
      </c>
      <c r="C149" s="129">
        <v>675</v>
      </c>
      <c r="D149" s="129">
        <v>980</v>
      </c>
      <c r="E149" s="129">
        <v>835</v>
      </c>
      <c r="F149" s="129">
        <v>950</v>
      </c>
      <c r="G149" s="129">
        <v>425</v>
      </c>
      <c r="H149" s="129">
        <v>0</v>
      </c>
      <c r="I149" s="129">
        <v>0</v>
      </c>
      <c r="J149" s="129">
        <v>0</v>
      </c>
      <c r="K149" s="129">
        <v>0</v>
      </c>
      <c r="L149" s="129">
        <v>0</v>
      </c>
      <c r="M149" s="129">
        <v>0</v>
      </c>
      <c r="N149" s="167">
        <v>4465</v>
      </c>
    </row>
    <row r="150" spans="1:14" ht="33" customHeight="1" thickBot="1" x14ac:dyDescent="0.25">
      <c r="A150" s="80" t="s">
        <v>282</v>
      </c>
      <c r="B150" s="129">
        <v>11272.48</v>
      </c>
      <c r="C150" s="129">
        <v>5068</v>
      </c>
      <c r="D150" s="129">
        <v>2425</v>
      </c>
      <c r="E150" s="129">
        <v>2275</v>
      </c>
      <c r="F150" s="129">
        <v>6115</v>
      </c>
      <c r="G150" s="129">
        <v>7920</v>
      </c>
      <c r="H150" s="129">
        <v>9557</v>
      </c>
      <c r="I150" s="129">
        <v>11421.5</v>
      </c>
      <c r="J150" s="129">
        <v>11085.2</v>
      </c>
      <c r="K150" s="129">
        <v>5008</v>
      </c>
      <c r="L150" s="129">
        <v>2003</v>
      </c>
      <c r="M150" s="129">
        <v>7267.5</v>
      </c>
      <c r="N150" s="167">
        <v>81417.679999999993</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32032.18</v>
      </c>
      <c r="C153" s="133">
        <v>19733</v>
      </c>
      <c r="D153" s="133">
        <v>14577.910000000002</v>
      </c>
      <c r="E153" s="133">
        <v>4493.33</v>
      </c>
      <c r="F153" s="133">
        <v>15310.27</v>
      </c>
      <c r="G153" s="133">
        <v>17943.009999999998</v>
      </c>
      <c r="H153" s="133">
        <v>28831.83</v>
      </c>
      <c r="I153" s="133">
        <v>28751.85</v>
      </c>
      <c r="J153" s="133">
        <v>24198.2</v>
      </c>
      <c r="K153" s="133">
        <v>26894.690000000002</v>
      </c>
      <c r="L153" s="133">
        <v>24064.030000000002</v>
      </c>
      <c r="M153" s="133">
        <v>24704.05</v>
      </c>
      <c r="N153" s="133">
        <v>261534.34999999998</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29628.81</v>
      </c>
      <c r="C155" s="129">
        <v>18724.87</v>
      </c>
      <c r="D155" s="129">
        <v>13579.54</v>
      </c>
      <c r="E155" s="129">
        <v>4416.74</v>
      </c>
      <c r="F155" s="129">
        <v>13851.26</v>
      </c>
      <c r="G155" s="129">
        <v>15225.56</v>
      </c>
      <c r="H155" s="129">
        <v>24217.38</v>
      </c>
      <c r="I155" s="129">
        <v>24514.959999999999</v>
      </c>
      <c r="J155" s="129">
        <v>20182.68</v>
      </c>
      <c r="K155" s="129">
        <v>23040.15</v>
      </c>
      <c r="L155" s="129">
        <v>21231.81</v>
      </c>
      <c r="M155" s="129">
        <v>23322.5</v>
      </c>
      <c r="N155" s="167">
        <v>231936.25999999998</v>
      </c>
    </row>
    <row r="156" spans="1:14" ht="33" customHeight="1" x14ac:dyDescent="0.2">
      <c r="A156" s="80" t="s">
        <v>287</v>
      </c>
      <c r="B156" s="129">
        <v>0</v>
      </c>
      <c r="C156" s="129">
        <v>44</v>
      </c>
      <c r="D156" s="129">
        <v>11</v>
      </c>
      <c r="E156" s="129">
        <v>76.59</v>
      </c>
      <c r="F156" s="129">
        <v>46.3</v>
      </c>
      <c r="G156" s="129">
        <v>81.73</v>
      </c>
      <c r="H156" s="129">
        <v>23.82</v>
      </c>
      <c r="I156" s="129">
        <v>0</v>
      </c>
      <c r="J156" s="129">
        <v>0</v>
      </c>
      <c r="K156" s="129">
        <v>0</v>
      </c>
      <c r="L156" s="129">
        <v>0</v>
      </c>
      <c r="M156" s="129">
        <v>27</v>
      </c>
      <c r="N156" s="167">
        <v>310.44</v>
      </c>
    </row>
    <row r="157" spans="1:14" ht="33" customHeight="1" x14ac:dyDescent="0.2">
      <c r="A157" s="80" t="s">
        <v>288</v>
      </c>
      <c r="B157" s="129">
        <v>2403.37</v>
      </c>
      <c r="C157" s="129">
        <v>964.13</v>
      </c>
      <c r="D157" s="129">
        <v>987.37</v>
      </c>
      <c r="E157" s="129">
        <v>0</v>
      </c>
      <c r="F157" s="129">
        <v>1412.71</v>
      </c>
      <c r="G157" s="129">
        <v>2635.72</v>
      </c>
      <c r="H157" s="129">
        <v>4590.63</v>
      </c>
      <c r="I157" s="129">
        <v>4236.8900000000003</v>
      </c>
      <c r="J157" s="129">
        <v>4015.52</v>
      </c>
      <c r="K157" s="129">
        <v>3854.54</v>
      </c>
      <c r="L157" s="129">
        <v>2832.22</v>
      </c>
      <c r="M157" s="129">
        <v>1354.55</v>
      </c>
      <c r="N157" s="167">
        <v>29287.65</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0</v>
      </c>
      <c r="H164" s="133">
        <v>0</v>
      </c>
      <c r="I164" s="133">
        <v>0</v>
      </c>
      <c r="J164" s="133">
        <v>0</v>
      </c>
      <c r="K164" s="133">
        <v>0</v>
      </c>
      <c r="L164" s="133">
        <v>0</v>
      </c>
      <c r="M164" s="133">
        <v>0</v>
      </c>
      <c r="N164" s="133">
        <v>0</v>
      </c>
    </row>
    <row r="165" spans="1:14" ht="33" customHeight="1" x14ac:dyDescent="0.2">
      <c r="A165" s="80" t="s">
        <v>296</v>
      </c>
      <c r="B165" s="129">
        <v>0</v>
      </c>
      <c r="C165" s="129">
        <v>0</v>
      </c>
      <c r="D165" s="129">
        <v>0</v>
      </c>
      <c r="E165" s="129">
        <v>0</v>
      </c>
      <c r="F165" s="129">
        <v>0</v>
      </c>
      <c r="G165" s="129">
        <v>0</v>
      </c>
      <c r="H165" s="129">
        <v>0</v>
      </c>
      <c r="I165" s="129">
        <v>0</v>
      </c>
      <c r="J165" s="129">
        <v>0</v>
      </c>
      <c r="K165" s="129">
        <v>0</v>
      </c>
      <c r="L165" s="129">
        <v>0</v>
      </c>
      <c r="M165" s="129">
        <v>0</v>
      </c>
      <c r="N165" s="167">
        <v>0</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32578.920000000002</v>
      </c>
      <c r="C172" s="133">
        <v>25008.739999999998</v>
      </c>
      <c r="D172" s="133">
        <v>20353.309999999998</v>
      </c>
      <c r="E172" s="133">
        <v>14376.63</v>
      </c>
      <c r="F172" s="133">
        <v>20027.940000000002</v>
      </c>
      <c r="G172" s="133">
        <v>20953.689999999999</v>
      </c>
      <c r="H172" s="133">
        <v>20420.55</v>
      </c>
      <c r="I172" s="133">
        <v>21493.040000000001</v>
      </c>
      <c r="J172" s="133">
        <v>22181.279999999999</v>
      </c>
      <c r="K172" s="133">
        <v>35904.53</v>
      </c>
      <c r="L172" s="133">
        <v>37660.15</v>
      </c>
      <c r="M172" s="133">
        <v>38332.339999999997</v>
      </c>
      <c r="N172" s="133">
        <v>309291.12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2400</v>
      </c>
      <c r="L175" s="129">
        <v>2400</v>
      </c>
      <c r="M175" s="129">
        <v>0</v>
      </c>
      <c r="N175" s="167">
        <v>4800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17035.98</v>
      </c>
      <c r="C177" s="129">
        <v>15165.06</v>
      </c>
      <c r="D177" s="129">
        <v>6237.3</v>
      </c>
      <c r="E177" s="129">
        <v>1251.17</v>
      </c>
      <c r="F177" s="129">
        <v>9532.57</v>
      </c>
      <c r="G177" s="129">
        <v>5717.84</v>
      </c>
      <c r="H177" s="129">
        <v>1128.55</v>
      </c>
      <c r="I177" s="129">
        <v>1008</v>
      </c>
      <c r="J177" s="129">
        <v>0</v>
      </c>
      <c r="K177" s="129">
        <v>8982.15</v>
      </c>
      <c r="L177" s="129">
        <v>11993.16</v>
      </c>
      <c r="M177" s="129">
        <v>12380.91</v>
      </c>
      <c r="N177" s="167">
        <v>90432.69</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9627.0300000000007</v>
      </c>
      <c r="C179" s="129">
        <v>4444.67</v>
      </c>
      <c r="D179" s="129">
        <v>7203.29</v>
      </c>
      <c r="E179" s="129">
        <v>0</v>
      </c>
      <c r="F179" s="129">
        <v>4402.7700000000004</v>
      </c>
      <c r="G179" s="129">
        <v>9330.9</v>
      </c>
      <c r="H179" s="129">
        <v>9319.26</v>
      </c>
      <c r="I179" s="129">
        <v>11888.61</v>
      </c>
      <c r="J179" s="129">
        <v>11775.08</v>
      </c>
      <c r="K179" s="129">
        <v>15767.19</v>
      </c>
      <c r="L179" s="129">
        <v>15058.1</v>
      </c>
      <c r="M179" s="129">
        <v>15428.44</v>
      </c>
      <c r="N179" s="167">
        <v>114245.34000000001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5915.91</v>
      </c>
      <c r="C182" s="129">
        <v>5399.01</v>
      </c>
      <c r="D182" s="129">
        <v>6912.7199999999993</v>
      </c>
      <c r="E182" s="129">
        <v>13125.46</v>
      </c>
      <c r="F182" s="129">
        <v>6092.6</v>
      </c>
      <c r="G182" s="129">
        <v>5904.95</v>
      </c>
      <c r="H182" s="129">
        <v>9972.74</v>
      </c>
      <c r="I182" s="129">
        <v>8596.43</v>
      </c>
      <c r="J182" s="129">
        <v>10406.200000000001</v>
      </c>
      <c r="K182" s="129">
        <v>8755.19</v>
      </c>
      <c r="L182" s="129">
        <v>8208.89</v>
      </c>
      <c r="M182" s="129">
        <v>10522.99</v>
      </c>
      <c r="N182" s="167">
        <v>99813.09</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0</v>
      </c>
      <c r="M183" s="129">
        <v>0</v>
      </c>
      <c r="N183" s="167">
        <v>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2099</v>
      </c>
      <c r="C188" s="133">
        <v>3352</v>
      </c>
      <c r="D188" s="133">
        <v>3708</v>
      </c>
      <c r="E188" s="133">
        <v>3110</v>
      </c>
      <c r="F188" s="133">
        <v>1740.7</v>
      </c>
      <c r="G188" s="133">
        <v>1905</v>
      </c>
      <c r="H188" s="133">
        <v>8249.2799999999988</v>
      </c>
      <c r="I188" s="133">
        <v>9144.7800000000007</v>
      </c>
      <c r="J188" s="133">
        <v>8532.2200000000012</v>
      </c>
      <c r="K188" s="133">
        <v>13025.95</v>
      </c>
      <c r="L188" s="133">
        <v>6599.71</v>
      </c>
      <c r="M188" s="133">
        <v>2370</v>
      </c>
      <c r="N188" s="133">
        <v>63836.640000000007</v>
      </c>
    </row>
    <row r="189" spans="1:14" ht="33" customHeight="1" x14ac:dyDescent="0.2">
      <c r="A189" s="80" t="s">
        <v>320</v>
      </c>
      <c r="B189" s="129">
        <v>1879</v>
      </c>
      <c r="C189" s="129">
        <v>1862</v>
      </c>
      <c r="D189" s="129">
        <v>3508</v>
      </c>
      <c r="E189" s="129">
        <v>2650</v>
      </c>
      <c r="F189" s="129">
        <v>1200.7</v>
      </c>
      <c r="G189" s="129">
        <v>625</v>
      </c>
      <c r="H189" s="129">
        <v>7929.28</v>
      </c>
      <c r="I189" s="129">
        <v>8824.7800000000007</v>
      </c>
      <c r="J189" s="129">
        <v>7852.22</v>
      </c>
      <c r="K189" s="129">
        <v>12585.95</v>
      </c>
      <c r="L189" s="129">
        <v>6539.71</v>
      </c>
      <c r="M189" s="129">
        <v>2250</v>
      </c>
      <c r="N189" s="167">
        <v>57706.640000000007</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220</v>
      </c>
      <c r="C194" s="129">
        <v>1490</v>
      </c>
      <c r="D194" s="129">
        <v>200</v>
      </c>
      <c r="E194" s="129">
        <v>460</v>
      </c>
      <c r="F194" s="129">
        <v>540</v>
      </c>
      <c r="G194" s="129">
        <v>1280</v>
      </c>
      <c r="H194" s="129">
        <v>320</v>
      </c>
      <c r="I194" s="129">
        <v>320</v>
      </c>
      <c r="J194" s="129">
        <v>680</v>
      </c>
      <c r="K194" s="129">
        <v>440</v>
      </c>
      <c r="L194" s="129">
        <v>60</v>
      </c>
      <c r="M194" s="129">
        <v>120</v>
      </c>
      <c r="N194" s="167">
        <v>6130</v>
      </c>
    </row>
    <row r="195" spans="1:14" ht="33" customHeight="1" thickBot="1" x14ac:dyDescent="0.25">
      <c r="A195" s="132" t="s">
        <v>325</v>
      </c>
      <c r="B195" s="133">
        <v>2134</v>
      </c>
      <c r="C195" s="133">
        <v>3850.3</v>
      </c>
      <c r="D195" s="133">
        <v>319</v>
      </c>
      <c r="E195" s="133">
        <v>5499</v>
      </c>
      <c r="F195" s="133">
        <v>12234.22</v>
      </c>
      <c r="G195" s="133">
        <v>8068.29</v>
      </c>
      <c r="H195" s="133">
        <v>3814.27</v>
      </c>
      <c r="I195" s="133">
        <v>841</v>
      </c>
      <c r="J195" s="133">
        <v>2291</v>
      </c>
      <c r="K195" s="133">
        <v>3882.32</v>
      </c>
      <c r="L195" s="133">
        <v>2073.62</v>
      </c>
      <c r="M195" s="133">
        <v>3479.9</v>
      </c>
      <c r="N195" s="133">
        <v>48486.92</v>
      </c>
    </row>
    <row r="196" spans="1:14" ht="33" customHeight="1" x14ac:dyDescent="0.2">
      <c r="A196" s="80" t="s">
        <v>326</v>
      </c>
      <c r="B196" s="129">
        <v>0</v>
      </c>
      <c r="C196" s="129">
        <v>1675.3</v>
      </c>
      <c r="D196" s="129">
        <v>0</v>
      </c>
      <c r="E196" s="129">
        <v>0</v>
      </c>
      <c r="F196" s="129">
        <v>1216.22</v>
      </c>
      <c r="G196" s="129">
        <v>611.29</v>
      </c>
      <c r="H196" s="129">
        <v>331.77</v>
      </c>
      <c r="I196" s="129">
        <v>0</v>
      </c>
      <c r="J196" s="129">
        <v>0</v>
      </c>
      <c r="K196" s="129">
        <v>605.32000000000005</v>
      </c>
      <c r="L196" s="129">
        <v>913.62</v>
      </c>
      <c r="M196" s="129">
        <v>1826.9</v>
      </c>
      <c r="N196" s="129">
        <v>7180.42</v>
      </c>
    </row>
    <row r="197" spans="1:14" ht="33" customHeight="1" x14ac:dyDescent="0.2">
      <c r="A197" s="80" t="s">
        <v>327</v>
      </c>
      <c r="B197" s="129">
        <v>0</v>
      </c>
      <c r="C197" s="129">
        <v>0</v>
      </c>
      <c r="D197" s="129">
        <v>0</v>
      </c>
      <c r="E197" s="129">
        <v>5470</v>
      </c>
      <c r="F197" s="129">
        <v>9220</v>
      </c>
      <c r="G197" s="129">
        <v>5485</v>
      </c>
      <c r="H197" s="129">
        <v>1162.5</v>
      </c>
      <c r="I197" s="129">
        <v>0</v>
      </c>
      <c r="J197" s="129">
        <v>0</v>
      </c>
      <c r="K197" s="129">
        <v>0</v>
      </c>
      <c r="L197" s="129">
        <v>0</v>
      </c>
      <c r="M197" s="129">
        <v>0</v>
      </c>
      <c r="N197" s="129">
        <v>21337.5</v>
      </c>
    </row>
    <row r="198" spans="1:14" ht="33" customHeight="1" x14ac:dyDescent="0.2">
      <c r="A198" s="80" t="s">
        <v>328</v>
      </c>
      <c r="B198" s="129">
        <v>2134</v>
      </c>
      <c r="C198" s="129">
        <v>2175</v>
      </c>
      <c r="D198" s="129">
        <v>319</v>
      </c>
      <c r="E198" s="129">
        <v>29</v>
      </c>
      <c r="F198" s="129">
        <v>1798</v>
      </c>
      <c r="G198" s="129">
        <v>1972</v>
      </c>
      <c r="H198" s="129">
        <v>2320</v>
      </c>
      <c r="I198" s="129">
        <v>841</v>
      </c>
      <c r="J198" s="129">
        <v>2291</v>
      </c>
      <c r="K198" s="129">
        <v>3277</v>
      </c>
      <c r="L198" s="129">
        <v>1160</v>
      </c>
      <c r="M198" s="129">
        <v>1653</v>
      </c>
      <c r="N198" s="129">
        <v>19969</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329</v>
      </c>
      <c r="B200" s="133">
        <v>247610.41999999998</v>
      </c>
      <c r="C200" s="133">
        <v>239507.53999999998</v>
      </c>
      <c r="D200" s="133">
        <v>251149.59999999998</v>
      </c>
      <c r="E200" s="133">
        <v>252137.77000000002</v>
      </c>
      <c r="F200" s="133">
        <v>237523.39</v>
      </c>
      <c r="G200" s="133">
        <v>179575.28</v>
      </c>
      <c r="H200" s="133">
        <v>156294.17000000001</v>
      </c>
      <c r="I200" s="133">
        <v>247994.79</v>
      </c>
      <c r="J200" s="133">
        <v>112773.79999999999</v>
      </c>
      <c r="K200" s="133">
        <v>147652.91999999998</v>
      </c>
      <c r="L200" s="133">
        <v>164033.87</v>
      </c>
      <c r="M200" s="133">
        <v>113292.31</v>
      </c>
      <c r="N200" s="133">
        <v>2349545.86</v>
      </c>
    </row>
    <row r="201" spans="1:14" ht="33" customHeight="1" x14ac:dyDescent="0.2">
      <c r="A201" s="80" t="s">
        <v>330</v>
      </c>
      <c r="B201" s="129">
        <v>20060.27</v>
      </c>
      <c r="C201" s="129">
        <v>18670.82</v>
      </c>
      <c r="D201" s="129">
        <v>17849.599999999999</v>
      </c>
      <c r="E201" s="129">
        <v>14849.78</v>
      </c>
      <c r="F201" s="129">
        <v>15843.54</v>
      </c>
      <c r="G201" s="129">
        <v>13687.11</v>
      </c>
      <c r="H201" s="129">
        <v>13293.25</v>
      </c>
      <c r="I201" s="129">
        <v>14522.53</v>
      </c>
      <c r="J201" s="129">
        <v>1797.87</v>
      </c>
      <c r="K201" s="129">
        <v>1110.06</v>
      </c>
      <c r="L201" s="129">
        <v>18406.34</v>
      </c>
      <c r="M201" s="129">
        <v>5034.5200000000004</v>
      </c>
      <c r="N201" s="167">
        <v>155125.69</v>
      </c>
    </row>
    <row r="202" spans="1:14" ht="33" customHeight="1" x14ac:dyDescent="0.2">
      <c r="A202" s="80" t="s">
        <v>331</v>
      </c>
      <c r="B202" s="129">
        <v>12710.85</v>
      </c>
      <c r="C202" s="129">
        <v>16933.669999999998</v>
      </c>
      <c r="D202" s="129">
        <v>15843.73</v>
      </c>
      <c r="E202" s="129">
        <v>14428.82</v>
      </c>
      <c r="F202" s="129">
        <v>15482.88</v>
      </c>
      <c r="G202" s="129">
        <v>15661.88</v>
      </c>
      <c r="H202" s="129">
        <v>14316.7</v>
      </c>
      <c r="I202" s="129">
        <v>16197.75</v>
      </c>
      <c r="J202" s="129">
        <v>7761.78</v>
      </c>
      <c r="K202" s="129">
        <v>10577.93</v>
      </c>
      <c r="L202" s="129">
        <v>16949.02</v>
      </c>
      <c r="M202" s="129">
        <v>3092.24</v>
      </c>
      <c r="N202" s="167">
        <v>159957.24999999997</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214839.3</v>
      </c>
      <c r="C206" s="129">
        <v>203903.05</v>
      </c>
      <c r="D206" s="129">
        <v>217456.27</v>
      </c>
      <c r="E206" s="129">
        <v>222859.17</v>
      </c>
      <c r="F206" s="129">
        <v>206196.97</v>
      </c>
      <c r="G206" s="129">
        <v>150226.29</v>
      </c>
      <c r="H206" s="129">
        <v>128684.22</v>
      </c>
      <c r="I206" s="129">
        <v>217274.51</v>
      </c>
      <c r="J206" s="129">
        <v>103214.15</v>
      </c>
      <c r="K206" s="129">
        <v>135964.93</v>
      </c>
      <c r="L206" s="129">
        <v>128678.51</v>
      </c>
      <c r="M206" s="129">
        <v>105165.55</v>
      </c>
      <c r="N206" s="167">
        <v>2034462.92</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647738.48</v>
      </c>
      <c r="C215" s="141">
        <v>589811.43999999994</v>
      </c>
      <c r="D215" s="141">
        <v>524227.98</v>
      </c>
      <c r="E215" s="141">
        <v>604118.13000000012</v>
      </c>
      <c r="F215" s="141">
        <v>697215.3</v>
      </c>
      <c r="G215" s="141">
        <v>634173.31999999995</v>
      </c>
      <c r="H215" s="141">
        <v>637571.66</v>
      </c>
      <c r="I215" s="141">
        <v>682560.37</v>
      </c>
      <c r="J215" s="141">
        <v>530685.59999999986</v>
      </c>
      <c r="K215" s="141">
        <v>502376.32</v>
      </c>
      <c r="L215" s="141">
        <v>479106.59000000008</v>
      </c>
      <c r="M215" s="141">
        <v>314866.33999999997</v>
      </c>
      <c r="N215" s="141">
        <v>6844451.5299999993</v>
      </c>
    </row>
    <row r="216" spans="1:14" ht="33" customHeight="1" x14ac:dyDescent="0.2"/>
    <row r="217" spans="1:14" ht="33" customHeight="1" x14ac:dyDescent="0.2">
      <c r="A217" s="85"/>
    </row>
    <row r="218" spans="1:14" ht="33" customHeight="1" x14ac:dyDescent="0.2">
      <c r="A218" s="216" t="s">
        <v>406</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50</v>
      </c>
      <c r="D221" s="133">
        <v>0</v>
      </c>
      <c r="E221" s="133">
        <v>0</v>
      </c>
      <c r="F221" s="133">
        <v>0</v>
      </c>
      <c r="G221" s="133">
        <v>0</v>
      </c>
      <c r="H221" s="133">
        <v>50</v>
      </c>
      <c r="I221" s="133">
        <v>50</v>
      </c>
      <c r="J221" s="133">
        <v>50</v>
      </c>
      <c r="K221" s="133">
        <v>50</v>
      </c>
      <c r="L221" s="133">
        <v>100</v>
      </c>
      <c r="M221" s="133">
        <v>149</v>
      </c>
      <c r="N221" s="133">
        <v>499</v>
      </c>
    </row>
    <row r="222" spans="1:14" ht="33" customHeight="1" x14ac:dyDescent="0.2">
      <c r="A222" s="77" t="s">
        <v>252</v>
      </c>
      <c r="B222" s="129">
        <v>0</v>
      </c>
      <c r="C222" s="129">
        <v>50</v>
      </c>
      <c r="D222" s="129">
        <v>0</v>
      </c>
      <c r="E222" s="129">
        <v>0</v>
      </c>
      <c r="F222" s="129">
        <v>0</v>
      </c>
      <c r="G222" s="129">
        <v>0</v>
      </c>
      <c r="H222" s="129">
        <v>50</v>
      </c>
      <c r="I222" s="129">
        <v>50</v>
      </c>
      <c r="J222" s="129">
        <v>50</v>
      </c>
      <c r="K222" s="129">
        <v>50</v>
      </c>
      <c r="L222" s="129">
        <v>100</v>
      </c>
      <c r="M222" s="129">
        <v>149</v>
      </c>
      <c r="N222" s="131">
        <v>499</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1400</v>
      </c>
      <c r="G227" s="133">
        <v>3240</v>
      </c>
      <c r="H227" s="133">
        <v>1520</v>
      </c>
      <c r="I227" s="133">
        <v>0</v>
      </c>
      <c r="J227" s="133">
        <v>2520</v>
      </c>
      <c r="K227" s="133">
        <v>1560</v>
      </c>
      <c r="L227" s="133">
        <v>880</v>
      </c>
      <c r="M227" s="133">
        <v>0</v>
      </c>
      <c r="N227" s="133">
        <v>11120</v>
      </c>
    </row>
    <row r="228" spans="1:14" ht="33" customHeight="1" x14ac:dyDescent="0.2">
      <c r="A228" s="80" t="s">
        <v>257</v>
      </c>
      <c r="B228" s="129">
        <v>0</v>
      </c>
      <c r="C228" s="129">
        <v>0</v>
      </c>
      <c r="D228" s="129">
        <v>0</v>
      </c>
      <c r="E228" s="129">
        <v>0</v>
      </c>
      <c r="F228" s="129">
        <v>1400</v>
      </c>
      <c r="G228" s="129">
        <v>3240</v>
      </c>
      <c r="H228" s="129">
        <v>1520</v>
      </c>
      <c r="I228" s="129">
        <v>0</v>
      </c>
      <c r="J228" s="129">
        <v>2520</v>
      </c>
      <c r="K228" s="129">
        <v>1560</v>
      </c>
      <c r="L228" s="129">
        <v>880</v>
      </c>
      <c r="M228" s="129">
        <v>0</v>
      </c>
      <c r="N228" s="131">
        <v>11120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588.36</v>
      </c>
      <c r="G234" s="133">
        <v>2606.81</v>
      </c>
      <c r="H234" s="133">
        <v>2404.0700000000002</v>
      </c>
      <c r="I234" s="133">
        <v>993.77800000000002</v>
      </c>
      <c r="J234" s="133">
        <v>819.63800000000003</v>
      </c>
      <c r="K234" s="133">
        <v>0</v>
      </c>
      <c r="L234" s="133">
        <v>0</v>
      </c>
      <c r="M234" s="133">
        <v>0</v>
      </c>
      <c r="N234" s="133">
        <v>7412.6559999999999</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588.36</v>
      </c>
      <c r="G236" s="129">
        <v>2606.81</v>
      </c>
      <c r="H236" s="129">
        <v>2404.0700000000002</v>
      </c>
      <c r="I236" s="129">
        <v>993.77800000000002</v>
      </c>
      <c r="J236" s="129">
        <v>819.63800000000003</v>
      </c>
      <c r="K236" s="129">
        <v>0</v>
      </c>
      <c r="L236" s="129">
        <v>0</v>
      </c>
      <c r="M236" s="129">
        <v>0</v>
      </c>
      <c r="N236" s="131">
        <v>7412.6559999999999</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130</v>
      </c>
      <c r="C239" s="134">
        <v>215</v>
      </c>
      <c r="D239" s="134">
        <v>80</v>
      </c>
      <c r="E239" s="134">
        <v>295</v>
      </c>
      <c r="F239" s="134">
        <v>75</v>
      </c>
      <c r="G239" s="134">
        <v>140</v>
      </c>
      <c r="H239" s="134">
        <v>350</v>
      </c>
      <c r="I239" s="134">
        <v>0</v>
      </c>
      <c r="J239" s="134">
        <v>160</v>
      </c>
      <c r="K239" s="134">
        <v>270</v>
      </c>
      <c r="L239" s="134">
        <v>430</v>
      </c>
      <c r="M239" s="134">
        <v>-310</v>
      </c>
      <c r="N239" s="134">
        <v>1835</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130</v>
      </c>
      <c r="C241" s="129">
        <v>215</v>
      </c>
      <c r="D241" s="129">
        <v>80</v>
      </c>
      <c r="E241" s="129">
        <v>295</v>
      </c>
      <c r="F241" s="129">
        <v>75</v>
      </c>
      <c r="G241" s="129">
        <v>140</v>
      </c>
      <c r="H241" s="129">
        <v>350</v>
      </c>
      <c r="I241" s="129">
        <v>0</v>
      </c>
      <c r="J241" s="129">
        <v>160</v>
      </c>
      <c r="K241" s="129">
        <v>270</v>
      </c>
      <c r="L241" s="129">
        <v>430</v>
      </c>
      <c r="M241" s="129">
        <v>-310</v>
      </c>
      <c r="N241" s="167">
        <v>1835</v>
      </c>
    </row>
    <row r="242" spans="1:14" ht="33" customHeight="1" thickBot="1" x14ac:dyDescent="0.25">
      <c r="A242" s="132" t="s">
        <v>271</v>
      </c>
      <c r="B242" s="133">
        <v>9585</v>
      </c>
      <c r="C242" s="133">
        <v>8775</v>
      </c>
      <c r="D242" s="133">
        <v>9685.5</v>
      </c>
      <c r="E242" s="133">
        <v>11621.58</v>
      </c>
      <c r="F242" s="133">
        <v>21751.54</v>
      </c>
      <c r="G242" s="133">
        <v>19775.379999999997</v>
      </c>
      <c r="H242" s="133">
        <v>17212.938999999998</v>
      </c>
      <c r="I242" s="133">
        <v>17507.87</v>
      </c>
      <c r="J242" s="133">
        <v>18757.44999999999</v>
      </c>
      <c r="K242" s="133">
        <v>17443.77</v>
      </c>
      <c r="L242" s="133">
        <v>17060.87</v>
      </c>
      <c r="M242" s="133">
        <v>8595</v>
      </c>
      <c r="N242" s="133">
        <v>177771.899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2475.7799999999997</v>
      </c>
      <c r="H246" s="129">
        <v>2697.2089999999998</v>
      </c>
      <c r="I246" s="129">
        <v>5728.01</v>
      </c>
      <c r="J246" s="129">
        <v>1644.97</v>
      </c>
      <c r="K246" s="129">
        <v>0</v>
      </c>
      <c r="L246" s="129">
        <v>0</v>
      </c>
      <c r="M246" s="129">
        <v>0</v>
      </c>
      <c r="N246" s="167">
        <v>12545.968999999999</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1000.5</v>
      </c>
      <c r="E248" s="129">
        <v>1541.58</v>
      </c>
      <c r="F248" s="129">
        <v>10629.85</v>
      </c>
      <c r="G248" s="129">
        <v>6354.58</v>
      </c>
      <c r="H248" s="129">
        <v>4021.12</v>
      </c>
      <c r="I248" s="129">
        <v>2609.88</v>
      </c>
      <c r="J248" s="129">
        <v>7347.4799999999896</v>
      </c>
      <c r="K248" s="129">
        <v>8623.77</v>
      </c>
      <c r="L248" s="129">
        <v>6800.87</v>
      </c>
      <c r="M248" s="129">
        <v>0</v>
      </c>
      <c r="N248" s="167">
        <v>48929.63</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318.8</v>
      </c>
      <c r="H250" s="129">
        <v>0</v>
      </c>
      <c r="I250" s="129">
        <v>0</v>
      </c>
      <c r="J250" s="129">
        <v>0</v>
      </c>
      <c r="K250" s="129">
        <v>0</v>
      </c>
      <c r="L250" s="129">
        <v>0</v>
      </c>
      <c r="M250" s="129">
        <v>0</v>
      </c>
      <c r="N250" s="167">
        <v>318.8</v>
      </c>
    </row>
    <row r="251" spans="1:14" ht="33" customHeight="1" x14ac:dyDescent="0.2">
      <c r="A251" s="80" t="s">
        <v>280</v>
      </c>
      <c r="B251" s="129">
        <v>0</v>
      </c>
      <c r="C251" s="129">
        <v>0</v>
      </c>
      <c r="D251" s="129">
        <v>0</v>
      </c>
      <c r="E251" s="129">
        <v>0</v>
      </c>
      <c r="F251" s="129">
        <v>2166.69</v>
      </c>
      <c r="G251" s="129">
        <v>1131.22</v>
      </c>
      <c r="H251" s="129">
        <v>909.61</v>
      </c>
      <c r="I251" s="129">
        <v>394.98</v>
      </c>
      <c r="J251" s="129">
        <v>0</v>
      </c>
      <c r="K251" s="129">
        <v>0</v>
      </c>
      <c r="L251" s="129">
        <v>0</v>
      </c>
      <c r="M251" s="129">
        <v>0</v>
      </c>
      <c r="N251" s="167">
        <v>4602.5</v>
      </c>
    </row>
    <row r="252" spans="1:14" ht="33" customHeight="1" x14ac:dyDescent="0.2">
      <c r="A252" s="80" t="s">
        <v>281</v>
      </c>
      <c r="B252" s="129">
        <v>9585</v>
      </c>
      <c r="C252" s="129">
        <v>8775</v>
      </c>
      <c r="D252" s="129">
        <v>8685</v>
      </c>
      <c r="E252" s="129">
        <v>10080</v>
      </c>
      <c r="F252" s="129">
        <v>8955</v>
      </c>
      <c r="G252" s="129">
        <v>9495</v>
      </c>
      <c r="H252" s="129">
        <v>9585</v>
      </c>
      <c r="I252" s="129">
        <v>8775</v>
      </c>
      <c r="J252" s="129">
        <v>9765</v>
      </c>
      <c r="K252" s="129">
        <v>8820</v>
      </c>
      <c r="L252" s="129">
        <v>10260</v>
      </c>
      <c r="M252" s="129">
        <v>8595</v>
      </c>
      <c r="N252" s="167">
        <v>111375</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26525.577000000001</v>
      </c>
      <c r="C256" s="133">
        <v>23310.120999999999</v>
      </c>
      <c r="D256" s="133">
        <v>10583.79</v>
      </c>
      <c r="E256" s="133">
        <v>5929.2179999999998</v>
      </c>
      <c r="F256" s="133">
        <v>15336.513000000001</v>
      </c>
      <c r="G256" s="133">
        <v>13804.700999999999</v>
      </c>
      <c r="H256" s="133">
        <v>24214.394</v>
      </c>
      <c r="I256" s="133">
        <v>23066.19</v>
      </c>
      <c r="J256" s="133">
        <v>21646.743999999901</v>
      </c>
      <c r="K256" s="133">
        <v>23048.166000000001</v>
      </c>
      <c r="L256" s="133">
        <v>19851.856</v>
      </c>
      <c r="M256" s="133">
        <v>23353.986000000001</v>
      </c>
      <c r="N256" s="133">
        <v>230671.25599999991</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26525.577000000001</v>
      </c>
      <c r="C258" s="129">
        <v>23310.120999999999</v>
      </c>
      <c r="D258" s="129">
        <v>10583.79</v>
      </c>
      <c r="E258" s="129">
        <v>5929.2179999999998</v>
      </c>
      <c r="F258" s="129">
        <v>15336.513000000001</v>
      </c>
      <c r="G258" s="129">
        <v>13804.700999999999</v>
      </c>
      <c r="H258" s="129">
        <v>24214.394</v>
      </c>
      <c r="I258" s="129">
        <v>23066.19</v>
      </c>
      <c r="J258" s="129">
        <v>21646.743999999901</v>
      </c>
      <c r="K258" s="129">
        <v>23048.166000000001</v>
      </c>
      <c r="L258" s="129">
        <v>19851.856</v>
      </c>
      <c r="M258" s="129">
        <v>23353.986000000001</v>
      </c>
      <c r="N258" s="167">
        <v>230671.25599999991</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254960.90600000002</v>
      </c>
      <c r="C275" s="133">
        <v>262559.90700000001</v>
      </c>
      <c r="D275" s="133">
        <v>211985.77100000001</v>
      </c>
      <c r="E275" s="133">
        <v>95332.559000000008</v>
      </c>
      <c r="F275" s="133">
        <v>140835.60399999999</v>
      </c>
      <c r="G275" s="133">
        <v>194995.49900000001</v>
      </c>
      <c r="H275" s="133">
        <v>221643.96699999998</v>
      </c>
      <c r="I275" s="133">
        <v>286406.57699999993</v>
      </c>
      <c r="J275" s="133">
        <v>306481.57799999992</v>
      </c>
      <c r="K275" s="133">
        <v>321173.08799999999</v>
      </c>
      <c r="L275" s="133">
        <v>323768.90399999998</v>
      </c>
      <c r="M275" s="133">
        <v>311258.94299999997</v>
      </c>
      <c r="N275" s="133">
        <v>2931403.3029999998</v>
      </c>
    </row>
    <row r="276" spans="1:14" ht="33" customHeight="1" x14ac:dyDescent="0.2">
      <c r="A276" s="80" t="s">
        <v>304</v>
      </c>
      <c r="B276" s="129">
        <v>16504.080000000002</v>
      </c>
      <c r="C276" s="129">
        <v>18788.420000000002</v>
      </c>
      <c r="D276" s="129">
        <v>15984.390000000003</v>
      </c>
      <c r="E276" s="129">
        <v>2129.0500000000002</v>
      </c>
      <c r="F276" s="129">
        <v>1650</v>
      </c>
      <c r="G276" s="129">
        <v>4843.130000000001</v>
      </c>
      <c r="H276" s="129">
        <v>15531.449999999999</v>
      </c>
      <c r="I276" s="129">
        <v>19821.27</v>
      </c>
      <c r="J276" s="129">
        <v>15413.51999999999</v>
      </c>
      <c r="K276" s="129">
        <v>14641.740000000002</v>
      </c>
      <c r="L276" s="129">
        <v>16378.05</v>
      </c>
      <c r="M276" s="129">
        <v>19752.32</v>
      </c>
      <c r="N276" s="167">
        <v>161437.42000000001</v>
      </c>
    </row>
    <row r="277" spans="1:14" ht="33" customHeight="1" x14ac:dyDescent="0.2">
      <c r="A277" s="80" t="s">
        <v>305</v>
      </c>
      <c r="B277" s="129">
        <v>2584.58</v>
      </c>
      <c r="C277" s="129">
        <v>2219.8000000000002</v>
      </c>
      <c r="D277" s="129">
        <v>2069.1</v>
      </c>
      <c r="E277" s="129">
        <v>2778.6</v>
      </c>
      <c r="F277" s="129">
        <v>2761.55</v>
      </c>
      <c r="G277" s="129">
        <v>3121.4</v>
      </c>
      <c r="H277" s="129">
        <v>3849.8</v>
      </c>
      <c r="I277" s="129">
        <v>2473.1999999999998</v>
      </c>
      <c r="J277" s="129">
        <v>3821.4</v>
      </c>
      <c r="K277" s="129">
        <v>2279.1999999999998</v>
      </c>
      <c r="L277" s="129">
        <v>556.6</v>
      </c>
      <c r="M277" s="129">
        <v>1876.6</v>
      </c>
      <c r="N277" s="167">
        <v>30391.83</v>
      </c>
    </row>
    <row r="278" spans="1:14" ht="33" customHeight="1" x14ac:dyDescent="0.2">
      <c r="A278" s="80" t="s">
        <v>306</v>
      </c>
      <c r="B278" s="129">
        <v>4786.8999999999996</v>
      </c>
      <c r="C278" s="129">
        <v>4490</v>
      </c>
      <c r="D278" s="129">
        <v>3950</v>
      </c>
      <c r="E278" s="129">
        <v>2042</v>
      </c>
      <c r="F278" s="129">
        <v>1402</v>
      </c>
      <c r="G278" s="129">
        <v>3719</v>
      </c>
      <c r="H278" s="129">
        <v>2535.4</v>
      </c>
      <c r="I278" s="129">
        <v>2216</v>
      </c>
      <c r="J278" s="129">
        <v>3274</v>
      </c>
      <c r="K278" s="129">
        <v>4080</v>
      </c>
      <c r="L278" s="129">
        <v>3032</v>
      </c>
      <c r="M278" s="129">
        <v>808</v>
      </c>
      <c r="N278" s="167">
        <v>36335.300000000003</v>
      </c>
    </row>
    <row r="279" spans="1:14" ht="33" customHeight="1" x14ac:dyDescent="0.2">
      <c r="A279" s="80" t="s">
        <v>307</v>
      </c>
      <c r="B279" s="129">
        <v>116811.042</v>
      </c>
      <c r="C279" s="129">
        <v>128756.227</v>
      </c>
      <c r="D279" s="129">
        <v>100624.53600000001</v>
      </c>
      <c r="E279" s="129">
        <v>65464.219000000005</v>
      </c>
      <c r="F279" s="129">
        <v>100178.444</v>
      </c>
      <c r="G279" s="129">
        <v>134670.03399999999</v>
      </c>
      <c r="H279" s="129">
        <v>141612.497</v>
      </c>
      <c r="I279" s="129">
        <v>158025.177</v>
      </c>
      <c r="J279" s="129">
        <v>151634.47799999989</v>
      </c>
      <c r="K279" s="129">
        <v>165384.13800000001</v>
      </c>
      <c r="L279" s="129">
        <v>159976.47399999999</v>
      </c>
      <c r="M279" s="129">
        <v>152446.71299999999</v>
      </c>
      <c r="N279" s="167">
        <v>1575583.9789999998</v>
      </c>
    </row>
    <row r="280" spans="1:14" ht="33" customHeight="1" x14ac:dyDescent="0.2">
      <c r="A280" s="80" t="s">
        <v>308</v>
      </c>
      <c r="B280" s="129">
        <v>4814.7039999999997</v>
      </c>
      <c r="C280" s="129">
        <v>6582.78</v>
      </c>
      <c r="D280" s="129">
        <v>3069.8</v>
      </c>
      <c r="E280" s="129">
        <v>1251.17</v>
      </c>
      <c r="F280" s="129">
        <v>3311.3599999999997</v>
      </c>
      <c r="G280" s="129">
        <v>1051.0999999999999</v>
      </c>
      <c r="H280" s="129">
        <v>1128.55</v>
      </c>
      <c r="I280" s="129">
        <v>1008</v>
      </c>
      <c r="J280" s="129">
        <v>0</v>
      </c>
      <c r="K280" s="129">
        <v>0</v>
      </c>
      <c r="L280" s="129">
        <v>0</v>
      </c>
      <c r="M280" s="129">
        <v>0</v>
      </c>
      <c r="N280" s="167">
        <v>22217.463999999996</v>
      </c>
    </row>
    <row r="281" spans="1:14" ht="33" customHeight="1" x14ac:dyDescent="0.2">
      <c r="A281" s="80" t="s">
        <v>309</v>
      </c>
      <c r="B281" s="129">
        <v>8687.35</v>
      </c>
      <c r="C281" s="129">
        <v>8976.4500000000007</v>
      </c>
      <c r="D281" s="129">
        <v>5861.2</v>
      </c>
      <c r="E281" s="129">
        <v>3428.3</v>
      </c>
      <c r="F281" s="129">
        <v>8781.2999999999993</v>
      </c>
      <c r="G281" s="129">
        <v>9268.25</v>
      </c>
      <c r="H281" s="129">
        <v>8536.15</v>
      </c>
      <c r="I281" s="129">
        <v>14097.68</v>
      </c>
      <c r="J281" s="129">
        <v>13964.299999999981</v>
      </c>
      <c r="K281" s="129">
        <v>11893.69</v>
      </c>
      <c r="L281" s="129">
        <v>11660.61</v>
      </c>
      <c r="M281" s="129">
        <v>10579.82</v>
      </c>
      <c r="N281" s="167">
        <v>115735.09999999998</v>
      </c>
    </row>
    <row r="282" spans="1:14" ht="33" customHeight="1" x14ac:dyDescent="0.2">
      <c r="A282" s="80" t="s">
        <v>310</v>
      </c>
      <c r="B282" s="129">
        <v>59493.43</v>
      </c>
      <c r="C282" s="129">
        <v>56619.95</v>
      </c>
      <c r="D282" s="129">
        <v>60252.665000000001</v>
      </c>
      <c r="E282" s="129">
        <v>17915.219999999998</v>
      </c>
      <c r="F282" s="129">
        <v>18706.05</v>
      </c>
      <c r="G282" s="129">
        <v>22974.324999999997</v>
      </c>
      <c r="H282" s="129">
        <v>44866.950000000004</v>
      </c>
      <c r="I282" s="129">
        <v>77974.129999999976</v>
      </c>
      <c r="J282" s="129">
        <v>102989.54000000001</v>
      </c>
      <c r="K282" s="129">
        <v>101724.54000000001</v>
      </c>
      <c r="L282" s="129">
        <v>105867.38999999998</v>
      </c>
      <c r="M282" s="129">
        <v>95308.97</v>
      </c>
      <c r="N282" s="167">
        <v>764693.16</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40793.82</v>
      </c>
      <c r="C287" s="129">
        <v>35640.28</v>
      </c>
      <c r="D287" s="129">
        <v>19526.080000000002</v>
      </c>
      <c r="E287" s="129">
        <v>0</v>
      </c>
      <c r="F287" s="129">
        <v>3882.9</v>
      </c>
      <c r="G287" s="129">
        <v>15186.26</v>
      </c>
      <c r="H287" s="129">
        <v>3150.36</v>
      </c>
      <c r="I287" s="129">
        <v>10791.12</v>
      </c>
      <c r="J287" s="129">
        <v>15384.34</v>
      </c>
      <c r="K287" s="129">
        <v>21169.78</v>
      </c>
      <c r="L287" s="129">
        <v>26297.78</v>
      </c>
      <c r="M287" s="129">
        <v>30486.52</v>
      </c>
      <c r="N287" s="167">
        <v>222309.24</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485</v>
      </c>
      <c r="C290" s="129">
        <v>486</v>
      </c>
      <c r="D290" s="129">
        <v>648</v>
      </c>
      <c r="E290" s="129">
        <v>324</v>
      </c>
      <c r="F290" s="129">
        <v>162</v>
      </c>
      <c r="G290" s="129">
        <v>162</v>
      </c>
      <c r="H290" s="129">
        <v>432.81</v>
      </c>
      <c r="I290" s="129">
        <v>0</v>
      </c>
      <c r="J290" s="129">
        <v>0</v>
      </c>
      <c r="K290" s="129">
        <v>0</v>
      </c>
      <c r="L290" s="129">
        <v>0</v>
      </c>
      <c r="M290" s="129">
        <v>0</v>
      </c>
      <c r="N290" s="167">
        <v>2699.81</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329</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34329.699000000001</v>
      </c>
      <c r="C312" s="133">
        <v>37412.94</v>
      </c>
      <c r="D312" s="133">
        <v>41159.839</v>
      </c>
      <c r="E312" s="133">
        <v>34919.9</v>
      </c>
      <c r="F312" s="133">
        <v>37475.39</v>
      </c>
      <c r="G312" s="133">
        <v>23364.991999999998</v>
      </c>
      <c r="H312" s="133">
        <v>36220.76</v>
      </c>
      <c r="I312" s="133">
        <v>38449.842000000004</v>
      </c>
      <c r="J312" s="133">
        <v>36390.327999999994</v>
      </c>
      <c r="K312" s="133">
        <v>34768.69</v>
      </c>
      <c r="L312" s="133">
        <v>28968.68</v>
      </c>
      <c r="M312" s="133">
        <v>27707.360000000001</v>
      </c>
      <c r="N312" s="133">
        <v>411168.42</v>
      </c>
    </row>
    <row r="313" spans="1:14" ht="33" customHeight="1" x14ac:dyDescent="0.2">
      <c r="A313" s="80" t="s">
        <v>337</v>
      </c>
      <c r="B313" s="129">
        <v>26875</v>
      </c>
      <c r="C313" s="129">
        <v>31050</v>
      </c>
      <c r="D313" s="129">
        <v>30425</v>
      </c>
      <c r="E313" s="129">
        <v>27700</v>
      </c>
      <c r="F313" s="129">
        <v>29475</v>
      </c>
      <c r="G313" s="129">
        <v>19575</v>
      </c>
      <c r="H313" s="129">
        <v>26850</v>
      </c>
      <c r="I313" s="129">
        <v>30025</v>
      </c>
      <c r="J313" s="129">
        <v>27725</v>
      </c>
      <c r="K313" s="129">
        <v>28600</v>
      </c>
      <c r="L313" s="129">
        <v>24674</v>
      </c>
      <c r="M313" s="129">
        <v>25499</v>
      </c>
      <c r="N313" s="167">
        <v>328473</v>
      </c>
    </row>
    <row r="314" spans="1:14" ht="33" customHeight="1" x14ac:dyDescent="0.2">
      <c r="A314" s="80" t="s">
        <v>338</v>
      </c>
      <c r="B314" s="129">
        <v>7454.6989999999996</v>
      </c>
      <c r="C314" s="129">
        <v>6362.94</v>
      </c>
      <c r="D314" s="129">
        <v>10734.839</v>
      </c>
      <c r="E314" s="129">
        <v>7219.9</v>
      </c>
      <c r="F314" s="129">
        <v>8000.39</v>
      </c>
      <c r="G314" s="129">
        <v>3789.9920000000002</v>
      </c>
      <c r="H314" s="129">
        <v>9370.76</v>
      </c>
      <c r="I314" s="129">
        <v>8424.8420000000006</v>
      </c>
      <c r="J314" s="129">
        <v>8665.3279999999904</v>
      </c>
      <c r="K314" s="129">
        <v>6168.69</v>
      </c>
      <c r="L314" s="129">
        <v>4294.68</v>
      </c>
      <c r="M314" s="129">
        <v>2208.36</v>
      </c>
      <c r="N314" s="167">
        <v>82695.42</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2100</v>
      </c>
      <c r="C316" s="133">
        <v>2275</v>
      </c>
      <c r="D316" s="133">
        <v>2156.3000000000002</v>
      </c>
      <c r="E316" s="133">
        <v>1100</v>
      </c>
      <c r="F316" s="133">
        <v>1750</v>
      </c>
      <c r="G316" s="133">
        <v>1925</v>
      </c>
      <c r="H316" s="133">
        <v>1875</v>
      </c>
      <c r="I316" s="133">
        <v>2075</v>
      </c>
      <c r="J316" s="133">
        <v>2049</v>
      </c>
      <c r="K316" s="133">
        <v>1800</v>
      </c>
      <c r="L316" s="133">
        <v>1925</v>
      </c>
      <c r="M316" s="133">
        <v>1575</v>
      </c>
      <c r="N316" s="133">
        <v>22605.3</v>
      </c>
    </row>
    <row r="317" spans="1:14" ht="33" customHeight="1" thickBot="1" x14ac:dyDescent="0.25">
      <c r="A317" s="81" t="s">
        <v>339</v>
      </c>
      <c r="B317" s="138">
        <v>2100</v>
      </c>
      <c r="C317" s="138">
        <v>2275</v>
      </c>
      <c r="D317" s="138">
        <v>2156.3000000000002</v>
      </c>
      <c r="E317" s="138">
        <v>1100</v>
      </c>
      <c r="F317" s="138">
        <v>1750</v>
      </c>
      <c r="G317" s="138">
        <v>1925</v>
      </c>
      <c r="H317" s="138">
        <v>1875</v>
      </c>
      <c r="I317" s="138">
        <v>2075</v>
      </c>
      <c r="J317" s="138">
        <v>2049</v>
      </c>
      <c r="K317" s="138">
        <v>1800</v>
      </c>
      <c r="L317" s="138">
        <v>1925</v>
      </c>
      <c r="M317" s="138">
        <v>1575</v>
      </c>
      <c r="N317" s="168">
        <v>22605.3</v>
      </c>
    </row>
    <row r="318" spans="1:14" ht="33" customHeight="1" thickBot="1" x14ac:dyDescent="0.25">
      <c r="A318" s="169" t="s">
        <v>250</v>
      </c>
      <c r="B318" s="141">
        <v>327631.18200000003</v>
      </c>
      <c r="C318" s="141">
        <v>334597.96799999999</v>
      </c>
      <c r="D318" s="141">
        <v>275651.20000000001</v>
      </c>
      <c r="E318" s="141">
        <v>149198.25700000001</v>
      </c>
      <c r="F318" s="141">
        <v>219212.40700000001</v>
      </c>
      <c r="G318" s="141">
        <v>259852.38200000001</v>
      </c>
      <c r="H318" s="141">
        <v>305491.13</v>
      </c>
      <c r="I318" s="141">
        <v>368549.25699999993</v>
      </c>
      <c r="J318" s="141">
        <v>388874.73799999978</v>
      </c>
      <c r="K318" s="141">
        <v>400113.71399999998</v>
      </c>
      <c r="L318" s="141">
        <v>392985.31</v>
      </c>
      <c r="M318" s="141">
        <v>372329.28899999993</v>
      </c>
      <c r="N318" s="141">
        <v>3794486.8339999998</v>
      </c>
    </row>
    <row r="319" spans="1:14" ht="33" customHeight="1" x14ac:dyDescent="0.2"/>
    <row r="320" spans="1:14" ht="33" customHeight="1" x14ac:dyDescent="0.2">
      <c r="A320" s="85"/>
    </row>
    <row r="321" spans="1:14" ht="33" customHeight="1" x14ac:dyDescent="0.2">
      <c r="A321" s="216" t="s">
        <v>407</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2398.94</v>
      </c>
      <c r="C330" s="133">
        <v>4861.74</v>
      </c>
      <c r="D330" s="133">
        <v>4743.3</v>
      </c>
      <c r="E330" s="133">
        <v>7106.52</v>
      </c>
      <c r="F330" s="133">
        <v>4859.4799999999996</v>
      </c>
      <c r="G330" s="133">
        <v>6030.41</v>
      </c>
      <c r="H330" s="133">
        <v>1180.8</v>
      </c>
      <c r="I330" s="133">
        <v>3555.4800000000005</v>
      </c>
      <c r="J330" s="133">
        <v>3838.38</v>
      </c>
      <c r="K330" s="133">
        <v>0</v>
      </c>
      <c r="L330" s="133">
        <v>0</v>
      </c>
      <c r="M330" s="133">
        <v>0</v>
      </c>
      <c r="N330" s="133">
        <v>38575.049999999996</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2398.94</v>
      </c>
      <c r="C336" s="129">
        <v>4861.74</v>
      </c>
      <c r="D336" s="129">
        <v>4743.3</v>
      </c>
      <c r="E336" s="129">
        <v>7106.52</v>
      </c>
      <c r="F336" s="129">
        <v>4859.4799999999996</v>
      </c>
      <c r="G336" s="129">
        <v>6030.41</v>
      </c>
      <c r="H336" s="129">
        <v>1180.8</v>
      </c>
      <c r="I336" s="129">
        <v>3555.4800000000005</v>
      </c>
      <c r="J336" s="129">
        <v>3838.38</v>
      </c>
      <c r="K336" s="129">
        <v>0</v>
      </c>
      <c r="L336" s="129">
        <v>0</v>
      </c>
      <c r="M336" s="129">
        <v>0</v>
      </c>
      <c r="N336" s="131">
        <v>38575.049999999996</v>
      </c>
    </row>
    <row r="337" spans="1:14" ht="33" customHeight="1" thickBot="1" x14ac:dyDescent="0.25">
      <c r="A337" s="132" t="s">
        <v>263</v>
      </c>
      <c r="B337" s="133">
        <v>22200.04</v>
      </c>
      <c r="C337" s="133">
        <v>19585.980000000003</v>
      </c>
      <c r="D337" s="133">
        <v>19777.96</v>
      </c>
      <c r="E337" s="133">
        <v>26230.859999999997</v>
      </c>
      <c r="F337" s="133">
        <v>27903.979999999996</v>
      </c>
      <c r="G337" s="133">
        <v>16873.04</v>
      </c>
      <c r="H337" s="133">
        <v>21137.98</v>
      </c>
      <c r="I337" s="133">
        <v>21425</v>
      </c>
      <c r="J337" s="133">
        <v>21350.32</v>
      </c>
      <c r="K337" s="133">
        <v>21394.219999999998</v>
      </c>
      <c r="L337" s="133">
        <v>12864.039999999999</v>
      </c>
      <c r="M337" s="133">
        <v>16090.08</v>
      </c>
      <c r="N337" s="133">
        <v>246833.5</v>
      </c>
    </row>
    <row r="338" spans="1:14" ht="33" customHeight="1" x14ac:dyDescent="0.2">
      <c r="A338" s="80" t="s">
        <v>264</v>
      </c>
      <c r="B338" s="129">
        <v>22200.04</v>
      </c>
      <c r="C338" s="129">
        <v>19585.980000000003</v>
      </c>
      <c r="D338" s="129">
        <v>19777.96</v>
      </c>
      <c r="E338" s="129">
        <v>26230.859999999997</v>
      </c>
      <c r="F338" s="129">
        <v>27903.979999999996</v>
      </c>
      <c r="G338" s="129">
        <v>16873.04</v>
      </c>
      <c r="H338" s="129">
        <v>21137.98</v>
      </c>
      <c r="I338" s="129">
        <v>21425</v>
      </c>
      <c r="J338" s="129">
        <v>21350.32</v>
      </c>
      <c r="K338" s="129">
        <v>21394.219999999998</v>
      </c>
      <c r="L338" s="129">
        <v>12864.039999999999</v>
      </c>
      <c r="M338" s="129">
        <v>16090.08</v>
      </c>
      <c r="N338" s="131">
        <v>246833.5</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1586</v>
      </c>
      <c r="C342" s="170">
        <v>2035</v>
      </c>
      <c r="D342" s="170">
        <v>1155</v>
      </c>
      <c r="E342" s="170">
        <v>1109</v>
      </c>
      <c r="F342" s="170">
        <v>631</v>
      </c>
      <c r="G342" s="170">
        <v>335</v>
      </c>
      <c r="H342" s="170">
        <v>1798</v>
      </c>
      <c r="I342" s="170">
        <v>1402</v>
      </c>
      <c r="J342" s="170">
        <v>330</v>
      </c>
      <c r="K342" s="170">
        <v>0</v>
      </c>
      <c r="L342" s="170">
        <v>230</v>
      </c>
      <c r="M342" s="170">
        <v>150</v>
      </c>
      <c r="N342" s="170">
        <v>10761</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1586</v>
      </c>
      <c r="C344" s="129">
        <v>2035</v>
      </c>
      <c r="D344" s="129">
        <v>1155</v>
      </c>
      <c r="E344" s="129">
        <v>1109</v>
      </c>
      <c r="F344" s="129">
        <v>631</v>
      </c>
      <c r="G344" s="129">
        <v>335</v>
      </c>
      <c r="H344" s="129">
        <v>1798</v>
      </c>
      <c r="I344" s="129">
        <v>1402</v>
      </c>
      <c r="J344" s="129">
        <v>330</v>
      </c>
      <c r="K344" s="129">
        <v>0</v>
      </c>
      <c r="L344" s="129">
        <v>230</v>
      </c>
      <c r="M344" s="129">
        <v>150</v>
      </c>
      <c r="N344" s="167">
        <v>10761</v>
      </c>
    </row>
    <row r="345" spans="1:14" ht="33" customHeight="1" thickBot="1" x14ac:dyDescent="0.25">
      <c r="A345" s="132" t="s">
        <v>271</v>
      </c>
      <c r="B345" s="133">
        <v>185017</v>
      </c>
      <c r="C345" s="133">
        <v>138812.58000000002</v>
      </c>
      <c r="D345" s="133">
        <v>85705.400000000023</v>
      </c>
      <c r="E345" s="133">
        <v>159047.07</v>
      </c>
      <c r="F345" s="133">
        <v>209256.22000000003</v>
      </c>
      <c r="G345" s="133">
        <v>248282.5</v>
      </c>
      <c r="H345" s="133">
        <v>227032.31</v>
      </c>
      <c r="I345" s="133">
        <v>211177.46000000002</v>
      </c>
      <c r="J345" s="133">
        <v>194064.15</v>
      </c>
      <c r="K345" s="133">
        <v>180910.18</v>
      </c>
      <c r="L345" s="133">
        <v>149733.00999999998</v>
      </c>
      <c r="M345" s="133">
        <v>25140.78</v>
      </c>
      <c r="N345" s="133">
        <v>2014178.6600000001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1422.84</v>
      </c>
      <c r="E348" s="129">
        <v>0</v>
      </c>
      <c r="F348" s="129">
        <v>0</v>
      </c>
      <c r="G348" s="129">
        <v>0</v>
      </c>
      <c r="H348" s="129">
        <v>0</v>
      </c>
      <c r="I348" s="129">
        <v>0</v>
      </c>
      <c r="J348" s="129">
        <v>0</v>
      </c>
      <c r="K348" s="129">
        <v>0</v>
      </c>
      <c r="L348" s="129">
        <v>66412.989999999991</v>
      </c>
      <c r="M348" s="129">
        <v>0</v>
      </c>
      <c r="N348" s="167">
        <v>67835.829999999987</v>
      </c>
    </row>
    <row r="349" spans="1:14" ht="33" customHeight="1" x14ac:dyDescent="0.2">
      <c r="A349" s="80" t="s">
        <v>275</v>
      </c>
      <c r="B349" s="129">
        <v>72867</v>
      </c>
      <c r="C349" s="129">
        <v>82079.37</v>
      </c>
      <c r="D349" s="129">
        <v>65841.920000000027</v>
      </c>
      <c r="E349" s="129">
        <v>62250.97</v>
      </c>
      <c r="F349" s="129">
        <v>90140.24</v>
      </c>
      <c r="G349" s="129">
        <v>175486.34</v>
      </c>
      <c r="H349" s="129">
        <v>153045.65</v>
      </c>
      <c r="I349" s="129">
        <v>110344.3</v>
      </c>
      <c r="J349" s="129">
        <v>92906.819999999992</v>
      </c>
      <c r="K349" s="129">
        <v>78112.37</v>
      </c>
      <c r="L349" s="129">
        <v>0</v>
      </c>
      <c r="M349" s="129">
        <v>0</v>
      </c>
      <c r="N349" s="167">
        <v>983074.98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1540.94</v>
      </c>
      <c r="M350" s="129">
        <v>0</v>
      </c>
      <c r="N350" s="167">
        <v>1540.94</v>
      </c>
    </row>
    <row r="351" spans="1:14" ht="33" customHeight="1" x14ac:dyDescent="0.2">
      <c r="A351" s="80" t="s">
        <v>277</v>
      </c>
      <c r="B351" s="129">
        <v>35844</v>
      </c>
      <c r="C351" s="129">
        <v>19584.690000000002</v>
      </c>
      <c r="D351" s="129">
        <v>3761.8199999999997</v>
      </c>
      <c r="E351" s="129">
        <v>0</v>
      </c>
      <c r="F351" s="129">
        <v>0</v>
      </c>
      <c r="G351" s="129">
        <v>4549.71</v>
      </c>
      <c r="H351" s="129">
        <v>6092</v>
      </c>
      <c r="I351" s="129">
        <v>3085.2799999999997</v>
      </c>
      <c r="J351" s="129">
        <v>0</v>
      </c>
      <c r="K351" s="129">
        <v>0</v>
      </c>
      <c r="L351" s="129">
        <v>0</v>
      </c>
      <c r="M351" s="129">
        <v>10718.64</v>
      </c>
      <c r="N351" s="167">
        <v>83636.14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81779.079999999987</v>
      </c>
      <c r="M353" s="129">
        <v>0</v>
      </c>
      <c r="N353" s="167">
        <v>81779.079999999987</v>
      </c>
    </row>
    <row r="354" spans="1:14" ht="33" customHeight="1" x14ac:dyDescent="0.2">
      <c r="A354" s="80" t="s">
        <v>280</v>
      </c>
      <c r="B354" s="129">
        <v>76306</v>
      </c>
      <c r="C354" s="129">
        <v>37148.520000000004</v>
      </c>
      <c r="D354" s="129">
        <v>14678.820000000003</v>
      </c>
      <c r="E354" s="129">
        <v>96796.1</v>
      </c>
      <c r="F354" s="129">
        <v>119115.98000000001</v>
      </c>
      <c r="G354" s="129">
        <v>68246.45</v>
      </c>
      <c r="H354" s="129">
        <v>67894.66</v>
      </c>
      <c r="I354" s="129">
        <v>97747.88</v>
      </c>
      <c r="J354" s="129">
        <v>101157.33</v>
      </c>
      <c r="K354" s="129">
        <v>102797.81</v>
      </c>
      <c r="L354" s="129">
        <v>0</v>
      </c>
      <c r="M354" s="129">
        <v>14422.14</v>
      </c>
      <c r="N354" s="167">
        <v>796311.69000000006</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43725.98</v>
      </c>
      <c r="C359" s="133">
        <v>51105.53</v>
      </c>
      <c r="D359" s="133">
        <v>39385.49</v>
      </c>
      <c r="E359" s="133">
        <v>32712.98</v>
      </c>
      <c r="F359" s="133">
        <v>29821.91</v>
      </c>
      <c r="G359" s="133">
        <v>27971.460000000003</v>
      </c>
      <c r="H359" s="133">
        <v>40543.07</v>
      </c>
      <c r="I359" s="133">
        <v>46027.31</v>
      </c>
      <c r="J359" s="133">
        <v>61541.71</v>
      </c>
      <c r="K359" s="133">
        <v>57134.68</v>
      </c>
      <c r="L359" s="133">
        <v>50759.71</v>
      </c>
      <c r="M359" s="133">
        <v>44972.780000000006</v>
      </c>
      <c r="N359" s="133">
        <v>525702.61</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0</v>
      </c>
      <c r="C361" s="129">
        <v>0</v>
      </c>
      <c r="D361" s="129">
        <v>0</v>
      </c>
      <c r="E361" s="129">
        <v>0</v>
      </c>
      <c r="F361" s="129">
        <v>0</v>
      </c>
      <c r="G361" s="129">
        <v>455.01</v>
      </c>
      <c r="H361" s="129">
        <v>531.04</v>
      </c>
      <c r="I361" s="129">
        <v>997.55</v>
      </c>
      <c r="J361" s="129">
        <v>1236.18</v>
      </c>
      <c r="K361" s="129">
        <v>583.98</v>
      </c>
      <c r="L361" s="129">
        <v>0</v>
      </c>
      <c r="M361" s="129">
        <v>344.23</v>
      </c>
      <c r="N361" s="167">
        <v>4147.99</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809.71</v>
      </c>
      <c r="M362" s="129">
        <v>0</v>
      </c>
      <c r="N362" s="167">
        <v>809.71</v>
      </c>
    </row>
    <row r="363" spans="1:14" ht="33" customHeight="1" x14ac:dyDescent="0.2">
      <c r="A363" s="80" t="s">
        <v>288</v>
      </c>
      <c r="B363" s="129">
        <v>412.97</v>
      </c>
      <c r="C363" s="129">
        <v>1601.74</v>
      </c>
      <c r="D363" s="129">
        <v>484.51</v>
      </c>
      <c r="E363" s="129">
        <v>0</v>
      </c>
      <c r="F363" s="129">
        <v>0</v>
      </c>
      <c r="G363" s="129">
        <v>403.45</v>
      </c>
      <c r="H363" s="129">
        <v>0</v>
      </c>
      <c r="I363" s="129">
        <v>662.51</v>
      </c>
      <c r="J363" s="129">
        <v>0</v>
      </c>
      <c r="K363" s="129">
        <v>0</v>
      </c>
      <c r="L363" s="129">
        <v>0</v>
      </c>
      <c r="M363" s="129">
        <v>610</v>
      </c>
      <c r="N363" s="167">
        <v>4175.18</v>
      </c>
    </row>
    <row r="364" spans="1:14" ht="33" customHeight="1" x14ac:dyDescent="0.2">
      <c r="A364" s="80" t="s">
        <v>289</v>
      </c>
      <c r="B364" s="129">
        <v>441.25</v>
      </c>
      <c r="C364" s="129">
        <v>839.1400000000001</v>
      </c>
      <c r="D364" s="129">
        <v>0</v>
      </c>
      <c r="E364" s="129">
        <v>893.6</v>
      </c>
      <c r="F364" s="129">
        <v>503.63</v>
      </c>
      <c r="G364" s="129">
        <v>416</v>
      </c>
      <c r="H364" s="129">
        <v>456.58</v>
      </c>
      <c r="I364" s="129">
        <v>0</v>
      </c>
      <c r="J364" s="129">
        <v>1234.4499999999998</v>
      </c>
      <c r="K364" s="129">
        <v>888.6</v>
      </c>
      <c r="L364" s="129">
        <v>49950</v>
      </c>
      <c r="M364" s="129">
        <v>0</v>
      </c>
      <c r="N364" s="167">
        <v>55623.25</v>
      </c>
    </row>
    <row r="365" spans="1:14" ht="33" customHeight="1" x14ac:dyDescent="0.2">
      <c r="A365" s="80" t="s">
        <v>290</v>
      </c>
      <c r="B365" s="129">
        <v>42405</v>
      </c>
      <c r="C365" s="129">
        <v>48313.04</v>
      </c>
      <c r="D365" s="129">
        <v>38655.64</v>
      </c>
      <c r="E365" s="129">
        <v>31416.04</v>
      </c>
      <c r="F365" s="129">
        <v>29116.23</v>
      </c>
      <c r="G365" s="129">
        <v>26697.000000000004</v>
      </c>
      <c r="H365" s="129">
        <v>38941.24</v>
      </c>
      <c r="I365" s="129">
        <v>44367.25</v>
      </c>
      <c r="J365" s="129">
        <v>56341.08</v>
      </c>
      <c r="K365" s="129">
        <v>54522.1</v>
      </c>
      <c r="L365" s="129">
        <v>0</v>
      </c>
      <c r="M365" s="129">
        <v>43408.55</v>
      </c>
      <c r="N365" s="167">
        <v>454183.17</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240</v>
      </c>
      <c r="C367" s="129">
        <v>150</v>
      </c>
      <c r="D367" s="129">
        <v>120</v>
      </c>
      <c r="E367" s="129">
        <v>0</v>
      </c>
      <c r="F367" s="129">
        <v>0</v>
      </c>
      <c r="G367" s="129">
        <v>0</v>
      </c>
      <c r="H367" s="129">
        <v>210</v>
      </c>
      <c r="I367" s="129">
        <v>0</v>
      </c>
      <c r="J367" s="129">
        <v>2280</v>
      </c>
      <c r="K367" s="129">
        <v>1140</v>
      </c>
      <c r="L367" s="129">
        <v>0</v>
      </c>
      <c r="M367" s="129">
        <v>60</v>
      </c>
      <c r="N367" s="167">
        <v>4200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226.76000000000002</v>
      </c>
      <c r="C369" s="129">
        <v>201.61</v>
      </c>
      <c r="D369" s="129">
        <v>125.34</v>
      </c>
      <c r="E369" s="129">
        <v>403.34</v>
      </c>
      <c r="F369" s="129">
        <v>202.05</v>
      </c>
      <c r="G369" s="129">
        <v>0</v>
      </c>
      <c r="H369" s="129">
        <v>404.21000000000004</v>
      </c>
      <c r="I369" s="129">
        <v>0</v>
      </c>
      <c r="J369" s="129">
        <v>450</v>
      </c>
      <c r="K369" s="129">
        <v>0</v>
      </c>
      <c r="L369" s="129">
        <v>0</v>
      </c>
      <c r="M369" s="129">
        <v>550</v>
      </c>
      <c r="N369" s="167">
        <v>2563.31</v>
      </c>
    </row>
    <row r="370" spans="1:14" ht="33" customHeight="1" thickBot="1" x14ac:dyDescent="0.25">
      <c r="A370" s="132" t="s">
        <v>295</v>
      </c>
      <c r="B370" s="133">
        <v>0</v>
      </c>
      <c r="C370" s="133">
        <v>0</v>
      </c>
      <c r="D370" s="133">
        <v>0</v>
      </c>
      <c r="E370" s="133">
        <v>0</v>
      </c>
      <c r="F370" s="133">
        <v>0</v>
      </c>
      <c r="G370" s="133">
        <v>0</v>
      </c>
      <c r="H370" s="133">
        <v>0</v>
      </c>
      <c r="I370" s="133">
        <v>0</v>
      </c>
      <c r="J370" s="133">
        <v>9746.2000000000007</v>
      </c>
      <c r="K370" s="133">
        <v>9432.74</v>
      </c>
      <c r="L370" s="133">
        <v>6003.3</v>
      </c>
      <c r="M370" s="133">
        <v>25778.1</v>
      </c>
      <c r="N370" s="133">
        <v>50960.34</v>
      </c>
    </row>
    <row r="371" spans="1:14" ht="33" customHeight="1" x14ac:dyDescent="0.2">
      <c r="A371" s="80" t="s">
        <v>296</v>
      </c>
      <c r="B371" s="129">
        <v>0</v>
      </c>
      <c r="C371" s="129">
        <v>0</v>
      </c>
      <c r="D371" s="129">
        <v>0</v>
      </c>
      <c r="E371" s="129">
        <v>0</v>
      </c>
      <c r="F371" s="129">
        <v>0</v>
      </c>
      <c r="G371" s="129">
        <v>0</v>
      </c>
      <c r="H371" s="129">
        <v>0</v>
      </c>
      <c r="I371" s="129">
        <v>0</v>
      </c>
      <c r="J371" s="129">
        <v>9746.2000000000007</v>
      </c>
      <c r="K371" s="129">
        <v>9432.74</v>
      </c>
      <c r="L371" s="129">
        <v>0</v>
      </c>
      <c r="M371" s="129">
        <v>12248.4</v>
      </c>
      <c r="N371" s="167">
        <v>31427.340000000004</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1503.3</v>
      </c>
      <c r="M374" s="129">
        <v>13529.699999999997</v>
      </c>
      <c r="N374" s="167">
        <v>15032.999999999996</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4500</v>
      </c>
      <c r="M377" s="129">
        <v>0</v>
      </c>
      <c r="N377" s="167">
        <v>4500</v>
      </c>
    </row>
    <row r="378" spans="1:14" ht="33" customHeight="1" thickBot="1" x14ac:dyDescent="0.25">
      <c r="A378" s="132" t="s">
        <v>303</v>
      </c>
      <c r="B378" s="133">
        <v>42425.880000000005</v>
      </c>
      <c r="C378" s="133">
        <v>27253.480000000003</v>
      </c>
      <c r="D378" s="133">
        <v>19334.72</v>
      </c>
      <c r="E378" s="133">
        <v>8097.4400000000005</v>
      </c>
      <c r="F378" s="133">
        <v>22512.98</v>
      </c>
      <c r="G378" s="133">
        <v>31476.149999999998</v>
      </c>
      <c r="H378" s="133">
        <v>41003.769999999997</v>
      </c>
      <c r="I378" s="133">
        <v>38833.26</v>
      </c>
      <c r="J378" s="133">
        <v>27360.6</v>
      </c>
      <c r="K378" s="133">
        <v>33825.870000000003</v>
      </c>
      <c r="L378" s="133">
        <v>38468.18</v>
      </c>
      <c r="M378" s="133">
        <v>32326.329999999998</v>
      </c>
      <c r="N378" s="133">
        <v>362918.66</v>
      </c>
    </row>
    <row r="379" spans="1:14" ht="33" customHeight="1" x14ac:dyDescent="0.2">
      <c r="A379" s="80" t="s">
        <v>304</v>
      </c>
      <c r="B379" s="129">
        <v>19309</v>
      </c>
      <c r="C379" s="129">
        <v>16041.240000000002</v>
      </c>
      <c r="D379" s="129">
        <v>6869.3799999999992</v>
      </c>
      <c r="E379" s="129">
        <v>0</v>
      </c>
      <c r="F379" s="129">
        <v>2500</v>
      </c>
      <c r="G379" s="129">
        <v>3250</v>
      </c>
      <c r="H379" s="129">
        <v>2950</v>
      </c>
      <c r="I379" s="129">
        <v>2950</v>
      </c>
      <c r="J379" s="129">
        <v>5350</v>
      </c>
      <c r="K379" s="129">
        <v>3500</v>
      </c>
      <c r="L379" s="129">
        <v>200</v>
      </c>
      <c r="M379" s="129">
        <v>3150</v>
      </c>
      <c r="N379" s="167">
        <v>66069.62</v>
      </c>
    </row>
    <row r="380" spans="1:14" ht="33" customHeight="1" x14ac:dyDescent="0.2">
      <c r="A380" s="80" t="s">
        <v>305</v>
      </c>
      <c r="B380" s="129">
        <v>30</v>
      </c>
      <c r="C380" s="129">
        <v>30</v>
      </c>
      <c r="D380" s="129">
        <v>30</v>
      </c>
      <c r="E380" s="129">
        <v>0</v>
      </c>
      <c r="F380" s="129">
        <v>0</v>
      </c>
      <c r="G380" s="129">
        <v>200</v>
      </c>
      <c r="H380" s="129">
        <v>200</v>
      </c>
      <c r="I380" s="129">
        <v>0</v>
      </c>
      <c r="J380" s="129">
        <v>200</v>
      </c>
      <c r="K380" s="129">
        <v>200</v>
      </c>
      <c r="L380" s="129">
        <v>12228</v>
      </c>
      <c r="M380" s="129">
        <v>300</v>
      </c>
      <c r="N380" s="167">
        <v>13418</v>
      </c>
    </row>
    <row r="381" spans="1:14" ht="33" customHeight="1" x14ac:dyDescent="0.2">
      <c r="A381" s="80" t="s">
        <v>306</v>
      </c>
      <c r="B381" s="129">
        <v>2016</v>
      </c>
      <c r="C381" s="129">
        <v>2880</v>
      </c>
      <c r="D381" s="129">
        <v>3168</v>
      </c>
      <c r="E381" s="129">
        <v>2880</v>
      </c>
      <c r="F381" s="129">
        <v>6528</v>
      </c>
      <c r="G381" s="129">
        <v>8784</v>
      </c>
      <c r="H381" s="129">
        <v>10176</v>
      </c>
      <c r="I381" s="129">
        <v>10704</v>
      </c>
      <c r="J381" s="129">
        <v>11520</v>
      </c>
      <c r="K381" s="129">
        <v>12154</v>
      </c>
      <c r="L381" s="129">
        <v>0</v>
      </c>
      <c r="M381" s="129">
        <v>10536</v>
      </c>
      <c r="N381" s="167">
        <v>81346</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16694.68</v>
      </c>
      <c r="M382" s="129">
        <v>0</v>
      </c>
      <c r="N382" s="167">
        <v>16694.68</v>
      </c>
    </row>
    <row r="383" spans="1:14" ht="33" customHeight="1" x14ac:dyDescent="0.2">
      <c r="A383" s="80" t="s">
        <v>308</v>
      </c>
      <c r="B383" s="129">
        <v>16681.980000000003</v>
      </c>
      <c r="C383" s="129">
        <v>6352.24</v>
      </c>
      <c r="D383" s="129">
        <v>4147.34</v>
      </c>
      <c r="E383" s="129">
        <v>2097.44</v>
      </c>
      <c r="F383" s="129">
        <v>10932.2</v>
      </c>
      <c r="G383" s="129">
        <v>14648.92</v>
      </c>
      <c r="H383" s="129">
        <v>23153.57</v>
      </c>
      <c r="I383" s="129">
        <v>17423.07</v>
      </c>
      <c r="J383" s="129">
        <v>10290.6</v>
      </c>
      <c r="K383" s="129">
        <v>17971.870000000003</v>
      </c>
      <c r="L383" s="129">
        <v>0</v>
      </c>
      <c r="M383" s="129">
        <v>18261.429999999997</v>
      </c>
      <c r="N383" s="167">
        <v>141960.66</v>
      </c>
    </row>
    <row r="384" spans="1:14" ht="33" customHeight="1" x14ac:dyDescent="0.2">
      <c r="A384" s="80" t="s">
        <v>309</v>
      </c>
      <c r="B384" s="129">
        <v>0</v>
      </c>
      <c r="C384" s="129">
        <v>0</v>
      </c>
      <c r="D384" s="129">
        <v>0</v>
      </c>
      <c r="E384" s="129">
        <v>0</v>
      </c>
      <c r="F384" s="129">
        <v>302.78000000000003</v>
      </c>
      <c r="G384" s="129">
        <v>0</v>
      </c>
      <c r="H384" s="129">
        <v>0</v>
      </c>
      <c r="I384" s="129">
        <v>0</v>
      </c>
      <c r="J384" s="129">
        <v>0</v>
      </c>
      <c r="K384" s="129">
        <v>0</v>
      </c>
      <c r="L384" s="129">
        <v>0</v>
      </c>
      <c r="M384" s="129">
        <v>0</v>
      </c>
      <c r="N384" s="167">
        <v>302.78000000000003</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4350</v>
      </c>
      <c r="C387" s="129">
        <v>1950</v>
      </c>
      <c r="D387" s="129">
        <v>5120</v>
      </c>
      <c r="E387" s="129">
        <v>3120</v>
      </c>
      <c r="F387" s="129">
        <v>2250</v>
      </c>
      <c r="G387" s="129">
        <v>4593.2299999999996</v>
      </c>
      <c r="H387" s="129">
        <v>4524.2</v>
      </c>
      <c r="I387" s="129">
        <v>7532.9</v>
      </c>
      <c r="J387" s="129">
        <v>0</v>
      </c>
      <c r="K387" s="129">
        <v>0</v>
      </c>
      <c r="L387" s="129">
        <v>9345.5</v>
      </c>
      <c r="M387" s="129">
        <v>0</v>
      </c>
      <c r="N387" s="167">
        <v>42785.83</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38.9</v>
      </c>
      <c r="C392" s="129">
        <v>0</v>
      </c>
      <c r="D392" s="129">
        <v>0</v>
      </c>
      <c r="E392" s="129">
        <v>0</v>
      </c>
      <c r="F392" s="129">
        <v>0</v>
      </c>
      <c r="G392" s="129">
        <v>0</v>
      </c>
      <c r="H392" s="129">
        <v>0</v>
      </c>
      <c r="I392" s="129">
        <v>0</v>
      </c>
      <c r="J392" s="129">
        <v>0</v>
      </c>
      <c r="K392" s="129">
        <v>0</v>
      </c>
      <c r="L392" s="129">
        <v>0</v>
      </c>
      <c r="M392" s="129">
        <v>78.900000000000006</v>
      </c>
      <c r="N392" s="167">
        <v>117.80000000000001</v>
      </c>
    </row>
    <row r="393" spans="1:14" ht="33" customHeight="1" thickBot="1" x14ac:dyDescent="0.25">
      <c r="A393" s="80" t="s">
        <v>318</v>
      </c>
      <c r="B393" s="129">
        <v>0</v>
      </c>
      <c r="C393" s="129">
        <v>0</v>
      </c>
      <c r="D393" s="129">
        <v>0</v>
      </c>
      <c r="E393" s="129">
        <v>0</v>
      </c>
      <c r="F393" s="129">
        <v>0</v>
      </c>
      <c r="G393" s="129">
        <v>0</v>
      </c>
      <c r="H393" s="129">
        <v>0</v>
      </c>
      <c r="I393" s="129">
        <v>223.29000000000002</v>
      </c>
      <c r="J393" s="129">
        <v>0</v>
      </c>
      <c r="K393" s="129">
        <v>0</v>
      </c>
      <c r="L393" s="129">
        <v>0</v>
      </c>
      <c r="M393" s="129">
        <v>0</v>
      </c>
      <c r="N393" s="167">
        <v>223.29000000000002</v>
      </c>
    </row>
    <row r="394" spans="1:14" ht="33" customHeight="1" thickBot="1" x14ac:dyDescent="0.25">
      <c r="A394" s="132" t="s">
        <v>319</v>
      </c>
      <c r="B394" s="133">
        <v>7138</v>
      </c>
      <c r="C394" s="133">
        <v>7884</v>
      </c>
      <c r="D394" s="133">
        <v>8343.66</v>
      </c>
      <c r="E394" s="133">
        <v>5201.71</v>
      </c>
      <c r="F394" s="133">
        <v>4779.3</v>
      </c>
      <c r="G394" s="133">
        <v>7102.67</v>
      </c>
      <c r="H394" s="133">
        <v>6803.01</v>
      </c>
      <c r="I394" s="133">
        <v>4728.1400000000003</v>
      </c>
      <c r="J394" s="133">
        <v>5246.1500000000005</v>
      </c>
      <c r="K394" s="133">
        <v>5755.38</v>
      </c>
      <c r="L394" s="133">
        <v>4967.46</v>
      </c>
      <c r="M394" s="133">
        <v>6366.3600000000006</v>
      </c>
      <c r="N394" s="133">
        <v>74315.839999999997</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720</v>
      </c>
      <c r="C396" s="129">
        <v>1200</v>
      </c>
      <c r="D396" s="129">
        <v>2760</v>
      </c>
      <c r="E396" s="129">
        <v>2490</v>
      </c>
      <c r="F396" s="129">
        <v>1590</v>
      </c>
      <c r="G396" s="129">
        <v>3791</v>
      </c>
      <c r="H396" s="129">
        <v>1770</v>
      </c>
      <c r="I396" s="129">
        <v>2010</v>
      </c>
      <c r="J396" s="129">
        <v>2640</v>
      </c>
      <c r="K396" s="129">
        <v>3830.3</v>
      </c>
      <c r="L396" s="129">
        <v>2970</v>
      </c>
      <c r="M396" s="129">
        <v>3780</v>
      </c>
      <c r="N396" s="167">
        <v>29551.3</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6278</v>
      </c>
      <c r="C399" s="129">
        <v>6614</v>
      </c>
      <c r="D399" s="129">
        <v>5513.66</v>
      </c>
      <c r="E399" s="129">
        <v>2711.71</v>
      </c>
      <c r="F399" s="129">
        <v>3046.44</v>
      </c>
      <c r="G399" s="129">
        <v>3311.67</v>
      </c>
      <c r="H399" s="129">
        <v>4963.01</v>
      </c>
      <c r="I399" s="129">
        <v>2581.1</v>
      </c>
      <c r="J399" s="129">
        <v>2398.27</v>
      </c>
      <c r="K399" s="129">
        <v>1925.0800000000002</v>
      </c>
      <c r="L399" s="129">
        <v>1997.46</v>
      </c>
      <c r="M399" s="129">
        <v>2586.36</v>
      </c>
      <c r="N399" s="167">
        <v>43926.759999999995</v>
      </c>
    </row>
    <row r="400" spans="1:14" ht="33" customHeight="1" thickBot="1" x14ac:dyDescent="0.25">
      <c r="A400" s="80" t="s">
        <v>255</v>
      </c>
      <c r="B400" s="129">
        <v>140</v>
      </c>
      <c r="C400" s="129">
        <v>70</v>
      </c>
      <c r="D400" s="129">
        <v>70</v>
      </c>
      <c r="E400" s="129">
        <v>0</v>
      </c>
      <c r="F400" s="129">
        <v>142.86000000000001</v>
      </c>
      <c r="G400" s="129">
        <v>0</v>
      </c>
      <c r="H400" s="129">
        <v>70</v>
      </c>
      <c r="I400" s="129">
        <v>137.04</v>
      </c>
      <c r="J400" s="129">
        <v>207.88</v>
      </c>
      <c r="K400" s="129">
        <v>0</v>
      </c>
      <c r="L400" s="129">
        <v>0</v>
      </c>
      <c r="M400" s="129">
        <v>0</v>
      </c>
      <c r="N400" s="167">
        <v>837.78</v>
      </c>
    </row>
    <row r="401" spans="1:14" ht="33" customHeight="1" thickBot="1" x14ac:dyDescent="0.25">
      <c r="A401" s="132" t="s">
        <v>325</v>
      </c>
      <c r="B401" s="133">
        <v>3600</v>
      </c>
      <c r="C401" s="133">
        <v>3540</v>
      </c>
      <c r="D401" s="133">
        <v>4350</v>
      </c>
      <c r="E401" s="133">
        <v>7110</v>
      </c>
      <c r="F401" s="133">
        <v>0</v>
      </c>
      <c r="G401" s="133">
        <v>0</v>
      </c>
      <c r="H401" s="133">
        <v>7440</v>
      </c>
      <c r="I401" s="133">
        <v>5760</v>
      </c>
      <c r="J401" s="133">
        <v>3600</v>
      </c>
      <c r="K401" s="133">
        <v>0</v>
      </c>
      <c r="L401" s="133">
        <v>0</v>
      </c>
      <c r="M401" s="133">
        <v>0</v>
      </c>
      <c r="N401" s="133">
        <v>35400</v>
      </c>
    </row>
    <row r="402" spans="1:14" ht="33" customHeight="1" x14ac:dyDescent="0.2">
      <c r="A402" s="80" t="s">
        <v>326</v>
      </c>
      <c r="B402" s="129">
        <v>3600</v>
      </c>
      <c r="C402" s="129">
        <v>3540</v>
      </c>
      <c r="D402" s="129">
        <v>4350</v>
      </c>
      <c r="E402" s="129">
        <v>7110</v>
      </c>
      <c r="F402" s="129">
        <v>0</v>
      </c>
      <c r="G402" s="129">
        <v>0</v>
      </c>
      <c r="H402" s="129">
        <v>7440</v>
      </c>
      <c r="I402" s="129">
        <v>5760</v>
      </c>
      <c r="J402" s="129">
        <v>3600</v>
      </c>
      <c r="K402" s="129">
        <v>0</v>
      </c>
      <c r="L402" s="129">
        <v>0</v>
      </c>
      <c r="M402" s="129">
        <v>0</v>
      </c>
      <c r="N402" s="129">
        <v>35400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329</v>
      </c>
      <c r="B406" s="133">
        <v>1613</v>
      </c>
      <c r="C406" s="133">
        <v>12321.08</v>
      </c>
      <c r="D406" s="133">
        <v>18358.560000000001</v>
      </c>
      <c r="E406" s="133">
        <v>10769.98</v>
      </c>
      <c r="F406" s="133">
        <v>23063.440000000002</v>
      </c>
      <c r="G406" s="133">
        <v>24674.14</v>
      </c>
      <c r="H406" s="133">
        <v>13651.939999999999</v>
      </c>
      <c r="I406" s="133">
        <v>11198.880000000001</v>
      </c>
      <c r="J406" s="133">
        <v>2972.08</v>
      </c>
      <c r="K406" s="133">
        <v>30</v>
      </c>
      <c r="L406" s="133">
        <v>0</v>
      </c>
      <c r="M406" s="133">
        <v>0</v>
      </c>
      <c r="N406" s="133">
        <v>118653.09999999999</v>
      </c>
    </row>
    <row r="407" spans="1:14" ht="33" customHeight="1" x14ac:dyDescent="0.2">
      <c r="A407" s="80" t="s">
        <v>330</v>
      </c>
      <c r="B407" s="129">
        <v>0</v>
      </c>
      <c r="C407" s="129">
        <v>0</v>
      </c>
      <c r="D407" s="129">
        <v>0</v>
      </c>
      <c r="E407" s="129">
        <v>0</v>
      </c>
      <c r="F407" s="129">
        <v>0</v>
      </c>
      <c r="G407" s="129">
        <v>0</v>
      </c>
      <c r="H407" s="129">
        <v>0</v>
      </c>
      <c r="I407" s="129">
        <v>0</v>
      </c>
      <c r="J407" s="129">
        <v>0</v>
      </c>
      <c r="K407" s="129">
        <v>0</v>
      </c>
      <c r="L407" s="129">
        <v>0</v>
      </c>
      <c r="M407" s="129">
        <v>0</v>
      </c>
      <c r="N407" s="167">
        <v>0</v>
      </c>
    </row>
    <row r="408" spans="1:14" ht="33" customHeight="1" x14ac:dyDescent="0.2">
      <c r="A408" s="80" t="s">
        <v>331</v>
      </c>
      <c r="B408" s="129">
        <v>1523</v>
      </c>
      <c r="C408" s="129">
        <v>9203.52</v>
      </c>
      <c r="D408" s="129">
        <v>18358.560000000001</v>
      </c>
      <c r="E408" s="129">
        <v>10769.98</v>
      </c>
      <c r="F408" s="129">
        <v>16929.920000000002</v>
      </c>
      <c r="G408" s="129">
        <v>18499.88</v>
      </c>
      <c r="H408" s="129">
        <v>7541.4</v>
      </c>
      <c r="I408" s="129">
        <v>9711.42</v>
      </c>
      <c r="J408" s="129">
        <v>2972.08</v>
      </c>
      <c r="K408" s="129">
        <v>0</v>
      </c>
      <c r="L408" s="129">
        <v>0</v>
      </c>
      <c r="M408" s="129">
        <v>0</v>
      </c>
      <c r="N408" s="167">
        <v>95509.759999999995</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3117.56</v>
      </c>
      <c r="D412" s="129">
        <v>0</v>
      </c>
      <c r="E412" s="129">
        <v>0</v>
      </c>
      <c r="F412" s="129">
        <v>6133.52</v>
      </c>
      <c r="G412" s="129">
        <v>6144.26</v>
      </c>
      <c r="H412" s="129">
        <v>6080.54</v>
      </c>
      <c r="I412" s="129">
        <v>1487.46</v>
      </c>
      <c r="J412" s="129">
        <v>0</v>
      </c>
      <c r="K412" s="129">
        <v>0</v>
      </c>
      <c r="L412" s="129">
        <v>0</v>
      </c>
      <c r="M412" s="129">
        <v>0</v>
      </c>
      <c r="N412" s="167">
        <v>22963.34</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90</v>
      </c>
      <c r="C414" s="129">
        <v>0</v>
      </c>
      <c r="D414" s="129">
        <v>0</v>
      </c>
      <c r="E414" s="129">
        <v>0</v>
      </c>
      <c r="F414" s="129">
        <v>0</v>
      </c>
      <c r="G414" s="129">
        <v>30</v>
      </c>
      <c r="H414" s="129">
        <v>30</v>
      </c>
      <c r="I414" s="129">
        <v>0</v>
      </c>
      <c r="J414" s="129">
        <v>0</v>
      </c>
      <c r="K414" s="129">
        <v>30</v>
      </c>
      <c r="L414" s="129">
        <v>0</v>
      </c>
      <c r="M414" s="129">
        <v>0</v>
      </c>
      <c r="N414" s="167">
        <v>180</v>
      </c>
    </row>
    <row r="415" spans="1:14" ht="33" customHeight="1" thickBot="1" x14ac:dyDescent="0.25">
      <c r="A415" s="132" t="s">
        <v>336</v>
      </c>
      <c r="B415" s="133">
        <v>64.95</v>
      </c>
      <c r="C415" s="133">
        <v>0</v>
      </c>
      <c r="D415" s="133">
        <v>0</v>
      </c>
      <c r="E415" s="133">
        <v>0</v>
      </c>
      <c r="F415" s="133">
        <v>0</v>
      </c>
      <c r="G415" s="133">
        <v>0</v>
      </c>
      <c r="H415" s="133">
        <v>0</v>
      </c>
      <c r="I415" s="133">
        <v>0</v>
      </c>
      <c r="J415" s="133">
        <v>0</v>
      </c>
      <c r="K415" s="133">
        <v>0</v>
      </c>
      <c r="L415" s="133">
        <v>0</v>
      </c>
      <c r="M415" s="133">
        <v>0</v>
      </c>
      <c r="N415" s="133">
        <v>64.95</v>
      </c>
    </row>
    <row r="416" spans="1:14" ht="33" customHeight="1" x14ac:dyDescent="0.2">
      <c r="A416" s="80" t="s">
        <v>337</v>
      </c>
      <c r="B416" s="129">
        <v>64.95</v>
      </c>
      <c r="C416" s="129">
        <v>0</v>
      </c>
      <c r="D416" s="129">
        <v>0</v>
      </c>
      <c r="E416" s="129">
        <v>0</v>
      </c>
      <c r="F416" s="129">
        <v>0</v>
      </c>
      <c r="G416" s="129">
        <v>0</v>
      </c>
      <c r="H416" s="129">
        <v>0</v>
      </c>
      <c r="I416" s="129">
        <v>0</v>
      </c>
      <c r="J416" s="129">
        <v>0</v>
      </c>
      <c r="K416" s="129">
        <v>0</v>
      </c>
      <c r="L416" s="129">
        <v>0</v>
      </c>
      <c r="M416" s="129">
        <v>0</v>
      </c>
      <c r="N416" s="167">
        <v>64.95</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0</v>
      </c>
      <c r="C419" s="133">
        <v>630</v>
      </c>
      <c r="D419" s="133">
        <v>0</v>
      </c>
      <c r="E419" s="133">
        <v>128.5</v>
      </c>
      <c r="F419" s="133">
        <v>257</v>
      </c>
      <c r="G419" s="133">
        <v>976.6</v>
      </c>
      <c r="H419" s="133">
        <v>1611.8</v>
      </c>
      <c r="I419" s="133">
        <v>3496.4</v>
      </c>
      <c r="J419" s="133">
        <v>1785.5</v>
      </c>
      <c r="K419" s="133">
        <v>1354.0000000000002</v>
      </c>
      <c r="L419" s="133">
        <v>758.4</v>
      </c>
      <c r="M419" s="133">
        <v>1417.4</v>
      </c>
      <c r="N419" s="133">
        <v>12415.599999999999</v>
      </c>
    </row>
    <row r="420" spans="1:14" ht="33" customHeight="1" thickBot="1" x14ac:dyDescent="0.25">
      <c r="A420" s="81" t="s">
        <v>339</v>
      </c>
      <c r="B420" s="138">
        <v>0</v>
      </c>
      <c r="C420" s="138">
        <v>630</v>
      </c>
      <c r="D420" s="138">
        <v>0</v>
      </c>
      <c r="E420" s="138">
        <v>128.5</v>
      </c>
      <c r="F420" s="138">
        <v>257</v>
      </c>
      <c r="G420" s="138">
        <v>976.6</v>
      </c>
      <c r="H420" s="138">
        <v>1611.8</v>
      </c>
      <c r="I420" s="138">
        <v>3496.4</v>
      </c>
      <c r="J420" s="138">
        <v>1785.5</v>
      </c>
      <c r="K420" s="138">
        <v>1354.0000000000002</v>
      </c>
      <c r="L420" s="138">
        <v>758.4</v>
      </c>
      <c r="M420" s="138">
        <v>1417.4</v>
      </c>
      <c r="N420" s="168">
        <v>12415.599999999999</v>
      </c>
    </row>
    <row r="421" spans="1:14" ht="33" customHeight="1" thickBot="1" x14ac:dyDescent="0.25">
      <c r="A421" s="169" t="s">
        <v>250</v>
      </c>
      <c r="B421" s="141">
        <v>309769.79000000004</v>
      </c>
      <c r="C421" s="141">
        <v>268029.39</v>
      </c>
      <c r="D421" s="141">
        <v>201154.09000000003</v>
      </c>
      <c r="E421" s="141">
        <v>257514.06000000003</v>
      </c>
      <c r="F421" s="141">
        <v>323085.31</v>
      </c>
      <c r="G421" s="141">
        <v>363721.97000000003</v>
      </c>
      <c r="H421" s="141">
        <v>362202.68</v>
      </c>
      <c r="I421" s="141">
        <v>347603.93000000005</v>
      </c>
      <c r="J421" s="141">
        <v>331835.09000000003</v>
      </c>
      <c r="K421" s="141">
        <v>309837.07</v>
      </c>
      <c r="L421" s="141">
        <v>263784.09999999998</v>
      </c>
      <c r="M421" s="141">
        <v>152241.82999999999</v>
      </c>
      <c r="N421" s="141">
        <v>3490779.31</v>
      </c>
    </row>
    <row r="422" spans="1:14" ht="33" customHeight="1" x14ac:dyDescent="0.2"/>
    <row r="423" spans="1:14" ht="33" customHeight="1" x14ac:dyDescent="0.2">
      <c r="A423" s="85"/>
    </row>
    <row r="424" spans="1:14" ht="33" customHeight="1" x14ac:dyDescent="0.2">
      <c r="A424" s="216" t="s">
        <v>408</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45</v>
      </c>
      <c r="L445" s="170">
        <v>0</v>
      </c>
      <c r="M445" s="170">
        <v>0</v>
      </c>
      <c r="N445" s="170">
        <v>45</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45</v>
      </c>
      <c r="L447" s="129">
        <v>0</v>
      </c>
      <c r="M447" s="129">
        <v>0</v>
      </c>
      <c r="N447" s="167">
        <v>45</v>
      </c>
    </row>
    <row r="448" spans="1:14" ht="33" customHeight="1" thickBot="1" x14ac:dyDescent="0.25">
      <c r="A448" s="132" t="s">
        <v>271</v>
      </c>
      <c r="B448" s="133">
        <v>2012</v>
      </c>
      <c r="C448" s="133">
        <v>0</v>
      </c>
      <c r="D448" s="133">
        <v>0</v>
      </c>
      <c r="E448" s="133">
        <v>10099</v>
      </c>
      <c r="F448" s="133">
        <v>11686</v>
      </c>
      <c r="G448" s="133">
        <v>5222</v>
      </c>
      <c r="H448" s="133">
        <v>2015</v>
      </c>
      <c r="I448" s="133">
        <v>0</v>
      </c>
      <c r="J448" s="133">
        <v>1200</v>
      </c>
      <c r="K448" s="133">
        <v>0</v>
      </c>
      <c r="L448" s="133">
        <v>3013.84</v>
      </c>
      <c r="M448" s="133">
        <v>5026.0999999999995</v>
      </c>
      <c r="N448" s="133">
        <v>40273.94</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2000</v>
      </c>
      <c r="F452" s="129">
        <v>0</v>
      </c>
      <c r="G452" s="129">
        <v>0</v>
      </c>
      <c r="H452" s="129">
        <v>0</v>
      </c>
      <c r="I452" s="129">
        <v>0</v>
      </c>
      <c r="J452" s="129">
        <v>0</v>
      </c>
      <c r="K452" s="129">
        <v>0</v>
      </c>
      <c r="L452" s="129">
        <v>0</v>
      </c>
      <c r="M452" s="129">
        <v>0</v>
      </c>
      <c r="N452" s="167">
        <v>2000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2012</v>
      </c>
      <c r="C454" s="129">
        <v>0</v>
      </c>
      <c r="D454" s="129">
        <v>0</v>
      </c>
      <c r="E454" s="129">
        <v>0</v>
      </c>
      <c r="F454" s="129">
        <v>0</v>
      </c>
      <c r="G454" s="129">
        <v>0</v>
      </c>
      <c r="H454" s="129">
        <v>0</v>
      </c>
      <c r="I454" s="129">
        <v>0</v>
      </c>
      <c r="J454" s="129">
        <v>0</v>
      </c>
      <c r="K454" s="129">
        <v>0</v>
      </c>
      <c r="L454" s="129">
        <v>3013.84</v>
      </c>
      <c r="M454" s="129">
        <v>5026.0999999999995</v>
      </c>
      <c r="N454" s="167">
        <v>10051.939999999999</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8099</v>
      </c>
      <c r="F457" s="129">
        <v>11686</v>
      </c>
      <c r="G457" s="129">
        <v>5222</v>
      </c>
      <c r="H457" s="129">
        <v>2015</v>
      </c>
      <c r="I457" s="129">
        <v>0</v>
      </c>
      <c r="J457" s="129">
        <v>1200</v>
      </c>
      <c r="K457" s="129">
        <v>0</v>
      </c>
      <c r="L457" s="129">
        <v>0</v>
      </c>
      <c r="M457" s="129">
        <v>0</v>
      </c>
      <c r="N457" s="167">
        <v>28222</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8997</v>
      </c>
      <c r="C460" s="133">
        <v>7291</v>
      </c>
      <c r="D460" s="133">
        <v>4212</v>
      </c>
      <c r="E460" s="133">
        <v>16172</v>
      </c>
      <c r="F460" s="133">
        <v>14932</v>
      </c>
      <c r="G460" s="133">
        <v>16998</v>
      </c>
      <c r="H460" s="133">
        <v>13708</v>
      </c>
      <c r="I460" s="133">
        <v>18302</v>
      </c>
      <c r="J460" s="133">
        <v>14894</v>
      </c>
      <c r="K460" s="133">
        <v>15216</v>
      </c>
      <c r="L460" s="133">
        <v>16068</v>
      </c>
      <c r="M460" s="133">
        <v>13576</v>
      </c>
      <c r="N460" s="133">
        <v>160366</v>
      </c>
    </row>
    <row r="461" spans="1:14" ht="33" customHeight="1" thickBot="1" x14ac:dyDescent="0.25">
      <c r="A461" s="81" t="s">
        <v>283</v>
      </c>
      <c r="B461" s="136">
        <v>8997</v>
      </c>
      <c r="C461" s="136">
        <v>7291</v>
      </c>
      <c r="D461" s="136">
        <v>4212</v>
      </c>
      <c r="E461" s="136">
        <v>16172</v>
      </c>
      <c r="F461" s="136">
        <v>14932</v>
      </c>
      <c r="G461" s="136">
        <v>16998</v>
      </c>
      <c r="H461" s="136">
        <v>13708</v>
      </c>
      <c r="I461" s="136">
        <v>18302</v>
      </c>
      <c r="J461" s="136">
        <v>14894</v>
      </c>
      <c r="K461" s="136">
        <v>15216</v>
      </c>
      <c r="L461" s="136">
        <v>16068</v>
      </c>
      <c r="M461" s="136">
        <v>13576</v>
      </c>
      <c r="N461" s="167">
        <v>160366</v>
      </c>
    </row>
    <row r="462" spans="1:14" ht="33" customHeight="1" thickBot="1" x14ac:dyDescent="0.25">
      <c r="A462" s="132" t="s">
        <v>284</v>
      </c>
      <c r="B462" s="133">
        <v>0</v>
      </c>
      <c r="C462" s="133">
        <v>0</v>
      </c>
      <c r="D462" s="133">
        <v>0</v>
      </c>
      <c r="E462" s="133">
        <v>0</v>
      </c>
      <c r="F462" s="133">
        <v>0</v>
      </c>
      <c r="G462" s="133">
        <v>0</v>
      </c>
      <c r="H462" s="133">
        <v>1838</v>
      </c>
      <c r="I462" s="133">
        <v>1771.48</v>
      </c>
      <c r="J462" s="133">
        <v>3317</v>
      </c>
      <c r="K462" s="133">
        <v>2883</v>
      </c>
      <c r="L462" s="133">
        <v>2042.02</v>
      </c>
      <c r="M462" s="133">
        <v>2583.5099999999989</v>
      </c>
      <c r="N462" s="133">
        <v>14435.009999999998</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0</v>
      </c>
      <c r="C471" s="129">
        <v>0</v>
      </c>
      <c r="D471" s="129">
        <v>0</v>
      </c>
      <c r="E471" s="129">
        <v>0</v>
      </c>
      <c r="F471" s="129">
        <v>0</v>
      </c>
      <c r="G471" s="129">
        <v>0</v>
      </c>
      <c r="H471" s="129">
        <v>1838</v>
      </c>
      <c r="I471" s="129">
        <v>1771.48</v>
      </c>
      <c r="J471" s="129">
        <v>3317</v>
      </c>
      <c r="K471" s="129">
        <v>2883</v>
      </c>
      <c r="L471" s="129">
        <v>2042.02</v>
      </c>
      <c r="M471" s="129">
        <v>2583.5099999999989</v>
      </c>
      <c r="N471" s="167">
        <v>14435.009999999998</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4221</v>
      </c>
      <c r="C473" s="133">
        <v>4196</v>
      </c>
      <c r="D473" s="133">
        <v>0</v>
      </c>
      <c r="E473" s="133">
        <v>5173.08</v>
      </c>
      <c r="F473" s="133">
        <v>5338</v>
      </c>
      <c r="G473" s="133">
        <v>8504</v>
      </c>
      <c r="H473" s="133">
        <v>12656</v>
      </c>
      <c r="I473" s="133">
        <v>7308</v>
      </c>
      <c r="J473" s="133">
        <v>9612</v>
      </c>
      <c r="K473" s="133">
        <v>20453</v>
      </c>
      <c r="L473" s="133">
        <v>15158.2</v>
      </c>
      <c r="M473" s="133">
        <v>8390.7099999999991</v>
      </c>
      <c r="N473" s="133">
        <v>101009.98999999999</v>
      </c>
    </row>
    <row r="474" spans="1:14" ht="33" customHeight="1" x14ac:dyDescent="0.2">
      <c r="A474" s="80" t="s">
        <v>296</v>
      </c>
      <c r="B474" s="129">
        <v>4221</v>
      </c>
      <c r="C474" s="129">
        <v>4196</v>
      </c>
      <c r="D474" s="129">
        <v>0</v>
      </c>
      <c r="E474" s="129">
        <v>5173.08</v>
      </c>
      <c r="F474" s="129">
        <v>5338</v>
      </c>
      <c r="G474" s="129">
        <v>8504</v>
      </c>
      <c r="H474" s="129">
        <v>12656</v>
      </c>
      <c r="I474" s="129">
        <v>7308</v>
      </c>
      <c r="J474" s="129">
        <v>9612</v>
      </c>
      <c r="K474" s="129">
        <v>20453</v>
      </c>
      <c r="L474" s="129">
        <v>15158.2</v>
      </c>
      <c r="M474" s="129">
        <v>8390.7099999999991</v>
      </c>
      <c r="N474" s="167">
        <v>101009.98999999999</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0</v>
      </c>
      <c r="C481" s="133">
        <v>0</v>
      </c>
      <c r="D481" s="133">
        <v>0</v>
      </c>
      <c r="E481" s="133">
        <v>0</v>
      </c>
      <c r="F481" s="133">
        <v>0</v>
      </c>
      <c r="G481" s="133">
        <v>0</v>
      </c>
      <c r="H481" s="133">
        <v>630</v>
      </c>
      <c r="I481" s="133">
        <v>3904</v>
      </c>
      <c r="J481" s="133">
        <v>5408</v>
      </c>
      <c r="K481" s="133">
        <v>3960</v>
      </c>
      <c r="L481" s="133">
        <v>4320</v>
      </c>
      <c r="M481" s="133">
        <v>2610</v>
      </c>
      <c r="N481" s="133">
        <v>20832</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0</v>
      </c>
      <c r="C484" s="129">
        <v>0</v>
      </c>
      <c r="D484" s="129">
        <v>0</v>
      </c>
      <c r="E484" s="129">
        <v>0</v>
      </c>
      <c r="F484" s="129">
        <v>0</v>
      </c>
      <c r="G484" s="129">
        <v>0</v>
      </c>
      <c r="H484" s="129">
        <v>630</v>
      </c>
      <c r="I484" s="129">
        <v>3904</v>
      </c>
      <c r="J484" s="129">
        <v>5408</v>
      </c>
      <c r="K484" s="129">
        <v>3960</v>
      </c>
      <c r="L484" s="129">
        <v>4320</v>
      </c>
      <c r="M484" s="129">
        <v>2610</v>
      </c>
      <c r="N484" s="167">
        <v>20832</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329</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0</v>
      </c>
      <c r="H522" s="133">
        <v>0</v>
      </c>
      <c r="I522" s="133">
        <v>0</v>
      </c>
      <c r="J522" s="133">
        <v>0</v>
      </c>
      <c r="K522" s="133">
        <v>0</v>
      </c>
      <c r="L522" s="133">
        <v>300</v>
      </c>
      <c r="M522" s="133">
        <v>0</v>
      </c>
      <c r="N522" s="133">
        <v>300</v>
      </c>
    </row>
    <row r="523" spans="1:14" ht="33" customHeight="1" thickBot="1" x14ac:dyDescent="0.25">
      <c r="A523" s="81" t="s">
        <v>339</v>
      </c>
      <c r="B523" s="138">
        <v>0</v>
      </c>
      <c r="C523" s="138">
        <v>0</v>
      </c>
      <c r="D523" s="138">
        <v>0</v>
      </c>
      <c r="E523" s="138">
        <v>0</v>
      </c>
      <c r="F523" s="138">
        <v>0</v>
      </c>
      <c r="G523" s="138">
        <v>0</v>
      </c>
      <c r="H523" s="138">
        <v>0</v>
      </c>
      <c r="I523" s="138">
        <v>0</v>
      </c>
      <c r="J523" s="138">
        <v>0</v>
      </c>
      <c r="K523" s="138">
        <v>0</v>
      </c>
      <c r="L523" s="138">
        <v>300</v>
      </c>
      <c r="M523" s="138">
        <v>0</v>
      </c>
      <c r="N523" s="168">
        <v>300</v>
      </c>
    </row>
    <row r="524" spans="1:14" ht="33" customHeight="1" thickBot="1" x14ac:dyDescent="0.25">
      <c r="A524" s="169" t="s">
        <v>250</v>
      </c>
      <c r="B524" s="141">
        <v>15230</v>
      </c>
      <c r="C524" s="141">
        <v>11487</v>
      </c>
      <c r="D524" s="141">
        <v>4212</v>
      </c>
      <c r="E524" s="141">
        <v>31444.080000000002</v>
      </c>
      <c r="F524" s="141">
        <v>31956</v>
      </c>
      <c r="G524" s="141">
        <v>30724</v>
      </c>
      <c r="H524" s="141">
        <v>30847</v>
      </c>
      <c r="I524" s="141">
        <v>31285.48</v>
      </c>
      <c r="J524" s="141">
        <v>34431</v>
      </c>
      <c r="K524" s="141">
        <v>42557</v>
      </c>
      <c r="L524" s="141">
        <v>40902.06</v>
      </c>
      <c r="M524" s="141">
        <v>32186.319999999996</v>
      </c>
      <c r="N524" s="141">
        <v>337261.94000000006</v>
      </c>
    </row>
    <row r="525" spans="1:14" ht="33" customHeight="1" x14ac:dyDescent="0.2"/>
    <row r="526" spans="1:14" ht="33" customHeight="1" x14ac:dyDescent="0.2">
      <c r="A526" s="85"/>
    </row>
    <row r="527" spans="1:14" ht="33" customHeight="1" x14ac:dyDescent="0.2">
      <c r="A527" s="216" t="s">
        <v>409</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0</v>
      </c>
      <c r="G530" s="133">
        <v>0</v>
      </c>
      <c r="H530" s="133">
        <v>0</v>
      </c>
      <c r="I530" s="133">
        <v>0</v>
      </c>
      <c r="J530" s="133">
        <v>0</v>
      </c>
      <c r="K530" s="133">
        <v>0</v>
      </c>
      <c r="L530" s="133">
        <v>0</v>
      </c>
      <c r="M530" s="133">
        <v>0</v>
      </c>
      <c r="N530" s="133">
        <v>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0</v>
      </c>
      <c r="G535" s="131">
        <v>0</v>
      </c>
      <c r="H535" s="131">
        <v>0</v>
      </c>
      <c r="I535" s="131">
        <v>0</v>
      </c>
      <c r="J535" s="131">
        <v>0</v>
      </c>
      <c r="K535" s="131">
        <v>0</v>
      </c>
      <c r="L535" s="131">
        <v>0</v>
      </c>
      <c r="M535" s="131">
        <v>0</v>
      </c>
      <c r="N535" s="131">
        <v>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592</v>
      </c>
      <c r="C548" s="134">
        <v>358</v>
      </c>
      <c r="D548" s="134">
        <v>190</v>
      </c>
      <c r="E548" s="134">
        <v>190</v>
      </c>
      <c r="F548" s="134">
        <v>320</v>
      </c>
      <c r="G548" s="134">
        <v>476</v>
      </c>
      <c r="H548" s="134">
        <v>652</v>
      </c>
      <c r="I548" s="134">
        <v>710</v>
      </c>
      <c r="J548" s="134">
        <v>856</v>
      </c>
      <c r="K548" s="134">
        <v>445</v>
      </c>
      <c r="L548" s="134">
        <v>581</v>
      </c>
      <c r="M548" s="134">
        <v>582</v>
      </c>
      <c r="N548" s="134">
        <v>5952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592</v>
      </c>
      <c r="C550" s="129">
        <v>358</v>
      </c>
      <c r="D550" s="129">
        <v>190</v>
      </c>
      <c r="E550" s="129">
        <v>190</v>
      </c>
      <c r="F550" s="129">
        <v>320</v>
      </c>
      <c r="G550" s="129">
        <v>476</v>
      </c>
      <c r="H550" s="129">
        <v>652</v>
      </c>
      <c r="I550" s="129">
        <v>710</v>
      </c>
      <c r="J550" s="129">
        <v>856</v>
      </c>
      <c r="K550" s="129">
        <v>445</v>
      </c>
      <c r="L550" s="129">
        <v>581</v>
      </c>
      <c r="M550" s="129">
        <v>582</v>
      </c>
      <c r="N550" s="167">
        <v>5952</v>
      </c>
    </row>
    <row r="551" spans="1:14" ht="33" customHeight="1" thickBot="1" x14ac:dyDescent="0.25">
      <c r="A551" s="132" t="s">
        <v>271</v>
      </c>
      <c r="B551" s="133">
        <v>134872.45000000001</v>
      </c>
      <c r="C551" s="133">
        <v>100047.23999999996</v>
      </c>
      <c r="D551" s="133">
        <v>79333.699999999895</v>
      </c>
      <c r="E551" s="133">
        <v>130171.99999999999</v>
      </c>
      <c r="F551" s="133">
        <v>156034.73000000001</v>
      </c>
      <c r="G551" s="133">
        <v>182927.2</v>
      </c>
      <c r="H551" s="133">
        <v>181453.84999999986</v>
      </c>
      <c r="I551" s="133">
        <v>177445.28999999998</v>
      </c>
      <c r="J551" s="133">
        <v>198189.50999999963</v>
      </c>
      <c r="K551" s="133">
        <v>199726.1400000008</v>
      </c>
      <c r="L551" s="133">
        <v>163609.3899999999</v>
      </c>
      <c r="M551" s="133">
        <v>56858.020000000062</v>
      </c>
      <c r="N551" s="133">
        <v>1760669.5200000005</v>
      </c>
    </row>
    <row r="552" spans="1:14" ht="33" customHeight="1" x14ac:dyDescent="0.2">
      <c r="A552" s="80" t="s">
        <v>272</v>
      </c>
      <c r="B552" s="129">
        <v>0</v>
      </c>
      <c r="C552" s="129">
        <v>0</v>
      </c>
      <c r="D552" s="129">
        <v>0</v>
      </c>
      <c r="E552" s="129">
        <v>0</v>
      </c>
      <c r="F552" s="129">
        <v>0</v>
      </c>
      <c r="G552" s="129">
        <v>0</v>
      </c>
      <c r="H552" s="129">
        <v>0</v>
      </c>
      <c r="I552" s="129">
        <v>0</v>
      </c>
      <c r="J552" s="129">
        <v>0</v>
      </c>
      <c r="K552" s="129">
        <v>0</v>
      </c>
      <c r="L552" s="129">
        <v>0</v>
      </c>
      <c r="M552" s="129">
        <v>325.78999999999996</v>
      </c>
      <c r="N552" s="167">
        <v>325.78999999999996</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63147.64</v>
      </c>
      <c r="C555" s="129">
        <v>54063.619999999959</v>
      </c>
      <c r="D555" s="129">
        <v>54956.259999999937</v>
      </c>
      <c r="E555" s="129">
        <v>498.1</v>
      </c>
      <c r="F555" s="129">
        <v>10445.989999999996</v>
      </c>
      <c r="G555" s="129">
        <v>58527.389999999992</v>
      </c>
      <c r="H555" s="129">
        <v>125555.23999999993</v>
      </c>
      <c r="I555" s="129">
        <v>72742.609999999913</v>
      </c>
      <c r="J555" s="129">
        <v>63562.470000000096</v>
      </c>
      <c r="K555" s="129">
        <v>105937.77000000047</v>
      </c>
      <c r="L555" s="129">
        <v>61615.329999999813</v>
      </c>
      <c r="M555" s="129">
        <v>27126.780000000002</v>
      </c>
      <c r="N555" s="167">
        <v>698179.20000000019</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12859.22</v>
      </c>
      <c r="C557" s="129">
        <v>831.16000000000008</v>
      </c>
      <c r="D557" s="129">
        <v>3834.8599999999983</v>
      </c>
      <c r="E557" s="129">
        <v>3724.52</v>
      </c>
      <c r="F557" s="129">
        <v>3780</v>
      </c>
      <c r="G557" s="129">
        <v>2820.9999999999986</v>
      </c>
      <c r="H557" s="129">
        <v>2481.4599999999996</v>
      </c>
      <c r="I557" s="129">
        <v>2117.5299999999997</v>
      </c>
      <c r="J557" s="129">
        <v>9670.70999999999</v>
      </c>
      <c r="K557" s="129">
        <v>840</v>
      </c>
      <c r="L557" s="129">
        <v>13104.23</v>
      </c>
      <c r="M557" s="129">
        <v>3195.3799999999997</v>
      </c>
      <c r="N557" s="167">
        <v>59260.069999999985</v>
      </c>
    </row>
    <row r="558" spans="1:14" ht="33" customHeight="1" x14ac:dyDescent="0.2">
      <c r="A558" s="80" t="s">
        <v>278</v>
      </c>
      <c r="B558" s="129">
        <v>0</v>
      </c>
      <c r="C558" s="129">
        <v>0</v>
      </c>
      <c r="D558" s="129">
        <v>0</v>
      </c>
      <c r="E558" s="129">
        <v>0</v>
      </c>
      <c r="F558" s="129">
        <v>0</v>
      </c>
      <c r="G558" s="129">
        <v>0</v>
      </c>
      <c r="H558" s="129">
        <v>0</v>
      </c>
      <c r="I558" s="129">
        <v>0</v>
      </c>
      <c r="J558" s="129">
        <v>0</v>
      </c>
      <c r="K558" s="129">
        <v>0</v>
      </c>
      <c r="L558" s="129">
        <v>0</v>
      </c>
      <c r="M558" s="129">
        <v>0</v>
      </c>
      <c r="N558" s="167">
        <v>0</v>
      </c>
    </row>
    <row r="559" spans="1:14" ht="33" customHeight="1" x14ac:dyDescent="0.2">
      <c r="A559" s="80" t="s">
        <v>279</v>
      </c>
      <c r="B559" s="129">
        <v>9600</v>
      </c>
      <c r="C559" s="129">
        <v>1200</v>
      </c>
      <c r="D559" s="129">
        <v>0</v>
      </c>
      <c r="E559" s="129">
        <v>0</v>
      </c>
      <c r="F559" s="129">
        <v>0</v>
      </c>
      <c r="G559" s="129">
        <v>0</v>
      </c>
      <c r="H559" s="129">
        <v>0</v>
      </c>
      <c r="I559" s="129">
        <v>0</v>
      </c>
      <c r="J559" s="129">
        <v>0</v>
      </c>
      <c r="K559" s="129">
        <v>0</v>
      </c>
      <c r="L559" s="129">
        <v>0</v>
      </c>
      <c r="M559" s="129">
        <v>0</v>
      </c>
      <c r="N559" s="167">
        <v>10800</v>
      </c>
    </row>
    <row r="560" spans="1:14" ht="33" customHeight="1" x14ac:dyDescent="0.2">
      <c r="A560" s="80" t="s">
        <v>280</v>
      </c>
      <c r="B560" s="129">
        <v>49265.59</v>
      </c>
      <c r="C560" s="129">
        <v>43952.460000000006</v>
      </c>
      <c r="D560" s="129">
        <v>20542.579999999962</v>
      </c>
      <c r="E560" s="129">
        <v>125949.37999999999</v>
      </c>
      <c r="F560" s="129">
        <v>141808.74000000002</v>
      </c>
      <c r="G560" s="129">
        <v>121578.81000000001</v>
      </c>
      <c r="H560" s="129">
        <v>53417.149999999907</v>
      </c>
      <c r="I560" s="129">
        <v>102585.15000000008</v>
      </c>
      <c r="J560" s="129">
        <v>124956.32999999955</v>
      </c>
      <c r="K560" s="129">
        <v>92948.37000000033</v>
      </c>
      <c r="L560" s="129">
        <v>88889.830000000075</v>
      </c>
      <c r="M560" s="129">
        <v>26210.070000000062</v>
      </c>
      <c r="N560" s="167">
        <v>992104.4600000002</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7128</v>
      </c>
      <c r="C563" s="133">
        <v>4389</v>
      </c>
      <c r="D563" s="133">
        <v>4620</v>
      </c>
      <c r="E563" s="133">
        <v>3960</v>
      </c>
      <c r="F563" s="133">
        <v>2250</v>
      </c>
      <c r="G563" s="133">
        <v>4500</v>
      </c>
      <c r="H563" s="133">
        <v>4500</v>
      </c>
      <c r="I563" s="133">
        <v>4500</v>
      </c>
      <c r="J563" s="133">
        <v>5400</v>
      </c>
      <c r="K563" s="133">
        <v>4920</v>
      </c>
      <c r="L563" s="133">
        <v>5400</v>
      </c>
      <c r="M563" s="133">
        <v>3120</v>
      </c>
      <c r="N563" s="133">
        <v>54687</v>
      </c>
    </row>
    <row r="564" spans="1:14" ht="33" customHeight="1" thickBot="1" x14ac:dyDescent="0.25">
      <c r="A564" s="81" t="s">
        <v>283</v>
      </c>
      <c r="B564" s="136">
        <v>7128</v>
      </c>
      <c r="C564" s="136">
        <v>4389</v>
      </c>
      <c r="D564" s="136">
        <v>4620</v>
      </c>
      <c r="E564" s="136">
        <v>3960</v>
      </c>
      <c r="F564" s="136">
        <v>2250</v>
      </c>
      <c r="G564" s="136">
        <v>4500</v>
      </c>
      <c r="H564" s="136">
        <v>4500</v>
      </c>
      <c r="I564" s="136">
        <v>4500</v>
      </c>
      <c r="J564" s="136">
        <v>5400</v>
      </c>
      <c r="K564" s="136">
        <v>4920</v>
      </c>
      <c r="L564" s="136">
        <v>5400</v>
      </c>
      <c r="M564" s="136">
        <v>3120</v>
      </c>
      <c r="N564" s="167">
        <v>54687</v>
      </c>
    </row>
    <row r="565" spans="1:14" ht="33" customHeight="1" thickBot="1" x14ac:dyDescent="0.25">
      <c r="A565" s="132" t="s">
        <v>284</v>
      </c>
      <c r="B565" s="133">
        <v>0</v>
      </c>
      <c r="C565" s="133">
        <v>0</v>
      </c>
      <c r="D565" s="133">
        <v>30</v>
      </c>
      <c r="E565" s="133">
        <v>0</v>
      </c>
      <c r="F565" s="133">
        <v>0</v>
      </c>
      <c r="G565" s="133">
        <v>0</v>
      </c>
      <c r="H565" s="133">
        <v>1303.1200000000006</v>
      </c>
      <c r="I565" s="133">
        <v>3922.2399999999939</v>
      </c>
      <c r="J565" s="133">
        <v>2139.8400000000006</v>
      </c>
      <c r="K565" s="133">
        <v>1514.1300000000003</v>
      </c>
      <c r="L565" s="133">
        <v>1608.6900000000003</v>
      </c>
      <c r="M565" s="133">
        <v>2267.7300000000014</v>
      </c>
      <c r="N565" s="133">
        <v>12785.749999999996</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2139.8400000000006</v>
      </c>
      <c r="K569" s="129">
        <v>1131.8900000000003</v>
      </c>
      <c r="L569" s="129">
        <v>1160.6900000000003</v>
      </c>
      <c r="M569" s="129">
        <v>0</v>
      </c>
      <c r="N569" s="167">
        <v>4432.420000000001</v>
      </c>
    </row>
    <row r="570" spans="1:14" ht="33" customHeight="1" x14ac:dyDescent="0.2">
      <c r="A570" s="80" t="s">
        <v>289</v>
      </c>
      <c r="B570" s="129">
        <v>0</v>
      </c>
      <c r="C570" s="129">
        <v>0</v>
      </c>
      <c r="D570" s="129">
        <v>0</v>
      </c>
      <c r="E570" s="129">
        <v>0</v>
      </c>
      <c r="F570" s="129">
        <v>0</v>
      </c>
      <c r="G570" s="129">
        <v>0</v>
      </c>
      <c r="H570" s="129">
        <v>1303.1200000000006</v>
      </c>
      <c r="I570" s="129">
        <v>3630.2399999999939</v>
      </c>
      <c r="J570" s="129">
        <v>0</v>
      </c>
      <c r="K570" s="129">
        <v>0</v>
      </c>
      <c r="L570" s="129">
        <v>0</v>
      </c>
      <c r="M570" s="129">
        <v>1811.7300000000012</v>
      </c>
      <c r="N570" s="167">
        <v>6745.0899999999956</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30</v>
      </c>
      <c r="E575" s="129">
        <v>0</v>
      </c>
      <c r="F575" s="129">
        <v>0</v>
      </c>
      <c r="G575" s="129">
        <v>0</v>
      </c>
      <c r="H575" s="129">
        <v>0</v>
      </c>
      <c r="I575" s="129">
        <v>292</v>
      </c>
      <c r="J575" s="129">
        <v>0</v>
      </c>
      <c r="K575" s="129">
        <v>382.24</v>
      </c>
      <c r="L575" s="129">
        <v>448</v>
      </c>
      <c r="M575" s="129">
        <v>456</v>
      </c>
      <c r="N575" s="167">
        <v>1608.24</v>
      </c>
    </row>
    <row r="576" spans="1:14" ht="33" customHeight="1" thickBot="1" x14ac:dyDescent="0.25">
      <c r="A576" s="132" t="s">
        <v>295</v>
      </c>
      <c r="B576" s="133">
        <v>9968.44</v>
      </c>
      <c r="C576" s="133">
        <v>9112.9700000000012</v>
      </c>
      <c r="D576" s="133">
        <v>12129.160000000002</v>
      </c>
      <c r="E576" s="133">
        <v>2143.3799999999997</v>
      </c>
      <c r="F576" s="133">
        <v>17908.559999999998</v>
      </c>
      <c r="G576" s="133">
        <v>7203.3599999999988</v>
      </c>
      <c r="H576" s="133">
        <v>6376.26</v>
      </c>
      <c r="I576" s="133">
        <v>16289.709999999992</v>
      </c>
      <c r="J576" s="133">
        <v>13780.05</v>
      </c>
      <c r="K576" s="133">
        <v>19582.759999999995</v>
      </c>
      <c r="L576" s="133">
        <v>13920.760000000006</v>
      </c>
      <c r="M576" s="133">
        <v>17671.530000000017</v>
      </c>
      <c r="N576" s="133">
        <v>146086.94</v>
      </c>
    </row>
    <row r="577" spans="1:14" ht="33" customHeight="1" x14ac:dyDescent="0.2">
      <c r="A577" s="80" t="s">
        <v>296</v>
      </c>
      <c r="B577" s="129">
        <v>9968.44</v>
      </c>
      <c r="C577" s="129">
        <v>9112.9700000000012</v>
      </c>
      <c r="D577" s="129">
        <v>12129.160000000002</v>
      </c>
      <c r="E577" s="129">
        <v>2143.3799999999997</v>
      </c>
      <c r="F577" s="129">
        <v>10906.8</v>
      </c>
      <c r="G577" s="129">
        <v>0</v>
      </c>
      <c r="H577" s="129">
        <v>0</v>
      </c>
      <c r="I577" s="129">
        <v>15095.609999999991</v>
      </c>
      <c r="J577" s="129">
        <v>12501.249999999998</v>
      </c>
      <c r="K577" s="129">
        <v>15194.359999999991</v>
      </c>
      <c r="L577" s="129">
        <v>11564.960000000005</v>
      </c>
      <c r="M577" s="129">
        <v>17142.530000000017</v>
      </c>
      <c r="N577" s="167">
        <v>115759.45999999999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4740</v>
      </c>
      <c r="G579" s="129">
        <v>5580</v>
      </c>
      <c r="H579" s="129">
        <v>5280</v>
      </c>
      <c r="I579" s="129">
        <v>810</v>
      </c>
      <c r="J579" s="129">
        <v>0</v>
      </c>
      <c r="K579" s="129">
        <v>0</v>
      </c>
      <c r="L579" s="129">
        <v>0</v>
      </c>
      <c r="M579" s="129">
        <v>0</v>
      </c>
      <c r="N579" s="167">
        <v>16410</v>
      </c>
    </row>
    <row r="580" spans="1:14" ht="33" customHeight="1" x14ac:dyDescent="0.2">
      <c r="A580" s="80" t="s">
        <v>299</v>
      </c>
      <c r="B580" s="129">
        <v>0</v>
      </c>
      <c r="C580" s="129">
        <v>0</v>
      </c>
      <c r="D580" s="129">
        <v>0</v>
      </c>
      <c r="E580" s="129">
        <v>0</v>
      </c>
      <c r="F580" s="129">
        <v>0</v>
      </c>
      <c r="G580" s="129">
        <v>0</v>
      </c>
      <c r="H580" s="129">
        <v>0</v>
      </c>
      <c r="I580" s="129">
        <v>0</v>
      </c>
      <c r="J580" s="129">
        <v>0</v>
      </c>
      <c r="K580" s="129">
        <v>0</v>
      </c>
      <c r="L580" s="129">
        <v>0</v>
      </c>
      <c r="M580" s="129">
        <v>0</v>
      </c>
      <c r="N580" s="167">
        <v>0</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2261.7599999999989</v>
      </c>
      <c r="G582" s="129">
        <v>1623.3599999999992</v>
      </c>
      <c r="H582" s="129">
        <v>1096.2599999999998</v>
      </c>
      <c r="I582" s="129">
        <v>384.09999999999997</v>
      </c>
      <c r="J582" s="129">
        <v>1278.8000000000002</v>
      </c>
      <c r="K582" s="129">
        <v>4388.4000000000033</v>
      </c>
      <c r="L582" s="129">
        <v>2355.8000000000006</v>
      </c>
      <c r="M582" s="129">
        <v>529</v>
      </c>
      <c r="N582" s="167">
        <v>13917.480000000001</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4003.34</v>
      </c>
      <c r="C584" s="133">
        <v>3771.1899999999978</v>
      </c>
      <c r="D584" s="133">
        <v>3514.5199999999986</v>
      </c>
      <c r="E584" s="133">
        <v>3163.9799999999987</v>
      </c>
      <c r="F584" s="133">
        <v>7796.1099999999933</v>
      </c>
      <c r="G584" s="133">
        <v>17619.310000000001</v>
      </c>
      <c r="H584" s="133">
        <v>29826.009999999991</v>
      </c>
      <c r="I584" s="133">
        <v>12134.379999999997</v>
      </c>
      <c r="J584" s="133">
        <v>10392.399999999994</v>
      </c>
      <c r="K584" s="133">
        <v>8610.8699999999953</v>
      </c>
      <c r="L584" s="133">
        <v>8732.8199999999943</v>
      </c>
      <c r="M584" s="133">
        <v>7802.0699999999933</v>
      </c>
      <c r="N584" s="133">
        <v>117366.99999999994</v>
      </c>
    </row>
    <row r="585" spans="1:14" ht="33" customHeight="1" x14ac:dyDescent="0.2">
      <c r="A585" s="80" t="s">
        <v>304</v>
      </c>
      <c r="B585" s="129">
        <v>80</v>
      </c>
      <c r="C585" s="129">
        <v>80</v>
      </c>
      <c r="D585" s="129">
        <v>0</v>
      </c>
      <c r="E585" s="129">
        <v>0</v>
      </c>
      <c r="F585" s="129">
        <v>0</v>
      </c>
      <c r="G585" s="129">
        <v>0</v>
      </c>
      <c r="H585" s="129">
        <v>0</v>
      </c>
      <c r="I585" s="129">
        <v>0</v>
      </c>
      <c r="J585" s="129">
        <v>0</v>
      </c>
      <c r="K585" s="129">
        <v>0</v>
      </c>
      <c r="L585" s="129">
        <v>0</v>
      </c>
      <c r="M585" s="129">
        <v>0</v>
      </c>
      <c r="N585" s="167">
        <v>160</v>
      </c>
    </row>
    <row r="586" spans="1:14" ht="33" customHeight="1" x14ac:dyDescent="0.2">
      <c r="A586" s="80" t="s">
        <v>305</v>
      </c>
      <c r="B586" s="129">
        <v>0</v>
      </c>
      <c r="C586" s="129">
        <v>320</v>
      </c>
      <c r="D586" s="129">
        <v>0</v>
      </c>
      <c r="E586" s="129">
        <v>0</v>
      </c>
      <c r="F586" s="129">
        <v>0</v>
      </c>
      <c r="G586" s="129">
        <v>0</v>
      </c>
      <c r="H586" s="129">
        <v>0</v>
      </c>
      <c r="I586" s="129">
        <v>0</v>
      </c>
      <c r="J586" s="129">
        <v>0</v>
      </c>
      <c r="K586" s="129">
        <v>0</v>
      </c>
      <c r="L586" s="129">
        <v>0</v>
      </c>
      <c r="M586" s="129">
        <v>0</v>
      </c>
      <c r="N586" s="167">
        <v>320</v>
      </c>
    </row>
    <row r="587" spans="1:14" ht="33" customHeight="1" x14ac:dyDescent="0.2">
      <c r="A587" s="80" t="s">
        <v>306</v>
      </c>
      <c r="B587" s="129">
        <v>2629.12</v>
      </c>
      <c r="C587" s="129">
        <v>2670.1999999999975</v>
      </c>
      <c r="D587" s="129">
        <v>2135.5599999999986</v>
      </c>
      <c r="E587" s="129">
        <v>2662.9999999999986</v>
      </c>
      <c r="F587" s="129">
        <v>5792.2799999999925</v>
      </c>
      <c r="G587" s="129">
        <v>3738.2799999999957</v>
      </c>
      <c r="H587" s="129">
        <v>4884.3199999999952</v>
      </c>
      <c r="I587" s="129">
        <v>3523.8399999999965</v>
      </c>
      <c r="J587" s="129">
        <v>4912.2199999999948</v>
      </c>
      <c r="K587" s="129">
        <v>5765.3599999999942</v>
      </c>
      <c r="L587" s="129">
        <v>5723.4599999999946</v>
      </c>
      <c r="M587" s="129">
        <v>5434.3799999999937</v>
      </c>
      <c r="N587" s="167">
        <v>49872.019999999946</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0</v>
      </c>
      <c r="F589" s="129">
        <v>0</v>
      </c>
      <c r="G589" s="129">
        <v>3635.759999999997</v>
      </c>
      <c r="H589" s="129">
        <v>7098.47</v>
      </c>
      <c r="I589" s="129">
        <v>5249.05</v>
      </c>
      <c r="J589" s="129">
        <v>4548.6399999999994</v>
      </c>
      <c r="K589" s="129">
        <v>669.3</v>
      </c>
      <c r="L589" s="129">
        <v>0</v>
      </c>
      <c r="M589" s="129">
        <v>0</v>
      </c>
      <c r="N589" s="167">
        <v>21201.219999999998</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8542.320000000007</v>
      </c>
      <c r="H593" s="129">
        <v>12999.449999999995</v>
      </c>
      <c r="I593" s="129">
        <v>0</v>
      </c>
      <c r="J593" s="129">
        <v>0</v>
      </c>
      <c r="K593" s="129">
        <v>0</v>
      </c>
      <c r="L593" s="129">
        <v>0</v>
      </c>
      <c r="M593" s="129">
        <v>0</v>
      </c>
      <c r="N593" s="167">
        <v>21541.770000000004</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1294.22</v>
      </c>
      <c r="C598" s="129">
        <v>200</v>
      </c>
      <c r="D598" s="129">
        <v>30.2</v>
      </c>
      <c r="E598" s="129">
        <v>0</v>
      </c>
      <c r="F598" s="129">
        <v>0</v>
      </c>
      <c r="G598" s="129">
        <v>200</v>
      </c>
      <c r="H598" s="129">
        <v>2734.9399999999991</v>
      </c>
      <c r="I598" s="129">
        <v>2603.9499999999998</v>
      </c>
      <c r="J598" s="129">
        <v>931.54</v>
      </c>
      <c r="K598" s="129">
        <v>416.71000000000004</v>
      </c>
      <c r="L598" s="129">
        <v>1005.64</v>
      </c>
      <c r="M598" s="129">
        <v>864.86999999999989</v>
      </c>
      <c r="N598" s="167">
        <v>10282.069999999996</v>
      </c>
    </row>
    <row r="599" spans="1:14" ht="33" customHeight="1" thickBot="1" x14ac:dyDescent="0.25">
      <c r="A599" s="80" t="s">
        <v>318</v>
      </c>
      <c r="B599" s="129">
        <v>0</v>
      </c>
      <c r="C599" s="129">
        <v>500.99</v>
      </c>
      <c r="D599" s="129">
        <v>1348.76</v>
      </c>
      <c r="E599" s="129">
        <v>500.98</v>
      </c>
      <c r="F599" s="129">
        <v>2003.8300000000006</v>
      </c>
      <c r="G599" s="129">
        <v>1502.95</v>
      </c>
      <c r="H599" s="129">
        <v>2108.8300000000013</v>
      </c>
      <c r="I599" s="129">
        <v>757.54</v>
      </c>
      <c r="J599" s="129">
        <v>0</v>
      </c>
      <c r="K599" s="129">
        <v>1759.5000000000009</v>
      </c>
      <c r="L599" s="129">
        <v>2003.7199999999996</v>
      </c>
      <c r="M599" s="129">
        <v>1502.82</v>
      </c>
      <c r="N599" s="167">
        <v>13989.92</v>
      </c>
    </row>
    <row r="600" spans="1:14" ht="33" customHeight="1" thickBot="1" x14ac:dyDescent="0.25">
      <c r="A600" s="132" t="s">
        <v>319</v>
      </c>
      <c r="B600" s="133">
        <v>7001.09</v>
      </c>
      <c r="C600" s="133">
        <v>3365.580000000004</v>
      </c>
      <c r="D600" s="133">
        <v>7119.5500000000075</v>
      </c>
      <c r="E600" s="133">
        <v>9286.1599999999889</v>
      </c>
      <c r="F600" s="133">
        <v>3993.0400000000068</v>
      </c>
      <c r="G600" s="133">
        <v>5068.5800000000045</v>
      </c>
      <c r="H600" s="133">
        <v>8028.5800000000072</v>
      </c>
      <c r="I600" s="133">
        <v>6963.2200000000057</v>
      </c>
      <c r="J600" s="133">
        <v>7001.0100000000057</v>
      </c>
      <c r="K600" s="133">
        <v>6887.1400000000122</v>
      </c>
      <c r="L600" s="133">
        <v>6252.9800000000068</v>
      </c>
      <c r="M600" s="133">
        <v>7265.1100000000097</v>
      </c>
      <c r="N600" s="133">
        <v>78232.040000000081</v>
      </c>
    </row>
    <row r="601" spans="1:14" ht="33" customHeight="1" x14ac:dyDescent="0.2">
      <c r="A601" s="80" t="s">
        <v>320</v>
      </c>
      <c r="B601" s="129">
        <v>6851.09</v>
      </c>
      <c r="C601" s="129">
        <v>2975.580000000004</v>
      </c>
      <c r="D601" s="129">
        <v>6669.5500000000075</v>
      </c>
      <c r="E601" s="129">
        <v>9286.1599999999889</v>
      </c>
      <c r="F601" s="129">
        <v>3993.0400000000068</v>
      </c>
      <c r="G601" s="129">
        <v>5068.5800000000045</v>
      </c>
      <c r="H601" s="129">
        <v>8028.5800000000072</v>
      </c>
      <c r="I601" s="129">
        <v>6963.2200000000057</v>
      </c>
      <c r="J601" s="129">
        <v>7001.0100000000057</v>
      </c>
      <c r="K601" s="129">
        <v>6887.1400000000122</v>
      </c>
      <c r="L601" s="129">
        <v>6252.9800000000068</v>
      </c>
      <c r="M601" s="129">
        <v>7265.1100000000097</v>
      </c>
      <c r="N601" s="167">
        <v>77242.040000000081</v>
      </c>
    </row>
    <row r="602" spans="1:14" ht="33" customHeight="1" x14ac:dyDescent="0.2">
      <c r="A602" s="80" t="s">
        <v>321</v>
      </c>
      <c r="B602" s="129">
        <v>150</v>
      </c>
      <c r="C602" s="129">
        <v>390</v>
      </c>
      <c r="D602" s="129">
        <v>450</v>
      </c>
      <c r="E602" s="129">
        <v>0</v>
      </c>
      <c r="F602" s="129">
        <v>0</v>
      </c>
      <c r="G602" s="129">
        <v>0</v>
      </c>
      <c r="H602" s="129">
        <v>0</v>
      </c>
      <c r="I602" s="129">
        <v>0</v>
      </c>
      <c r="J602" s="129">
        <v>0</v>
      </c>
      <c r="K602" s="129">
        <v>0</v>
      </c>
      <c r="L602" s="129">
        <v>0</v>
      </c>
      <c r="M602" s="129">
        <v>0</v>
      </c>
      <c r="N602" s="167">
        <v>990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0</v>
      </c>
      <c r="E607" s="133">
        <v>0</v>
      </c>
      <c r="F607" s="133">
        <v>0</v>
      </c>
      <c r="G607" s="133">
        <v>0</v>
      </c>
      <c r="H607" s="133">
        <v>0</v>
      </c>
      <c r="I607" s="133">
        <v>0</v>
      </c>
      <c r="J607" s="133">
        <v>0</v>
      </c>
      <c r="K607" s="133">
        <v>0</v>
      </c>
      <c r="L607" s="133">
        <v>0</v>
      </c>
      <c r="M607" s="133">
        <v>0</v>
      </c>
      <c r="N607" s="133">
        <v>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0</v>
      </c>
      <c r="E611" s="129">
        <v>0</v>
      </c>
      <c r="F611" s="129">
        <v>0</v>
      </c>
      <c r="G611" s="129">
        <v>0</v>
      </c>
      <c r="H611" s="129">
        <v>0</v>
      </c>
      <c r="I611" s="129">
        <v>0</v>
      </c>
      <c r="J611" s="129">
        <v>0</v>
      </c>
      <c r="K611" s="129">
        <v>0</v>
      </c>
      <c r="L611" s="129">
        <v>0</v>
      </c>
      <c r="M611" s="129">
        <v>0</v>
      </c>
      <c r="N611" s="129">
        <v>0</v>
      </c>
    </row>
    <row r="612" spans="1:14" ht="33" customHeight="1" thickBot="1" x14ac:dyDescent="0.25">
      <c r="A612" s="132" t="s">
        <v>329</v>
      </c>
      <c r="B612" s="133">
        <v>0</v>
      </c>
      <c r="C612" s="133">
        <v>0</v>
      </c>
      <c r="D612" s="133">
        <v>0</v>
      </c>
      <c r="E612" s="133">
        <v>0</v>
      </c>
      <c r="F612" s="133">
        <v>3735.65</v>
      </c>
      <c r="G612" s="133">
        <v>916.02000000000021</v>
      </c>
      <c r="H612" s="133">
        <v>9076.5600000000013</v>
      </c>
      <c r="I612" s="133">
        <v>14733.510000000015</v>
      </c>
      <c r="J612" s="133">
        <v>5581.8199999999961</v>
      </c>
      <c r="K612" s="133">
        <v>3447.8799999999987</v>
      </c>
      <c r="L612" s="133">
        <v>3489.4999999999959</v>
      </c>
      <c r="M612" s="133">
        <v>15458.459999999988</v>
      </c>
      <c r="N612" s="133">
        <v>56439.399999999987</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0</v>
      </c>
      <c r="C619" s="129">
        <v>0</v>
      </c>
      <c r="D619" s="129">
        <v>0</v>
      </c>
      <c r="E619" s="129">
        <v>0</v>
      </c>
      <c r="F619" s="129">
        <v>3735.65</v>
      </c>
      <c r="G619" s="129">
        <v>856.02000000000021</v>
      </c>
      <c r="H619" s="129">
        <v>8446.5600000000013</v>
      </c>
      <c r="I619" s="129">
        <v>13968.590000000015</v>
      </c>
      <c r="J619" s="129">
        <v>5197.6999999999962</v>
      </c>
      <c r="K619" s="129">
        <v>3267.8799999999987</v>
      </c>
      <c r="L619" s="129">
        <v>3369.4999999999959</v>
      </c>
      <c r="M619" s="129">
        <v>15158.459999999988</v>
      </c>
      <c r="N619" s="167">
        <v>54000.359999999986</v>
      </c>
    </row>
    <row r="620" spans="1:14" ht="33" customHeight="1" thickBot="1" x14ac:dyDescent="0.25">
      <c r="A620" s="80" t="s">
        <v>255</v>
      </c>
      <c r="B620" s="129">
        <v>0</v>
      </c>
      <c r="C620" s="129">
        <v>0</v>
      </c>
      <c r="D620" s="129">
        <v>0</v>
      </c>
      <c r="E620" s="129">
        <v>0</v>
      </c>
      <c r="F620" s="129">
        <v>0</v>
      </c>
      <c r="G620" s="129">
        <v>60</v>
      </c>
      <c r="H620" s="129">
        <v>630</v>
      </c>
      <c r="I620" s="129">
        <v>764.92000000000007</v>
      </c>
      <c r="J620" s="129">
        <v>384.12</v>
      </c>
      <c r="K620" s="129">
        <v>180</v>
      </c>
      <c r="L620" s="129">
        <v>120</v>
      </c>
      <c r="M620" s="129">
        <v>300</v>
      </c>
      <c r="N620" s="167">
        <v>2439.04</v>
      </c>
    </row>
    <row r="621" spans="1:14" ht="33" customHeight="1" thickBot="1" x14ac:dyDescent="0.25">
      <c r="A621" s="132" t="s">
        <v>336</v>
      </c>
      <c r="B621" s="133">
        <v>0</v>
      </c>
      <c r="C621" s="133">
        <v>0</v>
      </c>
      <c r="D621" s="133">
        <v>0</v>
      </c>
      <c r="E621" s="133">
        <v>0</v>
      </c>
      <c r="F621" s="133">
        <v>0</v>
      </c>
      <c r="G621" s="133">
        <v>0</v>
      </c>
      <c r="H621" s="133">
        <v>504.00000000000017</v>
      </c>
      <c r="I621" s="133">
        <v>504.00000000000017</v>
      </c>
      <c r="J621" s="133">
        <v>369.60000000000008</v>
      </c>
      <c r="K621" s="133">
        <v>1008.0000000000005</v>
      </c>
      <c r="L621" s="133">
        <v>504.00000000000017</v>
      </c>
      <c r="M621" s="133">
        <v>0</v>
      </c>
      <c r="N621" s="133">
        <v>2889.6000000000008</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504.00000000000017</v>
      </c>
      <c r="I624" s="129">
        <v>504.00000000000017</v>
      </c>
      <c r="J624" s="129">
        <v>369.60000000000008</v>
      </c>
      <c r="K624" s="129">
        <v>1008.0000000000005</v>
      </c>
      <c r="L624" s="129">
        <v>504.00000000000017</v>
      </c>
      <c r="M624" s="129">
        <v>0</v>
      </c>
      <c r="N624" s="167">
        <v>2889.6000000000008</v>
      </c>
    </row>
    <row r="625" spans="1:14" ht="33" customHeight="1" thickBot="1" x14ac:dyDescent="0.25">
      <c r="A625" s="132" t="s">
        <v>339</v>
      </c>
      <c r="B625" s="133">
        <v>11056</v>
      </c>
      <c r="C625" s="133">
        <v>5603</v>
      </c>
      <c r="D625" s="133">
        <v>3262</v>
      </c>
      <c r="E625" s="133">
        <v>2454</v>
      </c>
      <c r="F625" s="133">
        <v>5864</v>
      </c>
      <c r="G625" s="133">
        <v>6062</v>
      </c>
      <c r="H625" s="133">
        <v>4842</v>
      </c>
      <c r="I625" s="133">
        <v>6441</v>
      </c>
      <c r="J625" s="133">
        <v>7840.45</v>
      </c>
      <c r="K625" s="133">
        <v>7626</v>
      </c>
      <c r="L625" s="133">
        <v>10909</v>
      </c>
      <c r="M625" s="133">
        <v>10928</v>
      </c>
      <c r="N625" s="133">
        <v>82887.45</v>
      </c>
    </row>
    <row r="626" spans="1:14" ht="33" customHeight="1" thickBot="1" x14ac:dyDescent="0.25">
      <c r="A626" s="81" t="s">
        <v>339</v>
      </c>
      <c r="B626" s="138">
        <v>11056</v>
      </c>
      <c r="C626" s="138">
        <v>5603</v>
      </c>
      <c r="D626" s="138">
        <v>3262</v>
      </c>
      <c r="E626" s="138">
        <v>2454</v>
      </c>
      <c r="F626" s="138">
        <v>5864</v>
      </c>
      <c r="G626" s="138">
        <v>6062</v>
      </c>
      <c r="H626" s="138">
        <v>4842</v>
      </c>
      <c r="I626" s="138">
        <v>6441</v>
      </c>
      <c r="J626" s="138">
        <v>7840.45</v>
      </c>
      <c r="K626" s="138">
        <v>7626</v>
      </c>
      <c r="L626" s="138">
        <v>10909</v>
      </c>
      <c r="M626" s="138">
        <v>10928</v>
      </c>
      <c r="N626" s="168">
        <v>82887.45</v>
      </c>
    </row>
    <row r="627" spans="1:14" ht="33" customHeight="1" thickBot="1" x14ac:dyDescent="0.25">
      <c r="A627" s="169" t="s">
        <v>250</v>
      </c>
      <c r="B627" s="141">
        <v>174621.32</v>
      </c>
      <c r="C627" s="141">
        <v>126646.97999999997</v>
      </c>
      <c r="D627" s="141">
        <v>110198.92999999991</v>
      </c>
      <c r="E627" s="141">
        <v>151369.52000000002</v>
      </c>
      <c r="F627" s="141">
        <v>197902.09</v>
      </c>
      <c r="G627" s="141">
        <v>224772.47</v>
      </c>
      <c r="H627" s="141">
        <v>246562.37999999986</v>
      </c>
      <c r="I627" s="141">
        <v>243643.34999999998</v>
      </c>
      <c r="J627" s="141">
        <v>251550.67999999964</v>
      </c>
      <c r="K627" s="141">
        <v>253767.9200000008</v>
      </c>
      <c r="L627" s="141">
        <v>215008.13999999993</v>
      </c>
      <c r="M627" s="141">
        <v>121952.92000000009</v>
      </c>
      <c r="N627" s="141">
        <v>2317996.7000000002</v>
      </c>
    </row>
    <row r="628" spans="1:14" ht="33" customHeight="1" x14ac:dyDescent="0.2"/>
    <row r="629" spans="1:14" ht="33" customHeight="1" x14ac:dyDescent="0.2">
      <c r="A629" s="85"/>
    </row>
    <row r="630" spans="1:14" ht="33" customHeight="1" x14ac:dyDescent="0.2"/>
    <row r="631" spans="1:14" ht="12.75" customHeight="1" x14ac:dyDescent="0.2">
      <c r="A631" s="200"/>
      <c r="B631" s="200"/>
      <c r="C631" s="200"/>
      <c r="D631" s="200"/>
      <c r="E631" s="200"/>
      <c r="F631" s="200"/>
      <c r="G631" s="200"/>
      <c r="H631" s="200"/>
      <c r="I631" s="200"/>
      <c r="J631" s="200"/>
      <c r="K631" s="200"/>
      <c r="L631" s="200"/>
      <c r="M631" s="200"/>
      <c r="N631" s="200"/>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0'!A12" display="1 - FERROEXPRESO PAMPEANO S.A."/>
    <hyperlink ref="A6" location="'2020'!A218" display="3 - FERROSUR ROCA S.A."/>
    <hyperlink ref="A5" location="'2020'!A115" display="2 - NUEVO CENTRAL ARGENTINO S.A."/>
    <hyperlink ref="A7" location="'2020'!A321" display="4 - BELGRANO CARGAS Y LOGÍSTICA S.A. - Línea San Martín "/>
    <hyperlink ref="A8" location="'2020'!A424" display="5 - BELGRANO CARGAS Y LOGÍSTICA S.A. - Línea Urquiza"/>
    <hyperlink ref="A9" location="'2020'!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519" zoomScale="75" zoomScaleNormal="75" zoomScaleSheetLayoutView="100" zoomScalePageLayoutView="75" workbookViewId="0">
      <selection activeCell="A527" sqref="A527:N528"/>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196" t="s">
        <v>412</v>
      </c>
      <c r="B2" s="196"/>
      <c r="C2" s="196"/>
      <c r="D2" s="196"/>
      <c r="E2" s="196"/>
      <c r="F2" s="196"/>
      <c r="G2" s="196"/>
      <c r="H2" s="196"/>
      <c r="I2" s="196"/>
      <c r="J2" s="196"/>
      <c r="K2" s="196"/>
      <c r="L2" s="196"/>
      <c r="M2" s="196"/>
      <c r="N2" s="196"/>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16" t="s">
        <v>413</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0</v>
      </c>
      <c r="C15" s="133">
        <v>0</v>
      </c>
      <c r="D15" s="133">
        <v>0</v>
      </c>
      <c r="E15" s="133">
        <v>632.83108608400801</v>
      </c>
      <c r="F15" s="133">
        <v>1523.7589139159923</v>
      </c>
      <c r="G15" s="133">
        <v>480.2</v>
      </c>
      <c r="H15" s="133">
        <v>1429.71</v>
      </c>
      <c r="I15" s="133">
        <v>373.36</v>
      </c>
      <c r="J15" s="133">
        <v>2379.2199999999998</v>
      </c>
      <c r="K15" s="133">
        <v>4084.6359999999995</v>
      </c>
      <c r="L15" s="133">
        <v>5076.8239999999996</v>
      </c>
      <c r="M15" s="133">
        <v>5078.2400000000007</v>
      </c>
      <c r="N15" s="133">
        <v>21058.780000000002</v>
      </c>
    </row>
    <row r="16" spans="1:14" ht="33" customHeight="1" x14ac:dyDescent="0.2">
      <c r="A16" s="77" t="s">
        <v>252</v>
      </c>
      <c r="B16" s="129">
        <v>0</v>
      </c>
      <c r="C16" s="129">
        <v>0</v>
      </c>
      <c r="D16" s="129">
        <v>0</v>
      </c>
      <c r="E16" s="129">
        <v>0</v>
      </c>
      <c r="F16" s="129">
        <v>1505.64</v>
      </c>
      <c r="G16" s="129">
        <v>480.2</v>
      </c>
      <c r="H16" s="129">
        <v>0</v>
      </c>
      <c r="I16" s="129">
        <v>373.36</v>
      </c>
      <c r="J16" s="129">
        <v>2379.2199999999998</v>
      </c>
      <c r="K16" s="129">
        <v>4084.6359999999995</v>
      </c>
      <c r="L16" s="129">
        <v>5076.8239999999996</v>
      </c>
      <c r="M16" s="129">
        <v>5078.2400000000007</v>
      </c>
      <c r="N16" s="131">
        <v>18978.120000000003</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632.83108608400801</v>
      </c>
      <c r="F18" s="129">
        <v>18.118913915992039</v>
      </c>
      <c r="G18" s="129">
        <v>0</v>
      </c>
      <c r="H18" s="129">
        <v>1429.71</v>
      </c>
      <c r="I18" s="129">
        <v>0</v>
      </c>
      <c r="J18" s="129">
        <v>0</v>
      </c>
      <c r="K18" s="129">
        <v>0</v>
      </c>
      <c r="L18" s="129">
        <v>0</v>
      </c>
      <c r="M18" s="129">
        <v>0</v>
      </c>
      <c r="N18" s="131">
        <v>2080.66</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0</v>
      </c>
      <c r="E21" s="133">
        <v>4098.32</v>
      </c>
      <c r="F21" s="133">
        <v>1334.34</v>
      </c>
      <c r="G21" s="133">
        <v>0</v>
      </c>
      <c r="H21" s="133">
        <v>1341.42</v>
      </c>
      <c r="I21" s="133">
        <v>0</v>
      </c>
      <c r="J21" s="133">
        <v>0</v>
      </c>
      <c r="K21" s="133">
        <v>0</v>
      </c>
      <c r="L21" s="133">
        <v>0</v>
      </c>
      <c r="M21" s="133">
        <v>4093.96</v>
      </c>
      <c r="N21" s="133">
        <v>10868.04</v>
      </c>
    </row>
    <row r="22" spans="1:14" ht="33" customHeight="1" x14ac:dyDescent="0.2">
      <c r="A22" s="80" t="s">
        <v>257</v>
      </c>
      <c r="B22" s="129">
        <v>0</v>
      </c>
      <c r="C22" s="129">
        <v>0</v>
      </c>
      <c r="D22" s="129">
        <v>0</v>
      </c>
      <c r="E22" s="129">
        <v>4098.32</v>
      </c>
      <c r="F22" s="129">
        <v>1334.34</v>
      </c>
      <c r="G22" s="129">
        <v>0</v>
      </c>
      <c r="H22" s="129">
        <v>1341.42</v>
      </c>
      <c r="I22" s="129">
        <v>0</v>
      </c>
      <c r="J22" s="129">
        <v>0</v>
      </c>
      <c r="K22" s="129">
        <v>0</v>
      </c>
      <c r="L22" s="129">
        <v>0</v>
      </c>
      <c r="M22" s="129">
        <v>4093.96</v>
      </c>
      <c r="N22" s="131">
        <v>10868.04</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1">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0</v>
      </c>
      <c r="E33" s="134">
        <v>0</v>
      </c>
      <c r="F33" s="134">
        <v>0</v>
      </c>
      <c r="G33" s="134">
        <v>0</v>
      </c>
      <c r="H33" s="134">
        <v>0</v>
      </c>
      <c r="I33" s="134">
        <v>0</v>
      </c>
      <c r="J33" s="134">
        <v>0</v>
      </c>
      <c r="K33" s="134">
        <v>0</v>
      </c>
      <c r="L33" s="134">
        <v>0</v>
      </c>
      <c r="M33" s="134">
        <v>0</v>
      </c>
      <c r="N33" s="134">
        <v>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67">
        <v>0</v>
      </c>
    </row>
    <row r="36" spans="1:14" ht="33" customHeight="1" thickBot="1" x14ac:dyDescent="0.25">
      <c r="A36" s="132" t="s">
        <v>271</v>
      </c>
      <c r="B36" s="133">
        <v>254185</v>
      </c>
      <c r="C36" s="133">
        <v>362775.75000000006</v>
      </c>
      <c r="D36" s="133">
        <v>349566.9250000001</v>
      </c>
      <c r="E36" s="133">
        <v>314724.34891391598</v>
      </c>
      <c r="F36" s="133">
        <v>371063.26761688577</v>
      </c>
      <c r="G36" s="133">
        <v>409556.42346919823</v>
      </c>
      <c r="H36" s="133">
        <v>391123.77499999997</v>
      </c>
      <c r="I36" s="133">
        <v>394563.06000000006</v>
      </c>
      <c r="J36" s="133">
        <v>371091.4969999998</v>
      </c>
      <c r="K36" s="133">
        <v>387960.81400000013</v>
      </c>
      <c r="L36" s="133">
        <v>274719.65899999987</v>
      </c>
      <c r="M36" s="133">
        <v>247227.28999999998</v>
      </c>
      <c r="N36" s="133">
        <v>4128557.81</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11892.449000000001</v>
      </c>
      <c r="C39" s="129">
        <v>28019.781000000003</v>
      </c>
      <c r="D39" s="129">
        <v>26548.543997175591</v>
      </c>
      <c r="E39" s="129">
        <v>8024.884321631429</v>
      </c>
      <c r="F39" s="129">
        <v>104.42068119297305</v>
      </c>
      <c r="G39" s="129">
        <v>3636.1900000000005</v>
      </c>
      <c r="H39" s="129">
        <v>1.26</v>
      </c>
      <c r="I39" s="129">
        <v>0</v>
      </c>
      <c r="J39" s="129">
        <v>1366.52</v>
      </c>
      <c r="K39" s="129">
        <v>0</v>
      </c>
      <c r="L39" s="129">
        <v>2817.4644361933706</v>
      </c>
      <c r="M39" s="129">
        <v>14769.895563806629</v>
      </c>
      <c r="N39" s="167">
        <v>97181.409</v>
      </c>
    </row>
    <row r="40" spans="1:14" ht="33" customHeight="1" x14ac:dyDescent="0.2">
      <c r="A40" s="80" t="s">
        <v>275</v>
      </c>
      <c r="B40" s="129">
        <v>74335.730840396413</v>
      </c>
      <c r="C40" s="129">
        <v>142201.26612468611</v>
      </c>
      <c r="D40" s="129">
        <v>156935.63523064498</v>
      </c>
      <c r="E40" s="129">
        <v>242525.4950402969</v>
      </c>
      <c r="F40" s="129">
        <v>313308.53486820753</v>
      </c>
      <c r="G40" s="129">
        <v>302194.38264168776</v>
      </c>
      <c r="H40" s="129">
        <v>306625.23558362515</v>
      </c>
      <c r="I40" s="129">
        <v>252212.2596704553</v>
      </c>
      <c r="J40" s="129">
        <v>174166.27441380755</v>
      </c>
      <c r="K40" s="129">
        <v>242208.04712675864</v>
      </c>
      <c r="L40" s="129">
        <v>158176.95290865007</v>
      </c>
      <c r="M40" s="129">
        <v>106518.52884120689</v>
      </c>
      <c r="N40" s="167">
        <v>2471408.3432904235</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135483.42483608366</v>
      </c>
      <c r="C42" s="129">
        <v>119213.49657636772</v>
      </c>
      <c r="D42" s="129">
        <v>80563.393529036577</v>
      </c>
      <c r="E42" s="129">
        <v>8606.3265678888365</v>
      </c>
      <c r="F42" s="129">
        <v>13305.79849062321</v>
      </c>
      <c r="G42" s="129">
        <v>32017.268741416025</v>
      </c>
      <c r="H42" s="129">
        <v>12171.631258583971</v>
      </c>
      <c r="I42" s="129">
        <v>30493.06</v>
      </c>
      <c r="J42" s="129">
        <v>30436.826720329012</v>
      </c>
      <c r="K42" s="129">
        <v>37641.848118232832</v>
      </c>
      <c r="L42" s="129">
        <v>26894.881161438145</v>
      </c>
      <c r="M42" s="129">
        <v>71784.608535479318</v>
      </c>
      <c r="N42" s="167">
        <v>598612.56453547929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-6.76</v>
      </c>
      <c r="C44" s="129">
        <v>0</v>
      </c>
      <c r="D44" s="129">
        <v>3747.4005898959003</v>
      </c>
      <c r="E44" s="129">
        <v>6088.4109197577518</v>
      </c>
      <c r="F44" s="129">
        <v>2382.9784903463492</v>
      </c>
      <c r="G44" s="129">
        <v>0</v>
      </c>
      <c r="H44" s="129">
        <v>0</v>
      </c>
      <c r="I44" s="129">
        <v>0</v>
      </c>
      <c r="J44" s="129">
        <v>0</v>
      </c>
      <c r="K44" s="129">
        <v>0</v>
      </c>
      <c r="L44" s="129">
        <v>0</v>
      </c>
      <c r="M44" s="129">
        <v>0</v>
      </c>
      <c r="N44" s="167">
        <v>12212.03</v>
      </c>
    </row>
    <row r="45" spans="1:14" ht="33" customHeight="1" x14ac:dyDescent="0.2">
      <c r="A45" s="80" t="s">
        <v>280</v>
      </c>
      <c r="B45" s="129">
        <v>32480.155323519921</v>
      </c>
      <c r="C45" s="129">
        <v>73341.206298946214</v>
      </c>
      <c r="D45" s="129">
        <v>81771.951653247059</v>
      </c>
      <c r="E45" s="129">
        <v>49479.232064341079</v>
      </c>
      <c r="F45" s="129">
        <v>41961.535086515745</v>
      </c>
      <c r="G45" s="129">
        <v>71708.582086094408</v>
      </c>
      <c r="H45" s="129">
        <v>72325.648157790827</v>
      </c>
      <c r="I45" s="129">
        <v>111857.74032954474</v>
      </c>
      <c r="J45" s="129">
        <v>165121.87586586326</v>
      </c>
      <c r="K45" s="129">
        <v>108110.91875500865</v>
      </c>
      <c r="L45" s="129">
        <v>86830.360493718268</v>
      </c>
      <c r="M45" s="129">
        <v>54154.257059507145</v>
      </c>
      <c r="N45" s="167">
        <v>949143.46317409736</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0</v>
      </c>
      <c r="C50" s="133">
        <v>0</v>
      </c>
      <c r="D50" s="133">
        <v>0</v>
      </c>
      <c r="E50" s="133">
        <v>0</v>
      </c>
      <c r="F50" s="133">
        <v>0</v>
      </c>
      <c r="G50" s="133">
        <v>0</v>
      </c>
      <c r="H50" s="133">
        <v>0</v>
      </c>
      <c r="I50" s="133">
        <v>0</v>
      </c>
      <c r="J50" s="133">
        <v>0</v>
      </c>
      <c r="K50" s="133">
        <v>0</v>
      </c>
      <c r="L50" s="133">
        <v>0</v>
      </c>
      <c r="M50" s="133">
        <v>0</v>
      </c>
      <c r="N50" s="133">
        <v>0</v>
      </c>
    </row>
    <row r="51" spans="1:14" ht="33" customHeight="1" x14ac:dyDescent="0.2">
      <c r="A51" s="80" t="s">
        <v>285</v>
      </c>
      <c r="B51" s="129">
        <v>0</v>
      </c>
      <c r="C51" s="129">
        <v>0</v>
      </c>
      <c r="D51" s="129">
        <v>0</v>
      </c>
      <c r="E51" s="129">
        <v>0</v>
      </c>
      <c r="F51" s="129">
        <v>0</v>
      </c>
      <c r="G51" s="129">
        <v>0</v>
      </c>
      <c r="H51" s="129">
        <v>0</v>
      </c>
      <c r="I51" s="129">
        <v>0</v>
      </c>
      <c r="J51" s="129">
        <v>0</v>
      </c>
      <c r="K51" s="129">
        <v>0</v>
      </c>
      <c r="L51" s="129">
        <v>0</v>
      </c>
      <c r="M51" s="129">
        <v>0</v>
      </c>
      <c r="N51" s="167">
        <v>0</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10626.03</v>
      </c>
      <c r="C69" s="133">
        <v>6445.21</v>
      </c>
      <c r="D69" s="133">
        <v>7216.2950000000001</v>
      </c>
      <c r="E69" s="133">
        <v>5487.0400000000009</v>
      </c>
      <c r="F69" s="133">
        <v>3438.2899999999995</v>
      </c>
      <c r="G69" s="133">
        <v>8294.01</v>
      </c>
      <c r="H69" s="133">
        <v>7744.3049999999994</v>
      </c>
      <c r="I69" s="133">
        <v>8738.7200000000012</v>
      </c>
      <c r="J69" s="133">
        <v>8185.84</v>
      </c>
      <c r="K69" s="133">
        <v>11154.719999999998</v>
      </c>
      <c r="L69" s="133">
        <v>6459.9100000000008</v>
      </c>
      <c r="M69" s="133">
        <v>5083.5500000000011</v>
      </c>
      <c r="N69" s="133">
        <v>88873.920000000013</v>
      </c>
    </row>
    <row r="70" spans="1:14" ht="33" customHeight="1" x14ac:dyDescent="0.2">
      <c r="A70" s="80" t="s">
        <v>304</v>
      </c>
      <c r="B70" s="129">
        <v>10626.03</v>
      </c>
      <c r="C70" s="129">
        <v>6445.21</v>
      </c>
      <c r="D70" s="129">
        <v>7216.2950000000001</v>
      </c>
      <c r="E70" s="129">
        <v>5487.0400000000009</v>
      </c>
      <c r="F70" s="129">
        <v>3438.2899999999995</v>
      </c>
      <c r="G70" s="129">
        <v>8294.01</v>
      </c>
      <c r="H70" s="129">
        <v>7744.3049999999994</v>
      </c>
      <c r="I70" s="129">
        <v>8738.7200000000012</v>
      </c>
      <c r="J70" s="129">
        <v>8185.84</v>
      </c>
      <c r="K70" s="129">
        <v>11154.719999999998</v>
      </c>
      <c r="L70" s="129">
        <v>6459.9100000000008</v>
      </c>
      <c r="M70" s="129">
        <v>5083.5500000000011</v>
      </c>
      <c r="N70" s="167">
        <v>88873.920000000013</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0</v>
      </c>
      <c r="J75" s="129">
        <v>0</v>
      </c>
      <c r="K75" s="129">
        <v>0</v>
      </c>
      <c r="L75" s="129">
        <v>0</v>
      </c>
      <c r="M75" s="129">
        <v>0</v>
      </c>
      <c r="N75" s="167">
        <v>0</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67">
        <v>0</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11188.970000000001</v>
      </c>
      <c r="C97" s="133">
        <v>9779.0399999999991</v>
      </c>
      <c r="D97" s="133">
        <v>8216.7799999999988</v>
      </c>
      <c r="E97" s="133">
        <v>4057.46</v>
      </c>
      <c r="F97" s="133">
        <v>10640.343469198051</v>
      </c>
      <c r="G97" s="133">
        <v>14659.276530801952</v>
      </c>
      <c r="H97" s="133">
        <v>18370.88</v>
      </c>
      <c r="I97" s="133">
        <v>16324.859999999999</v>
      </c>
      <c r="J97" s="133">
        <v>2787.8800000000006</v>
      </c>
      <c r="K97" s="133">
        <v>5547.48</v>
      </c>
      <c r="L97" s="133">
        <v>12376.740000000002</v>
      </c>
      <c r="M97" s="133">
        <v>22016.959999999999</v>
      </c>
      <c r="N97" s="133">
        <v>135966.66999999998</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67">
        <v>0</v>
      </c>
    </row>
    <row r="99" spans="1:14" ht="33" customHeight="1" x14ac:dyDescent="0.2">
      <c r="A99" s="80" t="s">
        <v>331</v>
      </c>
      <c r="B99" s="129">
        <v>0</v>
      </c>
      <c r="C99" s="129">
        <v>135</v>
      </c>
      <c r="D99" s="129">
        <v>0</v>
      </c>
      <c r="E99" s="129">
        <v>1337.2</v>
      </c>
      <c r="F99" s="129">
        <v>7860.3034691980502</v>
      </c>
      <c r="G99" s="129">
        <v>6453.3565308019506</v>
      </c>
      <c r="H99" s="129">
        <v>10506.26</v>
      </c>
      <c r="I99" s="129">
        <v>6666.84</v>
      </c>
      <c r="J99" s="129">
        <v>0</v>
      </c>
      <c r="K99" s="129">
        <v>0</v>
      </c>
      <c r="L99" s="129">
        <v>5428.8200000000006</v>
      </c>
      <c r="M99" s="129">
        <v>12342.96</v>
      </c>
      <c r="N99" s="167">
        <v>50730.740000000005</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11188.970000000001</v>
      </c>
      <c r="C102" s="129">
        <v>9644.0399999999991</v>
      </c>
      <c r="D102" s="129">
        <v>8216.7799999999988</v>
      </c>
      <c r="E102" s="129">
        <v>2720.26</v>
      </c>
      <c r="F102" s="129">
        <v>2780.04</v>
      </c>
      <c r="G102" s="129">
        <v>8205.92</v>
      </c>
      <c r="H102" s="129">
        <v>7864.6200000000008</v>
      </c>
      <c r="I102" s="129">
        <v>9658.0199999999986</v>
      </c>
      <c r="J102" s="129">
        <v>2787.8800000000006</v>
      </c>
      <c r="K102" s="129">
        <v>5547.48</v>
      </c>
      <c r="L102" s="129">
        <v>6947.92</v>
      </c>
      <c r="M102" s="129">
        <v>9674</v>
      </c>
      <c r="N102" s="167">
        <v>85235.93</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0</v>
      </c>
      <c r="D106" s="133">
        <v>0</v>
      </c>
      <c r="E106" s="133">
        <v>0</v>
      </c>
      <c r="F106" s="133">
        <v>0</v>
      </c>
      <c r="G106" s="133">
        <v>0</v>
      </c>
      <c r="H106" s="133">
        <v>0</v>
      </c>
      <c r="I106" s="133">
        <v>0</v>
      </c>
      <c r="J106" s="133">
        <v>555.56299999999999</v>
      </c>
      <c r="K106" s="133">
        <v>1252.3499999999999</v>
      </c>
      <c r="L106" s="133">
        <v>366.86700000000002</v>
      </c>
      <c r="M106" s="133">
        <v>500</v>
      </c>
      <c r="N106" s="133">
        <v>2674.78</v>
      </c>
    </row>
    <row r="107" spans="1:14" ht="33" customHeight="1" x14ac:dyDescent="0.2">
      <c r="A107" s="80" t="s">
        <v>337</v>
      </c>
      <c r="B107" s="129">
        <v>0</v>
      </c>
      <c r="C107" s="129">
        <v>0</v>
      </c>
      <c r="D107" s="129">
        <v>0</v>
      </c>
      <c r="E107" s="129">
        <v>0</v>
      </c>
      <c r="F107" s="129">
        <v>0</v>
      </c>
      <c r="G107" s="129">
        <v>0</v>
      </c>
      <c r="H107" s="129">
        <v>0</v>
      </c>
      <c r="I107" s="129">
        <v>0</v>
      </c>
      <c r="J107" s="129">
        <v>555.56299999999999</v>
      </c>
      <c r="K107" s="129">
        <v>1252.3499999999999</v>
      </c>
      <c r="L107" s="129">
        <v>366.86700000000002</v>
      </c>
      <c r="M107" s="129">
        <v>0</v>
      </c>
      <c r="N107" s="167">
        <v>2174.7800000000002</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500</v>
      </c>
      <c r="N108" s="167">
        <v>500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276000</v>
      </c>
      <c r="C112" s="141">
        <v>379000.00000000006</v>
      </c>
      <c r="D112" s="141">
        <v>365000.00000000012</v>
      </c>
      <c r="E112" s="141">
        <v>329000</v>
      </c>
      <c r="F112" s="141">
        <v>387999.99999999977</v>
      </c>
      <c r="G112" s="141">
        <v>432989.91000000021</v>
      </c>
      <c r="H112" s="141">
        <v>420010.08999999997</v>
      </c>
      <c r="I112" s="141">
        <v>420000</v>
      </c>
      <c r="J112" s="141">
        <v>384999.99999999983</v>
      </c>
      <c r="K112" s="141">
        <v>410000.00000000006</v>
      </c>
      <c r="L112" s="141">
        <v>298999.99999999988</v>
      </c>
      <c r="M112" s="141">
        <v>284000</v>
      </c>
      <c r="N112" s="141">
        <v>4388000</v>
      </c>
    </row>
    <row r="113" spans="1:14" ht="33" customHeight="1" x14ac:dyDescent="0.2"/>
    <row r="114" spans="1:14" ht="33" customHeight="1" x14ac:dyDescent="0.2">
      <c r="A114" s="85"/>
    </row>
    <row r="115" spans="1:14" ht="33" customHeight="1" x14ac:dyDescent="0.2">
      <c r="A115" s="216" t="s">
        <v>414</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993.8</v>
      </c>
      <c r="C118" s="133">
        <v>0</v>
      </c>
      <c r="D118" s="133">
        <v>0</v>
      </c>
      <c r="E118" s="133">
        <v>941.18</v>
      </c>
      <c r="F118" s="133">
        <v>793.26</v>
      </c>
      <c r="G118" s="133">
        <v>0</v>
      </c>
      <c r="H118" s="133">
        <v>1483.88</v>
      </c>
      <c r="I118" s="133">
        <v>1490.45</v>
      </c>
      <c r="J118" s="133">
        <v>0</v>
      </c>
      <c r="K118" s="133">
        <v>1483.48</v>
      </c>
      <c r="L118" s="133">
        <v>1494.3</v>
      </c>
      <c r="M118" s="133">
        <v>3423.09</v>
      </c>
      <c r="N118" s="133">
        <v>12103.439999999999</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993.8</v>
      </c>
      <c r="C123" s="131">
        <v>0</v>
      </c>
      <c r="D123" s="131">
        <v>0</v>
      </c>
      <c r="E123" s="131">
        <v>941.18</v>
      </c>
      <c r="F123" s="131">
        <v>793.26</v>
      </c>
      <c r="G123" s="131">
        <v>0</v>
      </c>
      <c r="H123" s="131">
        <v>1483.88</v>
      </c>
      <c r="I123" s="131">
        <v>1490.45</v>
      </c>
      <c r="J123" s="131">
        <v>0</v>
      </c>
      <c r="K123" s="131">
        <v>1483.48</v>
      </c>
      <c r="L123" s="131">
        <v>1494.3</v>
      </c>
      <c r="M123" s="131">
        <v>3423.09</v>
      </c>
      <c r="N123" s="131">
        <v>12103.439999999999</v>
      </c>
    </row>
    <row r="124" spans="1:14" ht="33" customHeight="1" thickBot="1" x14ac:dyDescent="0.25">
      <c r="A124" s="132" t="s">
        <v>256</v>
      </c>
      <c r="B124" s="133">
        <v>43993.38</v>
      </c>
      <c r="C124" s="133">
        <v>56184.390000000007</v>
      </c>
      <c r="D124" s="133">
        <v>69338.709999999992</v>
      </c>
      <c r="E124" s="133">
        <v>66456.56</v>
      </c>
      <c r="F124" s="133">
        <v>70370.490000000005</v>
      </c>
      <c r="G124" s="133">
        <v>55149.16</v>
      </c>
      <c r="H124" s="133">
        <v>70324.350000000006</v>
      </c>
      <c r="I124" s="133">
        <v>48003.86</v>
      </c>
      <c r="J124" s="133">
        <v>40320.39</v>
      </c>
      <c r="K124" s="133">
        <v>35767.620000000003</v>
      </c>
      <c r="L124" s="133">
        <v>20834.55</v>
      </c>
      <c r="M124" s="133">
        <v>26250.67</v>
      </c>
      <c r="N124" s="133">
        <v>602994.13</v>
      </c>
    </row>
    <row r="125" spans="1:14" ht="33" customHeight="1" x14ac:dyDescent="0.2">
      <c r="A125" s="80" t="s">
        <v>257</v>
      </c>
      <c r="B125" s="129">
        <v>0</v>
      </c>
      <c r="C125" s="129">
        <v>783.16</v>
      </c>
      <c r="D125" s="129">
        <v>9316.5</v>
      </c>
      <c r="E125" s="129">
        <v>13846.58</v>
      </c>
      <c r="F125" s="129">
        <v>18968.47</v>
      </c>
      <c r="G125" s="129">
        <v>20773.39</v>
      </c>
      <c r="H125" s="129">
        <v>12596.21</v>
      </c>
      <c r="I125" s="129">
        <v>18693.87</v>
      </c>
      <c r="J125" s="129">
        <v>0</v>
      </c>
      <c r="K125" s="129">
        <v>0</v>
      </c>
      <c r="L125" s="129">
        <v>0</v>
      </c>
      <c r="M125" s="129">
        <v>0</v>
      </c>
      <c r="N125" s="131">
        <v>94978.18</v>
      </c>
    </row>
    <row r="126" spans="1:14" ht="33" customHeight="1" x14ac:dyDescent="0.2">
      <c r="A126" s="80" t="s">
        <v>258</v>
      </c>
      <c r="B126" s="129">
        <v>40227.699999999997</v>
      </c>
      <c r="C126" s="129">
        <v>44445.43</v>
      </c>
      <c r="D126" s="129">
        <v>53958.21</v>
      </c>
      <c r="E126" s="129">
        <v>47293.99</v>
      </c>
      <c r="F126" s="129">
        <v>48504.1</v>
      </c>
      <c r="G126" s="129">
        <v>31569.77</v>
      </c>
      <c r="H126" s="129">
        <v>49124.51</v>
      </c>
      <c r="I126" s="129">
        <v>25496.38</v>
      </c>
      <c r="J126" s="129">
        <v>34022.81</v>
      </c>
      <c r="K126" s="129">
        <v>26355.040000000001</v>
      </c>
      <c r="L126" s="129">
        <v>19610.55</v>
      </c>
      <c r="M126" s="129">
        <v>21082.17</v>
      </c>
      <c r="N126" s="131">
        <v>441690.66</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727.68</v>
      </c>
      <c r="C128" s="129">
        <v>6017.8</v>
      </c>
      <c r="D128" s="129">
        <v>3094</v>
      </c>
      <c r="E128" s="129">
        <v>2097.9899999999998</v>
      </c>
      <c r="F128" s="129">
        <v>1487.92</v>
      </c>
      <c r="G128" s="129">
        <v>0</v>
      </c>
      <c r="H128" s="129">
        <v>6125.63</v>
      </c>
      <c r="I128" s="129">
        <v>2223.61</v>
      </c>
      <c r="J128" s="129">
        <v>5388.18</v>
      </c>
      <c r="K128" s="129">
        <v>8152.58</v>
      </c>
      <c r="L128" s="129">
        <v>0</v>
      </c>
      <c r="M128" s="129">
        <v>4260.5</v>
      </c>
      <c r="N128" s="131">
        <v>39575.89</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3038</v>
      </c>
      <c r="C130" s="129">
        <v>4938</v>
      </c>
      <c r="D130" s="129">
        <v>2970</v>
      </c>
      <c r="E130" s="129">
        <v>3218</v>
      </c>
      <c r="F130" s="129">
        <v>1410</v>
      </c>
      <c r="G130" s="129">
        <v>2806</v>
      </c>
      <c r="H130" s="129">
        <v>2478</v>
      </c>
      <c r="I130" s="129">
        <v>1590</v>
      </c>
      <c r="J130" s="129">
        <v>909.4</v>
      </c>
      <c r="K130" s="129">
        <v>1260</v>
      </c>
      <c r="L130" s="129">
        <v>1224</v>
      </c>
      <c r="M130" s="129">
        <v>908</v>
      </c>
      <c r="N130" s="131">
        <v>26749.4</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2920</v>
      </c>
      <c r="C136" s="134">
        <v>3600</v>
      </c>
      <c r="D136" s="134">
        <v>3394</v>
      </c>
      <c r="E136" s="134">
        <v>3148</v>
      </c>
      <c r="F136" s="134">
        <v>2184</v>
      </c>
      <c r="G136" s="134">
        <v>3710</v>
      </c>
      <c r="H136" s="134">
        <v>3740</v>
      </c>
      <c r="I136" s="134">
        <v>2610</v>
      </c>
      <c r="J136" s="134">
        <v>2998</v>
      </c>
      <c r="K136" s="134">
        <v>2986</v>
      </c>
      <c r="L136" s="134">
        <v>3030</v>
      </c>
      <c r="M136" s="134">
        <v>2090</v>
      </c>
      <c r="N136" s="134">
        <v>36410</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2920</v>
      </c>
      <c r="C138" s="129">
        <v>3600</v>
      </c>
      <c r="D138" s="129">
        <v>3394</v>
      </c>
      <c r="E138" s="129">
        <v>3148</v>
      </c>
      <c r="F138" s="129">
        <v>2184</v>
      </c>
      <c r="G138" s="129">
        <v>3710</v>
      </c>
      <c r="H138" s="129">
        <v>3740</v>
      </c>
      <c r="I138" s="129">
        <v>2610</v>
      </c>
      <c r="J138" s="129">
        <v>2998</v>
      </c>
      <c r="K138" s="129">
        <v>2986</v>
      </c>
      <c r="L138" s="129">
        <v>3030</v>
      </c>
      <c r="M138" s="129">
        <v>2090</v>
      </c>
      <c r="N138" s="167">
        <v>36410</v>
      </c>
    </row>
    <row r="139" spans="1:14" ht="33" customHeight="1" thickBot="1" x14ac:dyDescent="0.25">
      <c r="A139" s="132" t="s">
        <v>271</v>
      </c>
      <c r="B139" s="133">
        <v>157358.46000000002</v>
      </c>
      <c r="C139" s="133">
        <v>155488.91</v>
      </c>
      <c r="D139" s="133">
        <v>144094.97</v>
      </c>
      <c r="E139" s="133">
        <v>216783.02000000002</v>
      </c>
      <c r="F139" s="133">
        <v>199538.66999999998</v>
      </c>
      <c r="G139" s="133">
        <v>274972.24</v>
      </c>
      <c r="H139" s="133">
        <v>296270.32</v>
      </c>
      <c r="I139" s="133">
        <v>338429.17000000004</v>
      </c>
      <c r="J139" s="133">
        <v>309787.77</v>
      </c>
      <c r="K139" s="133">
        <v>380584.31</v>
      </c>
      <c r="L139" s="133">
        <v>296905.38</v>
      </c>
      <c r="M139" s="133">
        <v>312133.18</v>
      </c>
      <c r="N139" s="133">
        <v>3082346.4</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67593.820000000007</v>
      </c>
      <c r="C143" s="129">
        <v>79303.039999999994</v>
      </c>
      <c r="D143" s="129">
        <v>74212.89</v>
      </c>
      <c r="E143" s="129">
        <v>59597.56</v>
      </c>
      <c r="F143" s="129">
        <v>13769.92</v>
      </c>
      <c r="G143" s="129">
        <v>95093.56</v>
      </c>
      <c r="H143" s="129">
        <v>194295</v>
      </c>
      <c r="I143" s="129">
        <v>119399.31</v>
      </c>
      <c r="J143" s="129">
        <v>187678.58</v>
      </c>
      <c r="K143" s="129">
        <v>241878.1</v>
      </c>
      <c r="L143" s="129">
        <v>117957.89</v>
      </c>
      <c r="M143" s="129">
        <v>156888.06</v>
      </c>
      <c r="N143" s="167">
        <v>1407667.73</v>
      </c>
    </row>
    <row r="144" spans="1:14" ht="33" customHeight="1" x14ac:dyDescent="0.2">
      <c r="A144" s="80" t="s">
        <v>276</v>
      </c>
      <c r="B144" s="129">
        <v>11079</v>
      </c>
      <c r="C144" s="129">
        <v>13745</v>
      </c>
      <c r="D144" s="129">
        <v>16917.2</v>
      </c>
      <c r="E144" s="129">
        <v>15311.4</v>
      </c>
      <c r="F144" s="129">
        <v>10805</v>
      </c>
      <c r="G144" s="129">
        <v>15537</v>
      </c>
      <c r="H144" s="129">
        <v>18229.900000000001</v>
      </c>
      <c r="I144" s="129">
        <v>12588</v>
      </c>
      <c r="J144" s="129">
        <v>14115.25</v>
      </c>
      <c r="K144" s="129">
        <v>14479.6</v>
      </c>
      <c r="L144" s="129">
        <v>15085.4</v>
      </c>
      <c r="M144" s="129">
        <v>10695</v>
      </c>
      <c r="N144" s="167">
        <v>168587.75</v>
      </c>
    </row>
    <row r="145" spans="1:14" ht="33" customHeight="1" x14ac:dyDescent="0.2">
      <c r="A145" s="80" t="s">
        <v>277</v>
      </c>
      <c r="B145" s="129">
        <v>3183.84</v>
      </c>
      <c r="C145" s="129">
        <v>0</v>
      </c>
      <c r="D145" s="129">
        <v>1308.5999999999999</v>
      </c>
      <c r="E145" s="129">
        <v>27183.54</v>
      </c>
      <c r="F145" s="129">
        <v>823.54</v>
      </c>
      <c r="G145" s="129">
        <v>0</v>
      </c>
      <c r="H145" s="129">
        <v>0</v>
      </c>
      <c r="I145" s="129">
        <v>0</v>
      </c>
      <c r="J145" s="129">
        <v>0</v>
      </c>
      <c r="K145" s="129">
        <v>0</v>
      </c>
      <c r="L145" s="129">
        <v>5787.54</v>
      </c>
      <c r="M145" s="129">
        <v>0</v>
      </c>
      <c r="N145" s="167">
        <v>38287.060000000005</v>
      </c>
    </row>
    <row r="146" spans="1:14" ht="33" customHeight="1" x14ac:dyDescent="0.2">
      <c r="A146" s="80" t="s">
        <v>278</v>
      </c>
      <c r="B146" s="129">
        <v>0</v>
      </c>
      <c r="C146" s="129">
        <v>0</v>
      </c>
      <c r="D146" s="129">
        <v>0</v>
      </c>
      <c r="E146" s="129">
        <v>0</v>
      </c>
      <c r="F146" s="129">
        <v>4024.19</v>
      </c>
      <c r="G146" s="129">
        <v>4509.1000000000004</v>
      </c>
      <c r="H146" s="129">
        <v>0</v>
      </c>
      <c r="I146" s="129">
        <v>0</v>
      </c>
      <c r="J146" s="129">
        <v>3110.32</v>
      </c>
      <c r="K146" s="129">
        <v>3043.09</v>
      </c>
      <c r="L146" s="129">
        <v>2680.26</v>
      </c>
      <c r="M146" s="129">
        <v>0</v>
      </c>
      <c r="N146" s="167">
        <v>17366.96</v>
      </c>
    </row>
    <row r="147" spans="1:14" ht="33" customHeight="1" x14ac:dyDescent="0.2">
      <c r="A147" s="80" t="s">
        <v>279</v>
      </c>
      <c r="B147" s="129">
        <v>0</v>
      </c>
      <c r="C147" s="129">
        <v>0</v>
      </c>
      <c r="D147" s="129">
        <v>0</v>
      </c>
      <c r="E147" s="129">
        <v>1594.08</v>
      </c>
      <c r="F147" s="129">
        <v>0</v>
      </c>
      <c r="G147" s="129">
        <v>0</v>
      </c>
      <c r="H147" s="129">
        <v>0</v>
      </c>
      <c r="I147" s="129">
        <v>0</v>
      </c>
      <c r="J147" s="129">
        <v>0</v>
      </c>
      <c r="K147" s="129">
        <v>0</v>
      </c>
      <c r="L147" s="129">
        <v>0</v>
      </c>
      <c r="M147" s="129">
        <v>0</v>
      </c>
      <c r="N147" s="167">
        <v>1594.08</v>
      </c>
    </row>
    <row r="148" spans="1:14" ht="33" customHeight="1" x14ac:dyDescent="0.2">
      <c r="A148" s="80" t="s">
        <v>280</v>
      </c>
      <c r="B148" s="129">
        <v>72634.350000000006</v>
      </c>
      <c r="C148" s="129">
        <v>60636.87</v>
      </c>
      <c r="D148" s="129">
        <v>48600.28</v>
      </c>
      <c r="E148" s="129">
        <v>111896.44</v>
      </c>
      <c r="F148" s="129">
        <v>168116.02</v>
      </c>
      <c r="G148" s="129">
        <v>148354.07999999999</v>
      </c>
      <c r="H148" s="129">
        <v>69186.77</v>
      </c>
      <c r="I148" s="129">
        <v>194598.96</v>
      </c>
      <c r="J148" s="129">
        <v>94594.12</v>
      </c>
      <c r="K148" s="129">
        <v>117104.52</v>
      </c>
      <c r="L148" s="129">
        <v>149616.79</v>
      </c>
      <c r="M148" s="129">
        <v>139000.12</v>
      </c>
      <c r="N148" s="167">
        <v>1374339.3199999998</v>
      </c>
    </row>
    <row r="149" spans="1:14" ht="33" customHeight="1" x14ac:dyDescent="0.2">
      <c r="A149" s="80" t="s">
        <v>281</v>
      </c>
      <c r="B149" s="129">
        <v>0</v>
      </c>
      <c r="C149" s="129">
        <v>350</v>
      </c>
      <c r="D149" s="129">
        <v>300</v>
      </c>
      <c r="E149" s="129">
        <v>0</v>
      </c>
      <c r="F149" s="129">
        <v>0</v>
      </c>
      <c r="G149" s="129">
        <v>0</v>
      </c>
      <c r="H149" s="129">
        <v>0</v>
      </c>
      <c r="I149" s="129">
        <v>0</v>
      </c>
      <c r="J149" s="129">
        <v>0</v>
      </c>
      <c r="K149" s="129">
        <v>0</v>
      </c>
      <c r="L149" s="129">
        <v>0</v>
      </c>
      <c r="M149" s="129">
        <v>0</v>
      </c>
      <c r="N149" s="167">
        <v>650</v>
      </c>
    </row>
    <row r="150" spans="1:14" ht="33" customHeight="1" thickBot="1" x14ac:dyDescent="0.25">
      <c r="A150" s="80" t="s">
        <v>282</v>
      </c>
      <c r="B150" s="129">
        <v>2867.45</v>
      </c>
      <c r="C150" s="129">
        <v>1454</v>
      </c>
      <c r="D150" s="129">
        <v>2756</v>
      </c>
      <c r="E150" s="129">
        <v>1200</v>
      </c>
      <c r="F150" s="129">
        <v>2000</v>
      </c>
      <c r="G150" s="129">
        <v>11478.5</v>
      </c>
      <c r="H150" s="129">
        <v>14558.65</v>
      </c>
      <c r="I150" s="129">
        <v>11842.9</v>
      </c>
      <c r="J150" s="129">
        <v>10289.5</v>
      </c>
      <c r="K150" s="129">
        <v>4079</v>
      </c>
      <c r="L150" s="129">
        <v>5777.5</v>
      </c>
      <c r="M150" s="129">
        <v>5550</v>
      </c>
      <c r="N150" s="167">
        <v>73853.5</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26322.019999999997</v>
      </c>
      <c r="C153" s="133">
        <v>26281.22</v>
      </c>
      <c r="D153" s="133">
        <v>33174.120000000003</v>
      </c>
      <c r="E153" s="133">
        <v>31745.33</v>
      </c>
      <c r="F153" s="133">
        <v>32717.81</v>
      </c>
      <c r="G153" s="133">
        <v>29438.640000000003</v>
      </c>
      <c r="H153" s="133">
        <v>28637.51</v>
      </c>
      <c r="I153" s="133">
        <v>29514.07</v>
      </c>
      <c r="J153" s="133">
        <v>31284.34</v>
      </c>
      <c r="K153" s="133">
        <v>28500.11</v>
      </c>
      <c r="L153" s="133">
        <v>24774.46</v>
      </c>
      <c r="M153" s="133">
        <v>24171.73</v>
      </c>
      <c r="N153" s="133">
        <v>346561.36</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25089.67</v>
      </c>
      <c r="C155" s="129">
        <v>26281.22</v>
      </c>
      <c r="D155" s="129">
        <v>33150.120000000003</v>
      </c>
      <c r="E155" s="129">
        <v>31721.33</v>
      </c>
      <c r="F155" s="129">
        <v>32615.200000000001</v>
      </c>
      <c r="G155" s="129">
        <v>28405.24</v>
      </c>
      <c r="H155" s="129">
        <v>27472.25</v>
      </c>
      <c r="I155" s="129">
        <v>26898.11</v>
      </c>
      <c r="J155" s="129">
        <v>27089.96</v>
      </c>
      <c r="K155" s="129">
        <v>24222.44</v>
      </c>
      <c r="L155" s="129">
        <v>20341.63</v>
      </c>
      <c r="M155" s="129">
        <v>21571.95</v>
      </c>
      <c r="N155" s="167">
        <v>324859.12</v>
      </c>
    </row>
    <row r="156" spans="1:14" ht="33" customHeight="1" x14ac:dyDescent="0.2">
      <c r="A156" s="80" t="s">
        <v>287</v>
      </c>
      <c r="B156" s="129">
        <v>0</v>
      </c>
      <c r="C156" s="129">
        <v>0</v>
      </c>
      <c r="D156" s="129">
        <v>24</v>
      </c>
      <c r="E156" s="129">
        <v>24</v>
      </c>
      <c r="F156" s="129">
        <v>102.61</v>
      </c>
      <c r="G156" s="129">
        <v>0</v>
      </c>
      <c r="H156" s="129">
        <v>161</v>
      </c>
      <c r="I156" s="129">
        <v>0</v>
      </c>
      <c r="J156" s="129">
        <v>0</v>
      </c>
      <c r="K156" s="129">
        <v>0</v>
      </c>
      <c r="L156" s="129">
        <v>15</v>
      </c>
      <c r="M156" s="129">
        <v>0</v>
      </c>
      <c r="N156" s="167">
        <v>326.61</v>
      </c>
    </row>
    <row r="157" spans="1:14" ht="33" customHeight="1" x14ac:dyDescent="0.2">
      <c r="A157" s="80" t="s">
        <v>288</v>
      </c>
      <c r="B157" s="129">
        <v>1232.3499999999999</v>
      </c>
      <c r="C157" s="129">
        <v>0</v>
      </c>
      <c r="D157" s="129">
        <v>0</v>
      </c>
      <c r="E157" s="129">
        <v>0</v>
      </c>
      <c r="F157" s="129">
        <v>0</v>
      </c>
      <c r="G157" s="129">
        <v>1033.4000000000001</v>
      </c>
      <c r="H157" s="129">
        <v>1004.26</v>
      </c>
      <c r="I157" s="129">
        <v>2615.96</v>
      </c>
      <c r="J157" s="129">
        <v>4194.38</v>
      </c>
      <c r="K157" s="129">
        <v>4277.67</v>
      </c>
      <c r="L157" s="129">
        <v>4417.83</v>
      </c>
      <c r="M157" s="129">
        <v>2599.7800000000002</v>
      </c>
      <c r="N157" s="167">
        <v>21375.629999999997</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644.85</v>
      </c>
      <c r="G164" s="133">
        <v>0</v>
      </c>
      <c r="H164" s="133">
        <v>0</v>
      </c>
      <c r="I164" s="133">
        <v>0</v>
      </c>
      <c r="J164" s="133">
        <v>0</v>
      </c>
      <c r="K164" s="133">
        <v>0</v>
      </c>
      <c r="L164" s="133">
        <v>0</v>
      </c>
      <c r="M164" s="133">
        <v>750</v>
      </c>
      <c r="N164" s="133">
        <v>1394.85</v>
      </c>
    </row>
    <row r="165" spans="1:14" ht="33" customHeight="1" x14ac:dyDescent="0.2">
      <c r="A165" s="80" t="s">
        <v>296</v>
      </c>
      <c r="B165" s="129">
        <v>0</v>
      </c>
      <c r="C165" s="129">
        <v>0</v>
      </c>
      <c r="D165" s="129">
        <v>0</v>
      </c>
      <c r="E165" s="129">
        <v>0</v>
      </c>
      <c r="F165" s="129">
        <v>644.85</v>
      </c>
      <c r="G165" s="129">
        <v>0</v>
      </c>
      <c r="H165" s="129">
        <v>0</v>
      </c>
      <c r="I165" s="129">
        <v>0</v>
      </c>
      <c r="J165" s="129">
        <v>0</v>
      </c>
      <c r="K165" s="129">
        <v>0</v>
      </c>
      <c r="L165" s="129">
        <v>0</v>
      </c>
      <c r="M165" s="129">
        <v>750</v>
      </c>
      <c r="N165" s="167">
        <v>1394.85</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26274.239999999998</v>
      </c>
      <c r="C172" s="133">
        <v>29879.63</v>
      </c>
      <c r="D172" s="133">
        <v>31488.050000000003</v>
      </c>
      <c r="E172" s="133">
        <v>27241.18</v>
      </c>
      <c r="F172" s="133">
        <v>41128.82</v>
      </c>
      <c r="G172" s="133">
        <v>36102.879999999997</v>
      </c>
      <c r="H172" s="133">
        <v>38106.33</v>
      </c>
      <c r="I172" s="133">
        <v>39995.210000000006</v>
      </c>
      <c r="J172" s="133">
        <v>48490.020000000004</v>
      </c>
      <c r="K172" s="133">
        <v>51068.6</v>
      </c>
      <c r="L172" s="133">
        <v>44579.12</v>
      </c>
      <c r="M172" s="133">
        <v>43643.509999999995</v>
      </c>
      <c r="N172" s="133">
        <v>457997.59</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0</v>
      </c>
      <c r="L175" s="129">
        <v>0</v>
      </c>
      <c r="M175" s="129">
        <v>0</v>
      </c>
      <c r="N175" s="167">
        <v>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11741.36</v>
      </c>
      <c r="C177" s="129">
        <v>13351.78</v>
      </c>
      <c r="D177" s="129">
        <v>12927.29</v>
      </c>
      <c r="E177" s="129">
        <v>6970.21</v>
      </c>
      <c r="F177" s="129">
        <v>18647.07</v>
      </c>
      <c r="G177" s="129">
        <v>13523.01</v>
      </c>
      <c r="H177" s="129">
        <v>18078.61</v>
      </c>
      <c r="I177" s="129">
        <v>15816.87</v>
      </c>
      <c r="J177" s="129">
        <v>23301.94</v>
      </c>
      <c r="K177" s="129">
        <v>26024.37</v>
      </c>
      <c r="L177" s="129">
        <v>22900.47</v>
      </c>
      <c r="M177" s="129">
        <v>22199.73</v>
      </c>
      <c r="N177" s="167">
        <v>205482.71</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6650.14</v>
      </c>
      <c r="C179" s="129">
        <v>9293.67</v>
      </c>
      <c r="D179" s="129">
        <v>8587.01</v>
      </c>
      <c r="E179" s="129">
        <v>9847.5</v>
      </c>
      <c r="F179" s="129">
        <v>9398.2799999999988</v>
      </c>
      <c r="G179" s="129">
        <v>9955.4699999999993</v>
      </c>
      <c r="H179" s="129">
        <v>10196.93</v>
      </c>
      <c r="I179" s="129">
        <v>10804</v>
      </c>
      <c r="J179" s="129">
        <v>12876.88</v>
      </c>
      <c r="K179" s="129">
        <v>14128.31</v>
      </c>
      <c r="L179" s="129">
        <v>11592.66</v>
      </c>
      <c r="M179" s="129">
        <v>10073.58</v>
      </c>
      <c r="N179" s="167">
        <v>123404.43000000001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7882.74</v>
      </c>
      <c r="C182" s="129">
        <v>7234.18</v>
      </c>
      <c r="D182" s="129">
        <v>9973.75</v>
      </c>
      <c r="E182" s="129">
        <v>10423.469999999999</v>
      </c>
      <c r="F182" s="129">
        <v>13083.47</v>
      </c>
      <c r="G182" s="129">
        <v>12624.4</v>
      </c>
      <c r="H182" s="129">
        <v>9830.7900000000009</v>
      </c>
      <c r="I182" s="129">
        <v>13374.34</v>
      </c>
      <c r="J182" s="129">
        <v>12311.2</v>
      </c>
      <c r="K182" s="129">
        <v>10915.92</v>
      </c>
      <c r="L182" s="129">
        <v>9545.99</v>
      </c>
      <c r="M182" s="129">
        <v>10290.200000000001</v>
      </c>
      <c r="N182" s="167">
        <v>127490.45</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540</v>
      </c>
      <c r="M183" s="129">
        <v>1080</v>
      </c>
      <c r="N183" s="167">
        <v>1620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2132</v>
      </c>
      <c r="C188" s="133">
        <v>2958</v>
      </c>
      <c r="D188" s="133">
        <v>4661</v>
      </c>
      <c r="E188" s="133">
        <v>2036.4</v>
      </c>
      <c r="F188" s="133">
        <v>1330.1</v>
      </c>
      <c r="G188" s="133">
        <v>11714.02</v>
      </c>
      <c r="H188" s="133">
        <v>13462.37</v>
      </c>
      <c r="I188" s="133">
        <v>17525.45</v>
      </c>
      <c r="J188" s="133">
        <v>12963.73</v>
      </c>
      <c r="K188" s="133">
        <v>10837.84</v>
      </c>
      <c r="L188" s="133">
        <v>4795.8999999999996</v>
      </c>
      <c r="M188" s="133">
        <v>3391.24</v>
      </c>
      <c r="N188" s="133">
        <v>87808.049999999988</v>
      </c>
    </row>
    <row r="189" spans="1:14" ht="33" customHeight="1" x14ac:dyDescent="0.2">
      <c r="A189" s="80" t="s">
        <v>320</v>
      </c>
      <c r="B189" s="129">
        <v>2132</v>
      </c>
      <c r="C189" s="129">
        <v>2958</v>
      </c>
      <c r="D189" s="129">
        <v>4561</v>
      </c>
      <c r="E189" s="129">
        <v>2036.4</v>
      </c>
      <c r="F189" s="129">
        <v>1230.0999999999999</v>
      </c>
      <c r="G189" s="129">
        <v>11714.02</v>
      </c>
      <c r="H189" s="129">
        <v>13462.37</v>
      </c>
      <c r="I189" s="129">
        <v>17525.45</v>
      </c>
      <c r="J189" s="129">
        <v>12863.73</v>
      </c>
      <c r="K189" s="129">
        <v>10637.84</v>
      </c>
      <c r="L189" s="129">
        <v>4795.8999999999996</v>
      </c>
      <c r="M189" s="129">
        <v>3091.24</v>
      </c>
      <c r="N189" s="167">
        <v>87008.049999999988</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0</v>
      </c>
      <c r="C194" s="129">
        <v>0</v>
      </c>
      <c r="D194" s="129">
        <v>100</v>
      </c>
      <c r="E194" s="129">
        <v>0</v>
      </c>
      <c r="F194" s="129">
        <v>100</v>
      </c>
      <c r="G194" s="129">
        <v>0</v>
      </c>
      <c r="H194" s="129">
        <v>0</v>
      </c>
      <c r="I194" s="129">
        <v>0</v>
      </c>
      <c r="J194" s="129">
        <v>100</v>
      </c>
      <c r="K194" s="129">
        <v>200</v>
      </c>
      <c r="L194" s="129">
        <v>0</v>
      </c>
      <c r="M194" s="129">
        <v>300</v>
      </c>
      <c r="N194" s="167">
        <v>800</v>
      </c>
    </row>
    <row r="195" spans="1:14" ht="33" customHeight="1" thickBot="1" x14ac:dyDescent="0.25">
      <c r="A195" s="132" t="s">
        <v>325</v>
      </c>
      <c r="B195" s="133">
        <v>2357.25</v>
      </c>
      <c r="C195" s="133">
        <v>2833.08</v>
      </c>
      <c r="D195" s="133">
        <v>2678.95</v>
      </c>
      <c r="E195" s="133">
        <v>2003.3600000000001</v>
      </c>
      <c r="F195" s="133">
        <v>2823.76</v>
      </c>
      <c r="G195" s="133">
        <v>4594.75</v>
      </c>
      <c r="H195" s="133">
        <v>8723</v>
      </c>
      <c r="I195" s="133">
        <v>3437.5</v>
      </c>
      <c r="J195" s="133">
        <v>522</v>
      </c>
      <c r="K195" s="133">
        <v>783</v>
      </c>
      <c r="L195" s="133">
        <v>1850.38</v>
      </c>
      <c r="M195" s="133">
        <v>2404.04</v>
      </c>
      <c r="N195" s="133">
        <v>35011.07</v>
      </c>
    </row>
    <row r="196" spans="1:14" ht="33" customHeight="1" x14ac:dyDescent="0.2">
      <c r="A196" s="80" t="s">
        <v>326</v>
      </c>
      <c r="B196" s="129">
        <v>907.25</v>
      </c>
      <c r="C196" s="129">
        <v>1209.08</v>
      </c>
      <c r="D196" s="129">
        <v>1808.95</v>
      </c>
      <c r="E196" s="129">
        <v>606.86</v>
      </c>
      <c r="F196" s="129">
        <v>1212.26</v>
      </c>
      <c r="G196" s="129">
        <v>606.5</v>
      </c>
      <c r="H196" s="129">
        <v>0</v>
      </c>
      <c r="I196" s="129">
        <v>0</v>
      </c>
      <c r="J196" s="129">
        <v>0</v>
      </c>
      <c r="K196" s="129">
        <v>0</v>
      </c>
      <c r="L196" s="129">
        <v>1270.3800000000001</v>
      </c>
      <c r="M196" s="129">
        <v>1215.04</v>
      </c>
      <c r="N196" s="129">
        <v>8836.32</v>
      </c>
    </row>
    <row r="197" spans="1:14" ht="33" customHeight="1" x14ac:dyDescent="0.2">
      <c r="A197" s="80" t="s">
        <v>327</v>
      </c>
      <c r="B197" s="129">
        <v>0</v>
      </c>
      <c r="C197" s="129">
        <v>0</v>
      </c>
      <c r="D197" s="129">
        <v>0</v>
      </c>
      <c r="E197" s="129">
        <v>932.5</v>
      </c>
      <c r="F197" s="129">
        <v>1292.5</v>
      </c>
      <c r="G197" s="129">
        <v>3031.25</v>
      </c>
      <c r="H197" s="129">
        <v>6635</v>
      </c>
      <c r="I197" s="129">
        <v>2712.5</v>
      </c>
      <c r="J197" s="129">
        <v>0</v>
      </c>
      <c r="K197" s="129">
        <v>0</v>
      </c>
      <c r="L197" s="129">
        <v>0</v>
      </c>
      <c r="M197" s="129">
        <v>0</v>
      </c>
      <c r="N197" s="129">
        <v>14603.75</v>
      </c>
    </row>
    <row r="198" spans="1:14" ht="33" customHeight="1" x14ac:dyDescent="0.2">
      <c r="A198" s="80" t="s">
        <v>328</v>
      </c>
      <c r="B198" s="129">
        <v>1450</v>
      </c>
      <c r="C198" s="129">
        <v>1624</v>
      </c>
      <c r="D198" s="129">
        <v>870</v>
      </c>
      <c r="E198" s="129">
        <v>464</v>
      </c>
      <c r="F198" s="129">
        <v>319</v>
      </c>
      <c r="G198" s="129">
        <v>957</v>
      </c>
      <c r="H198" s="129">
        <v>2088</v>
      </c>
      <c r="I198" s="129">
        <v>725</v>
      </c>
      <c r="J198" s="129">
        <v>522</v>
      </c>
      <c r="K198" s="129">
        <v>783</v>
      </c>
      <c r="L198" s="129">
        <v>580</v>
      </c>
      <c r="M198" s="129">
        <v>1189</v>
      </c>
      <c r="N198" s="129">
        <v>11571</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367</v>
      </c>
      <c r="B200" s="133">
        <v>229722.17</v>
      </c>
      <c r="C200" s="133">
        <v>242394.64</v>
      </c>
      <c r="D200" s="133">
        <v>297719.25</v>
      </c>
      <c r="E200" s="133">
        <v>267114.39</v>
      </c>
      <c r="F200" s="133">
        <v>267082.56</v>
      </c>
      <c r="G200" s="133">
        <v>227527.23</v>
      </c>
      <c r="H200" s="133">
        <v>242829.07</v>
      </c>
      <c r="I200" s="133">
        <v>184249.31</v>
      </c>
      <c r="J200" s="133">
        <v>267590.86</v>
      </c>
      <c r="K200" s="133">
        <v>112654.76</v>
      </c>
      <c r="L200" s="133">
        <v>143443.18</v>
      </c>
      <c r="M200" s="133">
        <v>151413.29</v>
      </c>
      <c r="N200" s="133">
        <v>2633740.71</v>
      </c>
    </row>
    <row r="201" spans="1:14" ht="33" customHeight="1" x14ac:dyDescent="0.2">
      <c r="A201" s="80" t="s">
        <v>330</v>
      </c>
      <c r="B201" s="129">
        <v>9246.1</v>
      </c>
      <c r="C201" s="129">
        <v>19314.400000000001</v>
      </c>
      <c r="D201" s="129">
        <v>17923.21</v>
      </c>
      <c r="E201" s="129">
        <v>11531.54</v>
      </c>
      <c r="F201" s="129">
        <v>12982.6</v>
      </c>
      <c r="G201" s="129">
        <v>11290.64</v>
      </c>
      <c r="H201" s="129">
        <v>17110.79</v>
      </c>
      <c r="I201" s="129">
        <v>12075.81</v>
      </c>
      <c r="J201" s="129">
        <v>13212.3</v>
      </c>
      <c r="K201" s="129">
        <v>9889.61</v>
      </c>
      <c r="L201" s="129">
        <v>8239.1200000000008</v>
      </c>
      <c r="M201" s="129">
        <v>8449.84</v>
      </c>
      <c r="N201" s="167">
        <v>151265.96</v>
      </c>
    </row>
    <row r="202" spans="1:14" ht="33" customHeight="1" x14ac:dyDescent="0.2">
      <c r="A202" s="80" t="s">
        <v>331</v>
      </c>
      <c r="B202" s="129">
        <v>11197.75</v>
      </c>
      <c r="C202" s="129">
        <v>17643.29</v>
      </c>
      <c r="D202" s="129">
        <v>20310.16</v>
      </c>
      <c r="E202" s="129">
        <v>29880.2</v>
      </c>
      <c r="F202" s="129">
        <v>20441.12</v>
      </c>
      <c r="G202" s="129">
        <v>29098.18</v>
      </c>
      <c r="H202" s="129">
        <v>12883.64</v>
      </c>
      <c r="I202" s="129">
        <v>21924.22</v>
      </c>
      <c r="J202" s="129">
        <v>18580.63</v>
      </c>
      <c r="K202" s="129">
        <v>17122.919999999998</v>
      </c>
      <c r="L202" s="129">
        <v>6870.98</v>
      </c>
      <c r="M202" s="129">
        <v>0</v>
      </c>
      <c r="N202" s="167">
        <v>205953.09</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209278.32</v>
      </c>
      <c r="C206" s="129">
        <v>205436.95</v>
      </c>
      <c r="D206" s="129">
        <v>259485.88</v>
      </c>
      <c r="E206" s="129">
        <v>225702.65</v>
      </c>
      <c r="F206" s="129">
        <v>233658.84</v>
      </c>
      <c r="G206" s="129">
        <v>187138.41</v>
      </c>
      <c r="H206" s="129">
        <v>212834.64</v>
      </c>
      <c r="I206" s="129">
        <v>150249.28</v>
      </c>
      <c r="J206" s="129">
        <v>235797.93</v>
      </c>
      <c r="K206" s="129">
        <v>85642.23</v>
      </c>
      <c r="L206" s="129">
        <v>128333.08</v>
      </c>
      <c r="M206" s="129">
        <v>142963.45000000001</v>
      </c>
      <c r="N206" s="167">
        <v>2276521.66</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492073.32000000007</v>
      </c>
      <c r="C215" s="141">
        <v>519619.87000000005</v>
      </c>
      <c r="D215" s="141">
        <v>586549.05000000005</v>
      </c>
      <c r="E215" s="141">
        <v>617469.42000000004</v>
      </c>
      <c r="F215" s="141">
        <v>618614.31999999995</v>
      </c>
      <c r="G215" s="141">
        <v>643208.92000000004</v>
      </c>
      <c r="H215" s="141">
        <v>703576.83000000007</v>
      </c>
      <c r="I215" s="141">
        <v>665255.02</v>
      </c>
      <c r="J215" s="141">
        <v>713957.1100000001</v>
      </c>
      <c r="K215" s="141">
        <v>624665.72</v>
      </c>
      <c r="L215" s="141">
        <v>541707.27</v>
      </c>
      <c r="M215" s="141">
        <v>569670.75</v>
      </c>
      <c r="N215" s="141">
        <v>7296367.5999999996</v>
      </c>
    </row>
    <row r="216" spans="1:14" ht="33" customHeight="1" x14ac:dyDescent="0.2"/>
    <row r="217" spans="1:14" ht="33" customHeight="1" x14ac:dyDescent="0.2">
      <c r="A217" s="85"/>
    </row>
    <row r="218" spans="1:14" ht="33" customHeight="1" x14ac:dyDescent="0.2">
      <c r="A218" s="216" t="s">
        <v>415</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0</v>
      </c>
      <c r="D221" s="133">
        <v>0</v>
      </c>
      <c r="E221" s="133">
        <v>0</v>
      </c>
      <c r="F221" s="133">
        <v>0</v>
      </c>
      <c r="G221" s="133">
        <v>0</v>
      </c>
      <c r="H221" s="133">
        <v>0</v>
      </c>
      <c r="I221" s="133">
        <v>50</v>
      </c>
      <c r="J221" s="133">
        <v>0</v>
      </c>
      <c r="K221" s="133">
        <v>0</v>
      </c>
      <c r="L221" s="133">
        <v>0</v>
      </c>
      <c r="M221" s="133">
        <v>0</v>
      </c>
      <c r="N221" s="133">
        <v>50</v>
      </c>
    </row>
    <row r="222" spans="1:14" ht="33" customHeight="1" x14ac:dyDescent="0.2">
      <c r="A222" s="77" t="s">
        <v>252</v>
      </c>
      <c r="B222" s="129">
        <v>0</v>
      </c>
      <c r="C222" s="129">
        <v>0</v>
      </c>
      <c r="D222" s="129">
        <v>0</v>
      </c>
      <c r="E222" s="129">
        <v>0</v>
      </c>
      <c r="F222" s="129">
        <v>0</v>
      </c>
      <c r="G222" s="129">
        <v>0</v>
      </c>
      <c r="H222" s="129">
        <v>0</v>
      </c>
      <c r="I222" s="129">
        <v>50</v>
      </c>
      <c r="J222" s="129">
        <v>0</v>
      </c>
      <c r="K222" s="129">
        <v>0</v>
      </c>
      <c r="L222" s="129">
        <v>0</v>
      </c>
      <c r="M222" s="129">
        <v>0</v>
      </c>
      <c r="N222" s="131">
        <v>50</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0</v>
      </c>
      <c r="G227" s="133">
        <v>0</v>
      </c>
      <c r="H227" s="133">
        <v>0</v>
      </c>
      <c r="I227" s="133">
        <v>0</v>
      </c>
      <c r="J227" s="133">
        <v>0</v>
      </c>
      <c r="K227" s="133">
        <v>0</v>
      </c>
      <c r="L227" s="133">
        <v>0</v>
      </c>
      <c r="M227" s="133">
        <v>0</v>
      </c>
      <c r="N227" s="133">
        <v>0</v>
      </c>
    </row>
    <row r="228" spans="1:14" ht="33" customHeight="1" x14ac:dyDescent="0.2">
      <c r="A228" s="80" t="s">
        <v>257</v>
      </c>
      <c r="B228" s="129">
        <v>0</v>
      </c>
      <c r="C228" s="129">
        <v>0</v>
      </c>
      <c r="D228" s="129">
        <v>0</v>
      </c>
      <c r="E228" s="129">
        <v>0</v>
      </c>
      <c r="F228" s="129">
        <v>0</v>
      </c>
      <c r="G228" s="129">
        <v>0</v>
      </c>
      <c r="H228" s="129">
        <v>0</v>
      </c>
      <c r="I228" s="129">
        <v>0</v>
      </c>
      <c r="J228" s="129">
        <v>0</v>
      </c>
      <c r="K228" s="129">
        <v>0</v>
      </c>
      <c r="L228" s="129">
        <v>0</v>
      </c>
      <c r="M228" s="129">
        <v>0</v>
      </c>
      <c r="N228" s="131">
        <v>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0</v>
      </c>
      <c r="G234" s="133">
        <v>0</v>
      </c>
      <c r="H234" s="133">
        <v>0</v>
      </c>
      <c r="I234" s="133">
        <v>0</v>
      </c>
      <c r="J234" s="133">
        <v>0</v>
      </c>
      <c r="K234" s="133">
        <v>0</v>
      </c>
      <c r="L234" s="133">
        <v>0</v>
      </c>
      <c r="M234" s="133">
        <v>0</v>
      </c>
      <c r="N234" s="133">
        <v>0</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0</v>
      </c>
      <c r="G236" s="129">
        <v>0</v>
      </c>
      <c r="H236" s="129">
        <v>0</v>
      </c>
      <c r="I236" s="129">
        <v>0</v>
      </c>
      <c r="J236" s="129">
        <v>0</v>
      </c>
      <c r="K236" s="129">
        <v>0</v>
      </c>
      <c r="L236" s="129">
        <v>0</v>
      </c>
      <c r="M236" s="129">
        <v>0</v>
      </c>
      <c r="N236" s="131">
        <v>0</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185</v>
      </c>
      <c r="C239" s="134">
        <v>0</v>
      </c>
      <c r="D239" s="134">
        <v>100</v>
      </c>
      <c r="E239" s="134">
        <v>0</v>
      </c>
      <c r="F239" s="134">
        <v>0</v>
      </c>
      <c r="G239" s="134">
        <v>0</v>
      </c>
      <c r="H239" s="134">
        <v>0</v>
      </c>
      <c r="I239" s="134">
        <v>80</v>
      </c>
      <c r="J239" s="134">
        <v>600</v>
      </c>
      <c r="K239" s="134">
        <v>695</v>
      </c>
      <c r="L239" s="134">
        <v>310</v>
      </c>
      <c r="M239" s="134">
        <v>0</v>
      </c>
      <c r="N239" s="134">
        <v>1970</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185</v>
      </c>
      <c r="C241" s="129">
        <v>0</v>
      </c>
      <c r="D241" s="129">
        <v>100</v>
      </c>
      <c r="E241" s="129">
        <v>0</v>
      </c>
      <c r="F241" s="129">
        <v>0</v>
      </c>
      <c r="G241" s="129">
        <v>0</v>
      </c>
      <c r="H241" s="129">
        <v>0</v>
      </c>
      <c r="I241" s="129">
        <v>80</v>
      </c>
      <c r="J241" s="129">
        <v>600</v>
      </c>
      <c r="K241" s="129">
        <v>695</v>
      </c>
      <c r="L241" s="129">
        <v>310</v>
      </c>
      <c r="M241" s="129">
        <v>0</v>
      </c>
      <c r="N241" s="167">
        <v>1970</v>
      </c>
    </row>
    <row r="242" spans="1:14" ht="33" customHeight="1" thickBot="1" x14ac:dyDescent="0.25">
      <c r="A242" s="132" t="s">
        <v>271</v>
      </c>
      <c r="B242" s="133">
        <v>9675</v>
      </c>
      <c r="C242" s="133">
        <v>7200</v>
      </c>
      <c r="D242" s="133">
        <v>9135</v>
      </c>
      <c r="E242" s="133">
        <v>7875</v>
      </c>
      <c r="F242" s="133">
        <v>9135</v>
      </c>
      <c r="G242" s="133">
        <v>9269</v>
      </c>
      <c r="H242" s="133">
        <v>8955</v>
      </c>
      <c r="I242" s="133">
        <v>8415</v>
      </c>
      <c r="J242" s="133">
        <v>8415</v>
      </c>
      <c r="K242" s="133">
        <v>9270</v>
      </c>
      <c r="L242" s="133">
        <v>4590</v>
      </c>
      <c r="M242" s="133">
        <v>7965</v>
      </c>
      <c r="N242" s="133">
        <v>99899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0</v>
      </c>
      <c r="H246" s="129">
        <v>0</v>
      </c>
      <c r="I246" s="129">
        <v>0</v>
      </c>
      <c r="J246" s="129">
        <v>0</v>
      </c>
      <c r="K246" s="129">
        <v>0</v>
      </c>
      <c r="L246" s="129">
        <v>0</v>
      </c>
      <c r="M246" s="129">
        <v>0</v>
      </c>
      <c r="N246" s="167">
        <v>0</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0</v>
      </c>
      <c r="E248" s="129">
        <v>0</v>
      </c>
      <c r="F248" s="129">
        <v>0</v>
      </c>
      <c r="G248" s="129">
        <v>0</v>
      </c>
      <c r="H248" s="129">
        <v>0</v>
      </c>
      <c r="I248" s="129">
        <v>0</v>
      </c>
      <c r="J248" s="129">
        <v>0</v>
      </c>
      <c r="K248" s="129">
        <v>0</v>
      </c>
      <c r="L248" s="129">
        <v>0</v>
      </c>
      <c r="M248" s="129">
        <v>0</v>
      </c>
      <c r="N248" s="167">
        <v>0</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0</v>
      </c>
      <c r="H250" s="129">
        <v>0</v>
      </c>
      <c r="I250" s="129">
        <v>0</v>
      </c>
      <c r="J250" s="129">
        <v>0</v>
      </c>
      <c r="K250" s="129">
        <v>0</v>
      </c>
      <c r="L250" s="129">
        <v>0</v>
      </c>
      <c r="M250" s="129">
        <v>0</v>
      </c>
      <c r="N250" s="167">
        <v>0</v>
      </c>
    </row>
    <row r="251" spans="1:14" ht="33" customHeight="1" x14ac:dyDescent="0.2">
      <c r="A251" s="80" t="s">
        <v>280</v>
      </c>
      <c r="B251" s="129">
        <v>0</v>
      </c>
      <c r="C251" s="129">
        <v>0</v>
      </c>
      <c r="D251" s="129">
        <v>0</v>
      </c>
      <c r="E251" s="129">
        <v>0</v>
      </c>
      <c r="F251" s="129">
        <v>0</v>
      </c>
      <c r="G251" s="129">
        <v>0</v>
      </c>
      <c r="H251" s="129">
        <v>0</v>
      </c>
      <c r="I251" s="129">
        <v>0</v>
      </c>
      <c r="J251" s="129">
        <v>0</v>
      </c>
      <c r="K251" s="129">
        <v>0</v>
      </c>
      <c r="L251" s="129">
        <v>0</v>
      </c>
      <c r="M251" s="129">
        <v>0</v>
      </c>
      <c r="N251" s="167">
        <v>0</v>
      </c>
    </row>
    <row r="252" spans="1:14" ht="33" customHeight="1" x14ac:dyDescent="0.2">
      <c r="A252" s="80" t="s">
        <v>281</v>
      </c>
      <c r="B252" s="129">
        <v>9675</v>
      </c>
      <c r="C252" s="129">
        <v>7200</v>
      </c>
      <c r="D252" s="129">
        <v>9135</v>
      </c>
      <c r="E252" s="129">
        <v>7875</v>
      </c>
      <c r="F252" s="129">
        <v>9135</v>
      </c>
      <c r="G252" s="129">
        <v>9269</v>
      </c>
      <c r="H252" s="129">
        <v>8955</v>
      </c>
      <c r="I252" s="129">
        <v>8415</v>
      </c>
      <c r="J252" s="129">
        <v>8415</v>
      </c>
      <c r="K252" s="129">
        <v>9270</v>
      </c>
      <c r="L252" s="129">
        <v>4590</v>
      </c>
      <c r="M252" s="129">
        <v>7965</v>
      </c>
      <c r="N252" s="167">
        <v>99899</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2775</v>
      </c>
      <c r="C256" s="133">
        <v>0</v>
      </c>
      <c r="D256" s="133">
        <v>0</v>
      </c>
      <c r="E256" s="133">
        <v>0</v>
      </c>
      <c r="F256" s="133">
        <v>0</v>
      </c>
      <c r="G256" s="133">
        <v>0</v>
      </c>
      <c r="H256" s="133">
        <v>0</v>
      </c>
      <c r="I256" s="133">
        <v>0</v>
      </c>
      <c r="J256" s="133">
        <v>0</v>
      </c>
      <c r="K256" s="133">
        <v>0</v>
      </c>
      <c r="L256" s="133">
        <v>0</v>
      </c>
      <c r="M256" s="133">
        <v>0</v>
      </c>
      <c r="N256" s="133">
        <v>2775</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2775</v>
      </c>
      <c r="C258" s="129">
        <v>0</v>
      </c>
      <c r="D258" s="129">
        <v>0</v>
      </c>
      <c r="E258" s="129">
        <v>0</v>
      </c>
      <c r="F258" s="129">
        <v>0</v>
      </c>
      <c r="G258" s="129">
        <v>0</v>
      </c>
      <c r="H258" s="129">
        <v>0</v>
      </c>
      <c r="I258" s="129">
        <v>0</v>
      </c>
      <c r="J258" s="129">
        <v>0</v>
      </c>
      <c r="K258" s="129">
        <v>0</v>
      </c>
      <c r="L258" s="129">
        <v>0</v>
      </c>
      <c r="M258" s="129">
        <v>0</v>
      </c>
      <c r="N258" s="167">
        <v>2775</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287595</v>
      </c>
      <c r="C275" s="133">
        <v>267973.38</v>
      </c>
      <c r="D275" s="133">
        <v>326778.64400000003</v>
      </c>
      <c r="E275" s="133">
        <v>307338.90700000006</v>
      </c>
      <c r="F275" s="133">
        <v>298428.87600000005</v>
      </c>
      <c r="G275" s="133">
        <v>325952.40700000001</v>
      </c>
      <c r="H275" s="133">
        <v>347865.16399999999</v>
      </c>
      <c r="I275" s="133">
        <v>349405.07900000003</v>
      </c>
      <c r="J275" s="133">
        <v>325327.32099999994</v>
      </c>
      <c r="K275" s="133">
        <v>359532.34400000004</v>
      </c>
      <c r="L275" s="133">
        <v>341867.02100000001</v>
      </c>
      <c r="M275" s="133">
        <v>299870.45799999998</v>
      </c>
      <c r="N275" s="133">
        <v>3837934.6009999998</v>
      </c>
    </row>
    <row r="276" spans="1:14" ht="33" customHeight="1" x14ac:dyDescent="0.2">
      <c r="A276" s="80" t="s">
        <v>304</v>
      </c>
      <c r="B276" s="129">
        <v>24777</v>
      </c>
      <c r="C276" s="129">
        <v>22551.989999999998</v>
      </c>
      <c r="D276" s="129">
        <v>29020.019999999997</v>
      </c>
      <c r="E276" s="129">
        <v>26324.830000000005</v>
      </c>
      <c r="F276" s="129">
        <v>24821.56</v>
      </c>
      <c r="G276" s="129">
        <v>28267.055</v>
      </c>
      <c r="H276" s="129">
        <v>28889.719999999998</v>
      </c>
      <c r="I276" s="129">
        <v>27695.34</v>
      </c>
      <c r="J276" s="129">
        <v>27733.309999999994</v>
      </c>
      <c r="K276" s="129">
        <v>28146.59</v>
      </c>
      <c r="L276" s="129">
        <v>30310.875000000004</v>
      </c>
      <c r="M276" s="129">
        <v>31152.840000000007</v>
      </c>
      <c r="N276" s="167">
        <v>329691.13</v>
      </c>
    </row>
    <row r="277" spans="1:14" ht="33" customHeight="1" x14ac:dyDescent="0.2">
      <c r="A277" s="80" t="s">
        <v>305</v>
      </c>
      <c r="B277" s="129">
        <v>2017</v>
      </c>
      <c r="C277" s="129">
        <v>1491.6</v>
      </c>
      <c r="D277" s="129">
        <v>1089</v>
      </c>
      <c r="E277" s="129">
        <v>3283</v>
      </c>
      <c r="F277" s="129">
        <v>2010.2</v>
      </c>
      <c r="G277" s="129">
        <v>1651</v>
      </c>
      <c r="H277" s="129">
        <v>1816.2</v>
      </c>
      <c r="I277" s="129">
        <v>2323.1999999999998</v>
      </c>
      <c r="J277" s="129">
        <v>2868.8</v>
      </c>
      <c r="K277" s="129">
        <v>1644.2</v>
      </c>
      <c r="L277" s="129">
        <v>1988.8</v>
      </c>
      <c r="M277" s="129">
        <v>1414.6</v>
      </c>
      <c r="N277" s="167">
        <v>23597.599999999999</v>
      </c>
    </row>
    <row r="278" spans="1:14" ht="33" customHeight="1" x14ac:dyDescent="0.2">
      <c r="A278" s="80" t="s">
        <v>306</v>
      </c>
      <c r="B278" s="129">
        <v>2659</v>
      </c>
      <c r="C278" s="129">
        <v>1085</v>
      </c>
      <c r="D278" s="129">
        <v>1696</v>
      </c>
      <c r="E278" s="129">
        <v>2993</v>
      </c>
      <c r="F278" s="129">
        <v>3687</v>
      </c>
      <c r="G278" s="129">
        <v>2504.8000000000002</v>
      </c>
      <c r="H278" s="129">
        <v>3159.2</v>
      </c>
      <c r="I278" s="129">
        <v>3072</v>
      </c>
      <c r="J278" s="129">
        <v>4031.6</v>
      </c>
      <c r="K278" s="129">
        <v>2451</v>
      </c>
      <c r="L278" s="129">
        <v>1904</v>
      </c>
      <c r="M278" s="129">
        <v>3368</v>
      </c>
      <c r="N278" s="167">
        <v>32610.6</v>
      </c>
    </row>
    <row r="279" spans="1:14" ht="33" customHeight="1" x14ac:dyDescent="0.2">
      <c r="A279" s="80" t="s">
        <v>307</v>
      </c>
      <c r="B279" s="129">
        <v>134602</v>
      </c>
      <c r="C279" s="129">
        <v>115960.35999999999</v>
      </c>
      <c r="D279" s="129">
        <v>152872.44899999999</v>
      </c>
      <c r="E279" s="129">
        <v>138132.69200000004</v>
      </c>
      <c r="F279" s="129">
        <v>137272.196</v>
      </c>
      <c r="G279" s="129">
        <v>147267.31700000001</v>
      </c>
      <c r="H279" s="129">
        <v>154208.54399999999</v>
      </c>
      <c r="I279" s="129">
        <v>165541.17000000001</v>
      </c>
      <c r="J279" s="129">
        <v>157104.986</v>
      </c>
      <c r="K279" s="129">
        <v>173231.18400000001</v>
      </c>
      <c r="L279" s="129">
        <v>167526.28599999999</v>
      </c>
      <c r="M279" s="129">
        <v>141749.318</v>
      </c>
      <c r="N279" s="167">
        <v>1785468.5020000001</v>
      </c>
    </row>
    <row r="280" spans="1:14" ht="33" customHeight="1" x14ac:dyDescent="0.2">
      <c r="A280" s="80" t="s">
        <v>308</v>
      </c>
      <c r="B280" s="129">
        <v>0</v>
      </c>
      <c r="C280" s="129">
        <v>0</v>
      </c>
      <c r="D280" s="129">
        <v>0</v>
      </c>
      <c r="E280" s="129">
        <v>0</v>
      </c>
      <c r="F280" s="129">
        <v>0</v>
      </c>
      <c r="G280" s="129">
        <v>0</v>
      </c>
      <c r="H280" s="129">
        <v>0</v>
      </c>
      <c r="I280" s="129">
        <v>0</v>
      </c>
      <c r="J280" s="129">
        <v>0</v>
      </c>
      <c r="K280" s="129">
        <v>0</v>
      </c>
      <c r="L280" s="129">
        <v>0</v>
      </c>
      <c r="M280" s="129">
        <v>0</v>
      </c>
      <c r="N280" s="167">
        <v>0</v>
      </c>
    </row>
    <row r="281" spans="1:14" ht="33" customHeight="1" x14ac:dyDescent="0.2">
      <c r="A281" s="80" t="s">
        <v>309</v>
      </c>
      <c r="B281" s="129">
        <v>9065</v>
      </c>
      <c r="C281" s="129">
        <v>8173.7</v>
      </c>
      <c r="D281" s="129">
        <v>10893.54</v>
      </c>
      <c r="E281" s="129">
        <v>9199.2800000000007</v>
      </c>
      <c r="F281" s="129">
        <v>8477.4699999999993</v>
      </c>
      <c r="G281" s="129">
        <v>9678.18</v>
      </c>
      <c r="H281" s="129">
        <v>9973.7900000000009</v>
      </c>
      <c r="I281" s="129">
        <v>9382.0400000000009</v>
      </c>
      <c r="J281" s="129">
        <v>8065.99</v>
      </c>
      <c r="K281" s="129">
        <v>9477.2000000000007</v>
      </c>
      <c r="L281" s="129">
        <v>4815.03</v>
      </c>
      <c r="M281" s="129">
        <v>8301.2000000000007</v>
      </c>
      <c r="N281" s="167">
        <v>105502.42</v>
      </c>
    </row>
    <row r="282" spans="1:14" ht="33" customHeight="1" x14ac:dyDescent="0.2">
      <c r="A282" s="80" t="s">
        <v>310</v>
      </c>
      <c r="B282" s="129">
        <v>85495</v>
      </c>
      <c r="C282" s="129">
        <v>85065.62000000001</v>
      </c>
      <c r="D282" s="129">
        <v>92182.05</v>
      </c>
      <c r="E282" s="129">
        <v>90226.804999999993</v>
      </c>
      <c r="F282" s="129">
        <v>94321.43</v>
      </c>
      <c r="G282" s="129">
        <v>101042.015</v>
      </c>
      <c r="H282" s="129">
        <v>110958.59999999999</v>
      </c>
      <c r="I282" s="129">
        <v>99470.199000000008</v>
      </c>
      <c r="J282" s="129">
        <v>90705.344999999987</v>
      </c>
      <c r="K282" s="129">
        <v>98026.260000000009</v>
      </c>
      <c r="L282" s="129">
        <v>105620.35999999999</v>
      </c>
      <c r="M282" s="129">
        <v>83866.369999999981</v>
      </c>
      <c r="N282" s="167">
        <v>1136980.0539999998</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28980</v>
      </c>
      <c r="C287" s="129">
        <v>33645.11</v>
      </c>
      <c r="D287" s="129">
        <v>39025.584999999999</v>
      </c>
      <c r="E287" s="129">
        <v>37179.300000000003</v>
      </c>
      <c r="F287" s="129">
        <v>27839.019999999997</v>
      </c>
      <c r="G287" s="129">
        <v>35542.04</v>
      </c>
      <c r="H287" s="129">
        <v>38859.11</v>
      </c>
      <c r="I287" s="129">
        <v>41921.130000000005</v>
      </c>
      <c r="J287" s="129">
        <v>34817.29</v>
      </c>
      <c r="K287" s="129">
        <v>46555.91</v>
      </c>
      <c r="L287" s="129">
        <v>29701.67</v>
      </c>
      <c r="M287" s="129">
        <v>30018.129999999997</v>
      </c>
      <c r="N287" s="167">
        <v>424084.29499999998</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0</v>
      </c>
      <c r="C290" s="129">
        <v>0</v>
      </c>
      <c r="D290" s="129">
        <v>0</v>
      </c>
      <c r="E290" s="129">
        <v>0</v>
      </c>
      <c r="F290" s="129">
        <v>0</v>
      </c>
      <c r="G290" s="129">
        <v>0</v>
      </c>
      <c r="H290" s="129">
        <v>0</v>
      </c>
      <c r="I290" s="129">
        <v>0</v>
      </c>
      <c r="J290" s="129">
        <v>0</v>
      </c>
      <c r="K290" s="129">
        <v>0</v>
      </c>
      <c r="L290" s="129">
        <v>0</v>
      </c>
      <c r="M290" s="129">
        <v>0</v>
      </c>
      <c r="N290" s="167">
        <v>0</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367</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32188</v>
      </c>
      <c r="C312" s="133">
        <v>11485.67</v>
      </c>
      <c r="D312" s="133">
        <v>24025.82</v>
      </c>
      <c r="E312" s="133">
        <v>30025.29</v>
      </c>
      <c r="F312" s="133">
        <v>35661.360000000001</v>
      </c>
      <c r="G312" s="133">
        <v>32953.21</v>
      </c>
      <c r="H312" s="133">
        <v>33765.300000000003</v>
      </c>
      <c r="I312" s="133">
        <v>33212.14</v>
      </c>
      <c r="J312" s="133">
        <v>28299.05</v>
      </c>
      <c r="K312" s="133">
        <v>29205.22</v>
      </c>
      <c r="L312" s="133">
        <v>36954.770000000004</v>
      </c>
      <c r="M312" s="133">
        <v>34352.86</v>
      </c>
      <c r="N312" s="133">
        <v>362128.69</v>
      </c>
    </row>
    <row r="313" spans="1:14" ht="33" customHeight="1" x14ac:dyDescent="0.2">
      <c r="A313" s="80" t="s">
        <v>337</v>
      </c>
      <c r="B313" s="129">
        <v>24666</v>
      </c>
      <c r="C313" s="129">
        <v>7325</v>
      </c>
      <c r="D313" s="129">
        <v>18474</v>
      </c>
      <c r="E313" s="129">
        <v>22875</v>
      </c>
      <c r="F313" s="129">
        <v>26060</v>
      </c>
      <c r="G313" s="129">
        <v>23249</v>
      </c>
      <c r="H313" s="129">
        <v>24774</v>
      </c>
      <c r="I313" s="129">
        <v>23873</v>
      </c>
      <c r="J313" s="129">
        <v>19524</v>
      </c>
      <c r="K313" s="129">
        <v>26200</v>
      </c>
      <c r="L313" s="129">
        <v>27650</v>
      </c>
      <c r="M313" s="129">
        <v>26825</v>
      </c>
      <c r="N313" s="167">
        <v>271495</v>
      </c>
    </row>
    <row r="314" spans="1:14" ht="33" customHeight="1" x14ac:dyDescent="0.2">
      <c r="A314" s="80" t="s">
        <v>338</v>
      </c>
      <c r="B314" s="129">
        <v>7522</v>
      </c>
      <c r="C314" s="129">
        <v>4160.67</v>
      </c>
      <c r="D314" s="129">
        <v>5551.82</v>
      </c>
      <c r="E314" s="129">
        <v>7150.29</v>
      </c>
      <c r="F314" s="129">
        <v>9601.36</v>
      </c>
      <c r="G314" s="129">
        <v>9704.2099999999991</v>
      </c>
      <c r="H314" s="129">
        <v>8991.2999999999993</v>
      </c>
      <c r="I314" s="129">
        <v>9339.14</v>
      </c>
      <c r="J314" s="129">
        <v>8775.0499999999993</v>
      </c>
      <c r="K314" s="129">
        <v>3005.22</v>
      </c>
      <c r="L314" s="129">
        <v>9304.77</v>
      </c>
      <c r="M314" s="129">
        <v>7527.86</v>
      </c>
      <c r="N314" s="167">
        <v>90633.69</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1750</v>
      </c>
      <c r="C316" s="133">
        <v>1675</v>
      </c>
      <c r="D316" s="133">
        <v>2600</v>
      </c>
      <c r="E316" s="133">
        <v>2197</v>
      </c>
      <c r="F316" s="133">
        <v>2073</v>
      </c>
      <c r="G316" s="133">
        <v>2200</v>
      </c>
      <c r="H316" s="133">
        <v>2421</v>
      </c>
      <c r="I316" s="133">
        <v>1898</v>
      </c>
      <c r="J316" s="133">
        <v>1400</v>
      </c>
      <c r="K316" s="133">
        <v>1548</v>
      </c>
      <c r="L316" s="133">
        <v>1750</v>
      </c>
      <c r="M316" s="133">
        <v>2775</v>
      </c>
      <c r="N316" s="133">
        <v>24287</v>
      </c>
    </row>
    <row r="317" spans="1:14" ht="33" customHeight="1" thickBot="1" x14ac:dyDescent="0.25">
      <c r="A317" s="81" t="s">
        <v>339</v>
      </c>
      <c r="B317" s="138">
        <v>1750</v>
      </c>
      <c r="C317" s="138">
        <v>1675</v>
      </c>
      <c r="D317" s="138">
        <v>2600</v>
      </c>
      <c r="E317" s="138">
        <v>2197</v>
      </c>
      <c r="F317" s="138">
        <v>2073</v>
      </c>
      <c r="G317" s="138">
        <v>2200</v>
      </c>
      <c r="H317" s="138">
        <v>2421</v>
      </c>
      <c r="I317" s="138">
        <v>1898</v>
      </c>
      <c r="J317" s="138">
        <v>1400</v>
      </c>
      <c r="K317" s="138">
        <v>1548</v>
      </c>
      <c r="L317" s="138">
        <v>1750</v>
      </c>
      <c r="M317" s="138">
        <v>2775</v>
      </c>
      <c r="N317" s="168">
        <v>24287</v>
      </c>
    </row>
    <row r="318" spans="1:14" ht="33" customHeight="1" thickBot="1" x14ac:dyDescent="0.25">
      <c r="A318" s="169" t="s">
        <v>250</v>
      </c>
      <c r="B318" s="141">
        <v>334168</v>
      </c>
      <c r="C318" s="141">
        <v>288334.05</v>
      </c>
      <c r="D318" s="141">
        <v>362639.46400000004</v>
      </c>
      <c r="E318" s="141">
        <v>347436.19700000004</v>
      </c>
      <c r="F318" s="141">
        <v>345298.23600000003</v>
      </c>
      <c r="G318" s="141">
        <v>370374.61700000003</v>
      </c>
      <c r="H318" s="141">
        <v>393006.46399999998</v>
      </c>
      <c r="I318" s="141">
        <v>393060.21900000004</v>
      </c>
      <c r="J318" s="141">
        <v>364041.37099999993</v>
      </c>
      <c r="K318" s="141">
        <v>400250.56400000001</v>
      </c>
      <c r="L318" s="141">
        <v>385471.79100000003</v>
      </c>
      <c r="M318" s="141">
        <v>344963.31799999997</v>
      </c>
      <c r="N318" s="141">
        <v>4329044.2910000002</v>
      </c>
    </row>
    <row r="319" spans="1:14" ht="33" customHeight="1" x14ac:dyDescent="0.2"/>
    <row r="320" spans="1:14" ht="33" customHeight="1" x14ac:dyDescent="0.2">
      <c r="A320" s="85"/>
    </row>
    <row r="321" spans="1:14" ht="33" customHeight="1" x14ac:dyDescent="0.2">
      <c r="A321" s="216" t="s">
        <v>416</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0</v>
      </c>
      <c r="C330" s="133">
        <v>0</v>
      </c>
      <c r="D330" s="133">
        <v>0</v>
      </c>
      <c r="E330" s="133">
        <v>0</v>
      </c>
      <c r="F330" s="133">
        <v>2134.5</v>
      </c>
      <c r="G330" s="133">
        <v>10429.870000000001</v>
      </c>
      <c r="H330" s="133">
        <v>10112.64</v>
      </c>
      <c r="I330" s="133">
        <v>12588.299999999997</v>
      </c>
      <c r="J330" s="133">
        <v>8879.32</v>
      </c>
      <c r="K330" s="133">
        <v>4962.4399999999996</v>
      </c>
      <c r="L330" s="133">
        <v>5689.02</v>
      </c>
      <c r="M330" s="133">
        <v>2006.02</v>
      </c>
      <c r="N330" s="133">
        <v>56802.109999999993</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0</v>
      </c>
      <c r="C336" s="129">
        <v>0</v>
      </c>
      <c r="D336" s="129">
        <v>0</v>
      </c>
      <c r="E336" s="129">
        <v>0</v>
      </c>
      <c r="F336" s="129">
        <v>2134.5</v>
      </c>
      <c r="G336" s="129">
        <v>10429.870000000001</v>
      </c>
      <c r="H336" s="129">
        <v>10112.64</v>
      </c>
      <c r="I336" s="129">
        <v>12588.299999999997</v>
      </c>
      <c r="J336" s="129">
        <v>8879.32</v>
      </c>
      <c r="K336" s="129">
        <v>4962.4399999999996</v>
      </c>
      <c r="L336" s="129">
        <v>5689.02</v>
      </c>
      <c r="M336" s="129">
        <v>2006.02</v>
      </c>
      <c r="N336" s="131">
        <v>56802.109999999993</v>
      </c>
    </row>
    <row r="337" spans="1:14" ht="33" customHeight="1" thickBot="1" x14ac:dyDescent="0.25">
      <c r="A337" s="132" t="s">
        <v>263</v>
      </c>
      <c r="B337" s="133">
        <v>15836.020000000002</v>
      </c>
      <c r="C337" s="133">
        <v>16696.010000000002</v>
      </c>
      <c r="D337" s="133">
        <v>20788.559999999998</v>
      </c>
      <c r="E337" s="133">
        <v>21906.920000000002</v>
      </c>
      <c r="F337" s="133">
        <v>22681.06</v>
      </c>
      <c r="G337" s="133">
        <v>21247.11</v>
      </c>
      <c r="H337" s="133">
        <v>20032.859999999997</v>
      </c>
      <c r="I337" s="133">
        <v>21376.899999999998</v>
      </c>
      <c r="J337" s="133">
        <v>20108.179999999997</v>
      </c>
      <c r="K337" s="133">
        <v>22854.75</v>
      </c>
      <c r="L337" s="133">
        <v>24191.279999999999</v>
      </c>
      <c r="M337" s="133">
        <v>16516.02</v>
      </c>
      <c r="N337" s="133">
        <v>244235.66999999998</v>
      </c>
    </row>
    <row r="338" spans="1:14" ht="33" customHeight="1" x14ac:dyDescent="0.2">
      <c r="A338" s="80" t="s">
        <v>264</v>
      </c>
      <c r="B338" s="129">
        <v>15836.020000000002</v>
      </c>
      <c r="C338" s="129">
        <v>16696.010000000002</v>
      </c>
      <c r="D338" s="129">
        <v>20788.559999999998</v>
      </c>
      <c r="E338" s="129">
        <v>21906.920000000002</v>
      </c>
      <c r="F338" s="129">
        <v>22681.06</v>
      </c>
      <c r="G338" s="129">
        <v>21247.11</v>
      </c>
      <c r="H338" s="129">
        <v>20032.859999999997</v>
      </c>
      <c r="I338" s="129">
        <v>21376.899999999998</v>
      </c>
      <c r="J338" s="129">
        <v>20108.179999999997</v>
      </c>
      <c r="K338" s="129">
        <v>22854.75</v>
      </c>
      <c r="L338" s="129">
        <v>24191.279999999999</v>
      </c>
      <c r="M338" s="129">
        <v>16516.02</v>
      </c>
      <c r="N338" s="131">
        <v>244235.66999999998</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0</v>
      </c>
      <c r="C342" s="170">
        <v>0</v>
      </c>
      <c r="D342" s="170">
        <v>0</v>
      </c>
      <c r="E342" s="170">
        <v>155</v>
      </c>
      <c r="F342" s="170">
        <v>150</v>
      </c>
      <c r="G342" s="170">
        <v>60</v>
      </c>
      <c r="H342" s="170">
        <v>260</v>
      </c>
      <c r="I342" s="170">
        <v>36</v>
      </c>
      <c r="J342" s="170">
        <v>45</v>
      </c>
      <c r="K342" s="170">
        <v>0</v>
      </c>
      <c r="L342" s="170">
        <v>0</v>
      </c>
      <c r="M342" s="170">
        <v>0</v>
      </c>
      <c r="N342" s="170">
        <v>706</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0</v>
      </c>
      <c r="C344" s="129">
        <v>0</v>
      </c>
      <c r="D344" s="129">
        <v>0</v>
      </c>
      <c r="E344" s="129">
        <v>155</v>
      </c>
      <c r="F344" s="129">
        <v>150</v>
      </c>
      <c r="G344" s="129">
        <v>60</v>
      </c>
      <c r="H344" s="129">
        <v>260</v>
      </c>
      <c r="I344" s="129">
        <v>36</v>
      </c>
      <c r="J344" s="129">
        <v>45</v>
      </c>
      <c r="K344" s="129">
        <v>0</v>
      </c>
      <c r="L344" s="129">
        <v>0</v>
      </c>
      <c r="M344" s="129">
        <v>0</v>
      </c>
      <c r="N344" s="167">
        <v>706</v>
      </c>
    </row>
    <row r="345" spans="1:14" ht="33" customHeight="1" thickBot="1" x14ac:dyDescent="0.25">
      <c r="A345" s="132" t="s">
        <v>271</v>
      </c>
      <c r="B345" s="133">
        <v>98968.77</v>
      </c>
      <c r="C345" s="133">
        <v>125214.22999999998</v>
      </c>
      <c r="D345" s="133">
        <v>172858.93000000002</v>
      </c>
      <c r="E345" s="133">
        <v>212228.16999999998</v>
      </c>
      <c r="F345" s="133">
        <v>247911.85999999993</v>
      </c>
      <c r="G345" s="133">
        <v>217916.49</v>
      </c>
      <c r="H345" s="133">
        <v>239599.49</v>
      </c>
      <c r="I345" s="133">
        <v>221268.99000000002</v>
      </c>
      <c r="J345" s="133">
        <v>224605.8</v>
      </c>
      <c r="K345" s="133">
        <v>294663.53000000003</v>
      </c>
      <c r="L345" s="133">
        <v>200934.5</v>
      </c>
      <c r="M345" s="133">
        <v>177048.84999999998</v>
      </c>
      <c r="N345" s="133">
        <v>2433219.61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3008.1800000000003</v>
      </c>
      <c r="D348" s="129">
        <v>1436.97</v>
      </c>
      <c r="E348" s="129">
        <v>0</v>
      </c>
      <c r="F348" s="129">
        <v>0</v>
      </c>
      <c r="G348" s="129">
        <v>0</v>
      </c>
      <c r="H348" s="129">
        <v>0</v>
      </c>
      <c r="I348" s="129">
        <v>0</v>
      </c>
      <c r="J348" s="129">
        <v>0</v>
      </c>
      <c r="K348" s="129">
        <v>0</v>
      </c>
      <c r="L348" s="129">
        <v>88688.010000000009</v>
      </c>
      <c r="M348" s="129">
        <v>0</v>
      </c>
      <c r="N348" s="167">
        <v>93133.16</v>
      </c>
    </row>
    <row r="349" spans="1:14" ht="33" customHeight="1" x14ac:dyDescent="0.2">
      <c r="A349" s="80" t="s">
        <v>275</v>
      </c>
      <c r="B349" s="129">
        <v>28422.340000000007</v>
      </c>
      <c r="C349" s="129">
        <v>41600.239999999998</v>
      </c>
      <c r="D349" s="129">
        <v>89076.650000000023</v>
      </c>
      <c r="E349" s="129">
        <v>87061.560000000012</v>
      </c>
      <c r="F349" s="129">
        <v>73869.209999999992</v>
      </c>
      <c r="G349" s="129">
        <v>118287.22999999998</v>
      </c>
      <c r="H349" s="129">
        <v>163575.20000000001</v>
      </c>
      <c r="I349" s="129">
        <v>74983.520000000004</v>
      </c>
      <c r="J349" s="129">
        <v>129366.25999999998</v>
      </c>
      <c r="K349" s="129">
        <v>173540</v>
      </c>
      <c r="L349" s="129">
        <v>0</v>
      </c>
      <c r="M349" s="129">
        <v>55157.279999999999</v>
      </c>
      <c r="N349" s="167">
        <v>1034939.49</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0</v>
      </c>
      <c r="M350" s="129">
        <v>0</v>
      </c>
      <c r="N350" s="167">
        <v>0</v>
      </c>
    </row>
    <row r="351" spans="1:14" ht="33" customHeight="1" x14ac:dyDescent="0.2">
      <c r="A351" s="80" t="s">
        <v>277</v>
      </c>
      <c r="B351" s="129">
        <v>32853.760000000002</v>
      </c>
      <c r="C351" s="129">
        <v>14302.76</v>
      </c>
      <c r="D351" s="129">
        <v>13412.270000000002</v>
      </c>
      <c r="E351" s="129">
        <v>0</v>
      </c>
      <c r="F351" s="129">
        <v>2712.14</v>
      </c>
      <c r="G351" s="129">
        <v>4581.24</v>
      </c>
      <c r="H351" s="129">
        <v>1440.58</v>
      </c>
      <c r="I351" s="129">
        <v>5938.08</v>
      </c>
      <c r="J351" s="129">
        <v>3088.96</v>
      </c>
      <c r="K351" s="129">
        <v>1935.53</v>
      </c>
      <c r="L351" s="129">
        <v>0</v>
      </c>
      <c r="M351" s="129">
        <v>44065.500000000007</v>
      </c>
      <c r="N351" s="167">
        <v>124330.82000000004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112246.49</v>
      </c>
      <c r="M353" s="129">
        <v>0</v>
      </c>
      <c r="N353" s="167">
        <v>112246.49</v>
      </c>
    </row>
    <row r="354" spans="1:14" ht="33" customHeight="1" x14ac:dyDescent="0.2">
      <c r="A354" s="80" t="s">
        <v>280</v>
      </c>
      <c r="B354" s="129">
        <v>37692.67</v>
      </c>
      <c r="C354" s="129">
        <v>66303.049999999988</v>
      </c>
      <c r="D354" s="129">
        <v>68933.039999999994</v>
      </c>
      <c r="E354" s="129">
        <v>125166.60999999999</v>
      </c>
      <c r="F354" s="129">
        <v>171330.50999999995</v>
      </c>
      <c r="G354" s="129">
        <v>95048.020000000019</v>
      </c>
      <c r="H354" s="129">
        <v>74583.709999999992</v>
      </c>
      <c r="I354" s="129">
        <v>140347.39000000001</v>
      </c>
      <c r="J354" s="129">
        <v>92150.580000000016</v>
      </c>
      <c r="K354" s="129">
        <v>119188</v>
      </c>
      <c r="L354" s="129">
        <v>0</v>
      </c>
      <c r="M354" s="129">
        <v>77826.069999999992</v>
      </c>
      <c r="N354" s="167">
        <v>1068569.6499999999</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43413.919999999998</v>
      </c>
      <c r="C359" s="133">
        <v>39890.86</v>
      </c>
      <c r="D359" s="133">
        <v>52666.79</v>
      </c>
      <c r="E359" s="133">
        <v>49930.68</v>
      </c>
      <c r="F359" s="133">
        <v>56774.279999999992</v>
      </c>
      <c r="G359" s="133">
        <v>60409.119999999995</v>
      </c>
      <c r="H359" s="133">
        <v>59476.9</v>
      </c>
      <c r="I359" s="133">
        <v>58701.909999999996</v>
      </c>
      <c r="J359" s="133">
        <v>57519.39</v>
      </c>
      <c r="K359" s="133">
        <v>50954.06</v>
      </c>
      <c r="L359" s="133">
        <v>117548.57</v>
      </c>
      <c r="M359" s="133">
        <v>36817.51</v>
      </c>
      <c r="N359" s="133">
        <v>684103.99</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439.71000000000004</v>
      </c>
      <c r="M360" s="129">
        <v>0</v>
      </c>
      <c r="N360" s="167">
        <v>439.71000000000004</v>
      </c>
    </row>
    <row r="361" spans="1:14" ht="33" customHeight="1" x14ac:dyDescent="0.2">
      <c r="A361" s="80" t="s">
        <v>286</v>
      </c>
      <c r="B361" s="129">
        <v>0</v>
      </c>
      <c r="C361" s="129">
        <v>521.95000000000005</v>
      </c>
      <c r="D361" s="129">
        <v>355.43</v>
      </c>
      <c r="E361" s="129">
        <v>569.08000000000004</v>
      </c>
      <c r="F361" s="129">
        <v>551.02</v>
      </c>
      <c r="G361" s="129">
        <v>438.14</v>
      </c>
      <c r="H361" s="129">
        <v>0</v>
      </c>
      <c r="I361" s="129">
        <v>273.95999999999998</v>
      </c>
      <c r="J361" s="129">
        <v>275.04000000000002</v>
      </c>
      <c r="K361" s="129">
        <v>304.06</v>
      </c>
      <c r="L361" s="129">
        <v>0</v>
      </c>
      <c r="M361" s="129">
        <v>994.49</v>
      </c>
      <c r="N361" s="167">
        <v>4283.17</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1465.62</v>
      </c>
      <c r="M362" s="129">
        <v>0</v>
      </c>
      <c r="N362" s="167">
        <v>1465.62</v>
      </c>
    </row>
    <row r="363" spans="1:14" ht="33" customHeight="1" x14ac:dyDescent="0.2">
      <c r="A363" s="80" t="s">
        <v>288</v>
      </c>
      <c r="B363" s="129">
        <v>1121.03</v>
      </c>
      <c r="C363" s="129">
        <v>0</v>
      </c>
      <c r="D363" s="129">
        <v>0</v>
      </c>
      <c r="E363" s="129">
        <v>0</v>
      </c>
      <c r="F363" s="129">
        <v>0</v>
      </c>
      <c r="G363" s="129">
        <v>0</v>
      </c>
      <c r="H363" s="129">
        <v>0</v>
      </c>
      <c r="I363" s="129">
        <v>0</v>
      </c>
      <c r="J363" s="129">
        <v>1353.63</v>
      </c>
      <c r="K363" s="129">
        <v>0</v>
      </c>
      <c r="L363" s="129">
        <v>0</v>
      </c>
      <c r="M363" s="129">
        <v>1361.44</v>
      </c>
      <c r="N363" s="167">
        <v>3836.1</v>
      </c>
    </row>
    <row r="364" spans="1:14" ht="33" customHeight="1" x14ac:dyDescent="0.2">
      <c r="A364" s="80" t="s">
        <v>289</v>
      </c>
      <c r="B364" s="129">
        <v>0</v>
      </c>
      <c r="C364" s="129">
        <v>904.34999999999991</v>
      </c>
      <c r="D364" s="129">
        <v>633.20000000000005</v>
      </c>
      <c r="E364" s="129">
        <v>649.74</v>
      </c>
      <c r="F364" s="129">
        <v>1339.12</v>
      </c>
      <c r="G364" s="129">
        <v>806.71999999999991</v>
      </c>
      <c r="H364" s="129">
        <v>810.5100000000001</v>
      </c>
      <c r="I364" s="129">
        <v>553.96</v>
      </c>
      <c r="J364" s="129">
        <v>0</v>
      </c>
      <c r="K364" s="129">
        <v>0</v>
      </c>
      <c r="L364" s="129">
        <v>46538.94</v>
      </c>
      <c r="M364" s="129">
        <v>0</v>
      </c>
      <c r="N364" s="167">
        <v>52236.54</v>
      </c>
    </row>
    <row r="365" spans="1:14" ht="33" customHeight="1" x14ac:dyDescent="0.2">
      <c r="A365" s="80" t="s">
        <v>290</v>
      </c>
      <c r="B365" s="129">
        <v>42232.89</v>
      </c>
      <c r="C365" s="129">
        <v>38434.559999999998</v>
      </c>
      <c r="D365" s="129">
        <v>51678.16</v>
      </c>
      <c r="E365" s="129">
        <v>48681.86</v>
      </c>
      <c r="F365" s="129">
        <v>54794.139999999992</v>
      </c>
      <c r="G365" s="129">
        <v>59164.259999999995</v>
      </c>
      <c r="H365" s="129">
        <v>58666.39</v>
      </c>
      <c r="I365" s="129">
        <v>57483.99</v>
      </c>
      <c r="J365" s="129">
        <v>54270.720000000001</v>
      </c>
      <c r="K365" s="129">
        <v>50650</v>
      </c>
      <c r="L365" s="129">
        <v>0</v>
      </c>
      <c r="M365" s="129">
        <v>34461.58</v>
      </c>
      <c r="N365" s="167">
        <v>550518.54999999993</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60</v>
      </c>
      <c r="C367" s="129">
        <v>30</v>
      </c>
      <c r="D367" s="129">
        <v>0</v>
      </c>
      <c r="E367" s="129">
        <v>30</v>
      </c>
      <c r="F367" s="129">
        <v>90</v>
      </c>
      <c r="G367" s="129">
        <v>0</v>
      </c>
      <c r="H367" s="129">
        <v>0</v>
      </c>
      <c r="I367" s="129">
        <v>0</v>
      </c>
      <c r="J367" s="129">
        <v>0</v>
      </c>
      <c r="K367" s="129">
        <v>0</v>
      </c>
      <c r="L367" s="129">
        <v>0</v>
      </c>
      <c r="M367" s="129">
        <v>0</v>
      </c>
      <c r="N367" s="167">
        <v>210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810</v>
      </c>
      <c r="M368" s="129">
        <v>0</v>
      </c>
      <c r="N368" s="167">
        <v>810</v>
      </c>
    </row>
    <row r="369" spans="1:14" ht="33" customHeight="1" thickBot="1" x14ac:dyDescent="0.25">
      <c r="A369" s="80" t="s">
        <v>294</v>
      </c>
      <c r="B369" s="129">
        <v>0</v>
      </c>
      <c r="C369" s="129">
        <v>0</v>
      </c>
      <c r="D369" s="129">
        <v>0</v>
      </c>
      <c r="E369" s="129">
        <v>0</v>
      </c>
      <c r="F369" s="129">
        <v>0</v>
      </c>
      <c r="G369" s="129">
        <v>0</v>
      </c>
      <c r="H369" s="129">
        <v>0</v>
      </c>
      <c r="I369" s="129">
        <v>390</v>
      </c>
      <c r="J369" s="129">
        <v>1620</v>
      </c>
      <c r="K369" s="129">
        <v>0</v>
      </c>
      <c r="L369" s="129">
        <v>68294.3</v>
      </c>
      <c r="M369" s="129">
        <v>0</v>
      </c>
      <c r="N369" s="167">
        <v>70304.3</v>
      </c>
    </row>
    <row r="370" spans="1:14" ht="33" customHeight="1" thickBot="1" x14ac:dyDescent="0.25">
      <c r="A370" s="132" t="s">
        <v>295</v>
      </c>
      <c r="B370" s="133">
        <v>26900.68</v>
      </c>
      <c r="C370" s="133">
        <v>17540.419999999998</v>
      </c>
      <c r="D370" s="133">
        <v>35932.92</v>
      </c>
      <c r="E370" s="133">
        <v>42626.100000000006</v>
      </c>
      <c r="F370" s="133">
        <v>45374.99</v>
      </c>
      <c r="G370" s="133">
        <v>31022.21</v>
      </c>
      <c r="H370" s="133">
        <v>41135.379999999997</v>
      </c>
      <c r="I370" s="133">
        <v>59359.7</v>
      </c>
      <c r="J370" s="133">
        <v>63988.5</v>
      </c>
      <c r="K370" s="133">
        <v>71357.539999999994</v>
      </c>
      <c r="L370" s="133">
        <v>18506.669999999998</v>
      </c>
      <c r="M370" s="133">
        <v>68398.3</v>
      </c>
      <c r="N370" s="133">
        <v>522143.41</v>
      </c>
    </row>
    <row r="371" spans="1:14" ht="33" customHeight="1" x14ac:dyDescent="0.2">
      <c r="A371" s="80" t="s">
        <v>296</v>
      </c>
      <c r="B371" s="129">
        <v>15024.609999999999</v>
      </c>
      <c r="C371" s="129">
        <v>17540.419999999998</v>
      </c>
      <c r="D371" s="129">
        <v>24006.74</v>
      </c>
      <c r="E371" s="129">
        <v>35109.600000000006</v>
      </c>
      <c r="F371" s="129">
        <v>37908.6</v>
      </c>
      <c r="G371" s="129">
        <v>27489.46</v>
      </c>
      <c r="H371" s="129">
        <v>38128.78</v>
      </c>
      <c r="I371" s="129">
        <v>57856.399999999994</v>
      </c>
      <c r="J371" s="129">
        <v>62485.2</v>
      </c>
      <c r="K371" s="129">
        <v>69653.799999999988</v>
      </c>
      <c r="L371" s="129">
        <v>0</v>
      </c>
      <c r="M371" s="129">
        <v>68398.3</v>
      </c>
      <c r="N371" s="167">
        <v>453601.91</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11876.07</v>
      </c>
      <c r="C374" s="129">
        <v>0</v>
      </c>
      <c r="D374" s="129">
        <v>11926.179999999998</v>
      </c>
      <c r="E374" s="129">
        <v>7516.5</v>
      </c>
      <c r="F374" s="129">
        <v>7466.39</v>
      </c>
      <c r="G374" s="129">
        <v>3532.75</v>
      </c>
      <c r="H374" s="129">
        <v>3006.6</v>
      </c>
      <c r="I374" s="129">
        <v>1503.3</v>
      </c>
      <c r="J374" s="129">
        <v>1503.3</v>
      </c>
      <c r="K374" s="129">
        <v>1703.74</v>
      </c>
      <c r="L374" s="129">
        <v>0</v>
      </c>
      <c r="M374" s="129">
        <v>0</v>
      </c>
      <c r="N374" s="167">
        <v>50034.83</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18506.669999999998</v>
      </c>
      <c r="M377" s="129">
        <v>0</v>
      </c>
      <c r="N377" s="167">
        <v>18506.669999999998</v>
      </c>
    </row>
    <row r="378" spans="1:14" ht="33" customHeight="1" thickBot="1" x14ac:dyDescent="0.25">
      <c r="A378" s="132" t="s">
        <v>303</v>
      </c>
      <c r="B378" s="133">
        <v>30474.82</v>
      </c>
      <c r="C378" s="133">
        <v>28766.120000000003</v>
      </c>
      <c r="D378" s="133">
        <v>33479.08</v>
      </c>
      <c r="E378" s="133">
        <v>33260.699999999997</v>
      </c>
      <c r="F378" s="133">
        <v>33470.79</v>
      </c>
      <c r="G378" s="133">
        <v>35839.289999999994</v>
      </c>
      <c r="H378" s="133">
        <v>39377.64</v>
      </c>
      <c r="I378" s="133">
        <v>28771.77</v>
      </c>
      <c r="J378" s="133">
        <v>40047.14</v>
      </c>
      <c r="K378" s="133">
        <v>44754.96</v>
      </c>
      <c r="L378" s="133">
        <v>21619.03</v>
      </c>
      <c r="M378" s="133">
        <v>43023.35</v>
      </c>
      <c r="N378" s="133">
        <v>412884.69</v>
      </c>
    </row>
    <row r="379" spans="1:14" ht="33" customHeight="1" x14ac:dyDescent="0.2">
      <c r="A379" s="80" t="s">
        <v>304</v>
      </c>
      <c r="B379" s="129">
        <v>4500</v>
      </c>
      <c r="C379" s="129">
        <v>2600</v>
      </c>
      <c r="D379" s="129">
        <v>3600</v>
      </c>
      <c r="E379" s="129">
        <v>8761.380000000001</v>
      </c>
      <c r="F379" s="129">
        <v>8178.67</v>
      </c>
      <c r="G379" s="129">
        <v>6740.19</v>
      </c>
      <c r="H379" s="129">
        <v>11484.8</v>
      </c>
      <c r="I379" s="129">
        <v>13334.130000000001</v>
      </c>
      <c r="J379" s="129">
        <v>15313.79</v>
      </c>
      <c r="K379" s="129">
        <v>16721</v>
      </c>
      <c r="L379" s="129">
        <v>250</v>
      </c>
      <c r="M379" s="129">
        <v>17996.29</v>
      </c>
      <c r="N379" s="167">
        <v>109480.25000000003</v>
      </c>
    </row>
    <row r="380" spans="1:14" ht="33" customHeight="1" x14ac:dyDescent="0.2">
      <c r="A380" s="80" t="s">
        <v>305</v>
      </c>
      <c r="B380" s="129">
        <v>350</v>
      </c>
      <c r="C380" s="129">
        <v>250</v>
      </c>
      <c r="D380" s="129">
        <v>300</v>
      </c>
      <c r="E380" s="129">
        <v>250</v>
      </c>
      <c r="F380" s="129">
        <v>550</v>
      </c>
      <c r="G380" s="129">
        <v>550</v>
      </c>
      <c r="H380" s="129">
        <v>300</v>
      </c>
      <c r="I380" s="129">
        <v>900</v>
      </c>
      <c r="J380" s="129">
        <v>350</v>
      </c>
      <c r="K380" s="129">
        <v>100</v>
      </c>
      <c r="L380" s="129">
        <v>12768</v>
      </c>
      <c r="M380" s="129">
        <v>100</v>
      </c>
      <c r="N380" s="167">
        <v>16768</v>
      </c>
    </row>
    <row r="381" spans="1:14" ht="33" customHeight="1" x14ac:dyDescent="0.2">
      <c r="A381" s="80" t="s">
        <v>306</v>
      </c>
      <c r="B381" s="129">
        <v>11440</v>
      </c>
      <c r="C381" s="129">
        <v>11088</v>
      </c>
      <c r="D381" s="129">
        <v>14820</v>
      </c>
      <c r="E381" s="129">
        <v>13820</v>
      </c>
      <c r="F381" s="129">
        <v>11556</v>
      </c>
      <c r="G381" s="129">
        <v>13904</v>
      </c>
      <c r="H381" s="129">
        <v>16800</v>
      </c>
      <c r="I381" s="129">
        <v>12432</v>
      </c>
      <c r="J381" s="129">
        <v>16452</v>
      </c>
      <c r="K381" s="129">
        <v>15168</v>
      </c>
      <c r="L381" s="129">
        <v>0</v>
      </c>
      <c r="M381" s="129">
        <v>12246.5</v>
      </c>
      <c r="N381" s="167">
        <v>149726.5</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8601.0299999999988</v>
      </c>
      <c r="M382" s="129">
        <v>0</v>
      </c>
      <c r="N382" s="167">
        <v>8601.0299999999988</v>
      </c>
    </row>
    <row r="383" spans="1:14" ht="33" customHeight="1" x14ac:dyDescent="0.2">
      <c r="A383" s="80" t="s">
        <v>308</v>
      </c>
      <c r="B383" s="129">
        <v>14081.14</v>
      </c>
      <c r="C383" s="129">
        <v>14828.12</v>
      </c>
      <c r="D383" s="129">
        <v>14759.079999999998</v>
      </c>
      <c r="E383" s="129">
        <v>10429.32</v>
      </c>
      <c r="F383" s="129">
        <v>13186.12</v>
      </c>
      <c r="G383" s="129">
        <v>14645.099999999999</v>
      </c>
      <c r="H383" s="129">
        <v>10792.84</v>
      </c>
      <c r="I383" s="129">
        <v>2105.64</v>
      </c>
      <c r="J383" s="129">
        <v>7931.3499999999995</v>
      </c>
      <c r="K383" s="129">
        <v>12765.960000000001</v>
      </c>
      <c r="L383" s="129">
        <v>0</v>
      </c>
      <c r="M383" s="129">
        <v>12680.56</v>
      </c>
      <c r="N383" s="167">
        <v>128205.23000000001</v>
      </c>
    </row>
    <row r="384" spans="1:14" ht="33" customHeight="1" x14ac:dyDescent="0.2">
      <c r="A384" s="80" t="s">
        <v>309</v>
      </c>
      <c r="B384" s="129">
        <v>0</v>
      </c>
      <c r="C384" s="129">
        <v>0</v>
      </c>
      <c r="D384" s="129">
        <v>0</v>
      </c>
      <c r="E384" s="129">
        <v>0</v>
      </c>
      <c r="F384" s="129">
        <v>0</v>
      </c>
      <c r="G384" s="129">
        <v>0</v>
      </c>
      <c r="H384" s="129">
        <v>0</v>
      </c>
      <c r="I384" s="129">
        <v>0</v>
      </c>
      <c r="J384" s="129">
        <v>0</v>
      </c>
      <c r="K384" s="129">
        <v>0</v>
      </c>
      <c r="L384" s="129">
        <v>0</v>
      </c>
      <c r="M384" s="129">
        <v>0</v>
      </c>
      <c r="N384" s="167">
        <v>0</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0</v>
      </c>
      <c r="C387" s="129">
        <v>0</v>
      </c>
      <c r="D387" s="129">
        <v>0</v>
      </c>
      <c r="E387" s="129">
        <v>0</v>
      </c>
      <c r="F387" s="129">
        <v>0</v>
      </c>
      <c r="G387" s="129">
        <v>0</v>
      </c>
      <c r="H387" s="129">
        <v>0</v>
      </c>
      <c r="I387" s="129">
        <v>0</v>
      </c>
      <c r="J387" s="129">
        <v>0</v>
      </c>
      <c r="K387" s="129">
        <v>0</v>
      </c>
      <c r="L387" s="129">
        <v>0</v>
      </c>
      <c r="M387" s="129">
        <v>0</v>
      </c>
      <c r="N387" s="167">
        <v>0</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103.68</v>
      </c>
      <c r="C392" s="129">
        <v>0</v>
      </c>
      <c r="D392" s="129">
        <v>0</v>
      </c>
      <c r="E392" s="129">
        <v>0</v>
      </c>
      <c r="F392" s="129">
        <v>0</v>
      </c>
      <c r="G392" s="129">
        <v>0</v>
      </c>
      <c r="H392" s="129">
        <v>0</v>
      </c>
      <c r="I392" s="129">
        <v>0</v>
      </c>
      <c r="J392" s="129">
        <v>0</v>
      </c>
      <c r="K392" s="129">
        <v>0</v>
      </c>
      <c r="L392" s="129">
        <v>0</v>
      </c>
      <c r="M392" s="129">
        <v>0</v>
      </c>
      <c r="N392" s="167">
        <v>103.68</v>
      </c>
    </row>
    <row r="393" spans="1:14" ht="33" customHeight="1" thickBot="1" x14ac:dyDescent="0.25">
      <c r="A393" s="80" t="s">
        <v>318</v>
      </c>
      <c r="B393" s="129">
        <v>0</v>
      </c>
      <c r="C393" s="129">
        <v>0</v>
      </c>
      <c r="D393" s="129">
        <v>0</v>
      </c>
      <c r="E393" s="129">
        <v>0</v>
      </c>
      <c r="F393" s="129">
        <v>0</v>
      </c>
      <c r="G393" s="129">
        <v>0</v>
      </c>
      <c r="H393" s="129">
        <v>0</v>
      </c>
      <c r="I393" s="129">
        <v>0</v>
      </c>
      <c r="J393" s="129">
        <v>0</v>
      </c>
      <c r="K393" s="129">
        <v>0</v>
      </c>
      <c r="L393" s="129">
        <v>0</v>
      </c>
      <c r="M393" s="129">
        <v>0</v>
      </c>
      <c r="N393" s="167">
        <v>0</v>
      </c>
    </row>
    <row r="394" spans="1:14" ht="33" customHeight="1" thickBot="1" x14ac:dyDescent="0.25">
      <c r="A394" s="132" t="s">
        <v>319</v>
      </c>
      <c r="B394" s="133">
        <v>4825.08</v>
      </c>
      <c r="C394" s="133">
        <v>5857.06</v>
      </c>
      <c r="D394" s="133">
        <v>5925.92</v>
      </c>
      <c r="E394" s="133">
        <v>6025.3799999999992</v>
      </c>
      <c r="F394" s="133">
        <v>5703.26</v>
      </c>
      <c r="G394" s="133">
        <v>6369.82</v>
      </c>
      <c r="H394" s="133">
        <v>5874.5</v>
      </c>
      <c r="I394" s="133">
        <v>8085.86</v>
      </c>
      <c r="J394" s="133">
        <v>7168.0300000000007</v>
      </c>
      <c r="K394" s="133">
        <v>6544.48</v>
      </c>
      <c r="L394" s="133">
        <v>6995.8799999999992</v>
      </c>
      <c r="M394" s="133">
        <v>6564.5199999999995</v>
      </c>
      <c r="N394" s="133">
        <v>75939.789999999994</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3600</v>
      </c>
      <c r="C396" s="129">
        <v>4244.34</v>
      </c>
      <c r="D396" s="129">
        <v>4305.4399999999996</v>
      </c>
      <c r="E396" s="129">
        <v>3252.18</v>
      </c>
      <c r="F396" s="129">
        <v>3334.06</v>
      </c>
      <c r="G396" s="129">
        <v>4461.7</v>
      </c>
      <c r="H396" s="129">
        <v>2460</v>
      </c>
      <c r="I396" s="129">
        <v>4801.74</v>
      </c>
      <c r="J396" s="129">
        <v>5777.55</v>
      </c>
      <c r="K396" s="129">
        <v>5434</v>
      </c>
      <c r="L396" s="129">
        <v>5634.44</v>
      </c>
      <c r="M396" s="129">
        <v>5673.66</v>
      </c>
      <c r="N396" s="167">
        <v>52979.11</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1225.08</v>
      </c>
      <c r="C399" s="129">
        <v>1612.72</v>
      </c>
      <c r="D399" s="129">
        <v>1620.48</v>
      </c>
      <c r="E399" s="129">
        <v>2773.2</v>
      </c>
      <c r="F399" s="129">
        <v>2369.1999999999998</v>
      </c>
      <c r="G399" s="129">
        <v>1908.12</v>
      </c>
      <c r="H399" s="129">
        <v>3414.5</v>
      </c>
      <c r="I399" s="129">
        <v>3284.12</v>
      </c>
      <c r="J399" s="129">
        <v>1390.48</v>
      </c>
      <c r="K399" s="129">
        <v>1110.4799999999998</v>
      </c>
      <c r="L399" s="129">
        <v>1361.44</v>
      </c>
      <c r="M399" s="129">
        <v>890.86</v>
      </c>
      <c r="N399" s="167">
        <v>22960.679999999997</v>
      </c>
    </row>
    <row r="400" spans="1:14" ht="33" customHeight="1" thickBot="1" x14ac:dyDescent="0.25">
      <c r="A400" s="80" t="s">
        <v>255</v>
      </c>
      <c r="B400" s="129">
        <v>0</v>
      </c>
      <c r="C400" s="129">
        <v>0</v>
      </c>
      <c r="D400" s="129">
        <v>0</v>
      </c>
      <c r="E400" s="129">
        <v>0</v>
      </c>
      <c r="F400" s="129">
        <v>0</v>
      </c>
      <c r="G400" s="129">
        <v>0</v>
      </c>
      <c r="H400" s="129">
        <v>0</v>
      </c>
      <c r="I400" s="129">
        <v>0</v>
      </c>
      <c r="J400" s="129">
        <v>0</v>
      </c>
      <c r="K400" s="129">
        <v>0</v>
      </c>
      <c r="L400" s="129">
        <v>0</v>
      </c>
      <c r="M400" s="129">
        <v>0</v>
      </c>
      <c r="N400" s="167">
        <v>0</v>
      </c>
    </row>
    <row r="401" spans="1:14" ht="33" customHeight="1" thickBot="1" x14ac:dyDescent="0.25">
      <c r="A401" s="132" t="s">
        <v>325</v>
      </c>
      <c r="B401" s="133">
        <v>0</v>
      </c>
      <c r="C401" s="133">
        <v>0</v>
      </c>
      <c r="D401" s="133">
        <v>0</v>
      </c>
      <c r="E401" s="133">
        <v>0</v>
      </c>
      <c r="F401" s="133">
        <v>0</v>
      </c>
      <c r="G401" s="133">
        <v>0</v>
      </c>
      <c r="H401" s="133">
        <v>0</v>
      </c>
      <c r="I401" s="133">
        <v>0</v>
      </c>
      <c r="J401" s="133">
        <v>0</v>
      </c>
      <c r="K401" s="133">
        <v>0</v>
      </c>
      <c r="L401" s="133">
        <v>0</v>
      </c>
      <c r="M401" s="133">
        <v>0</v>
      </c>
      <c r="N401" s="133">
        <v>0</v>
      </c>
    </row>
    <row r="402" spans="1:14" ht="33" customHeight="1" x14ac:dyDescent="0.2">
      <c r="A402" s="80" t="s">
        <v>326</v>
      </c>
      <c r="B402" s="129">
        <v>0</v>
      </c>
      <c r="C402" s="129">
        <v>0</v>
      </c>
      <c r="D402" s="129">
        <v>0</v>
      </c>
      <c r="E402" s="129">
        <v>0</v>
      </c>
      <c r="F402" s="129">
        <v>0</v>
      </c>
      <c r="G402" s="129">
        <v>0</v>
      </c>
      <c r="H402" s="129">
        <v>0</v>
      </c>
      <c r="I402" s="129">
        <v>0</v>
      </c>
      <c r="J402" s="129">
        <v>0</v>
      </c>
      <c r="K402" s="129">
        <v>0</v>
      </c>
      <c r="L402" s="129">
        <v>0</v>
      </c>
      <c r="M402" s="129">
        <v>0</v>
      </c>
      <c r="N402" s="129">
        <v>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367</v>
      </c>
      <c r="B406" s="133">
        <v>0</v>
      </c>
      <c r="C406" s="133">
        <v>11666.68</v>
      </c>
      <c r="D406" s="133">
        <v>41237.030000000006</v>
      </c>
      <c r="E406" s="133">
        <v>76822.149999999994</v>
      </c>
      <c r="F406" s="133">
        <v>86641.59</v>
      </c>
      <c r="G406" s="133">
        <v>67172.320000000007</v>
      </c>
      <c r="H406" s="133">
        <v>90080.650000000023</v>
      </c>
      <c r="I406" s="133">
        <v>98732.569999999978</v>
      </c>
      <c r="J406" s="133">
        <v>106280.50999999998</v>
      </c>
      <c r="K406" s="133">
        <v>41308</v>
      </c>
      <c r="L406" s="133">
        <v>84901.590000000011</v>
      </c>
      <c r="M406" s="133">
        <v>40583.97</v>
      </c>
      <c r="N406" s="133">
        <v>745427.06</v>
      </c>
    </row>
    <row r="407" spans="1:14" ht="33" customHeight="1" x14ac:dyDescent="0.2">
      <c r="A407" s="80" t="s">
        <v>330</v>
      </c>
      <c r="B407" s="129">
        <v>0</v>
      </c>
      <c r="C407" s="129">
        <v>2817.95</v>
      </c>
      <c r="D407" s="129">
        <v>5524.65</v>
      </c>
      <c r="E407" s="129">
        <v>5566.0599999999995</v>
      </c>
      <c r="F407" s="129">
        <v>5081.59</v>
      </c>
      <c r="G407" s="129">
        <v>2840.56</v>
      </c>
      <c r="H407" s="129">
        <v>2792.13</v>
      </c>
      <c r="I407" s="129">
        <v>8838.58</v>
      </c>
      <c r="J407" s="129">
        <v>0</v>
      </c>
      <c r="K407" s="129">
        <v>3055</v>
      </c>
      <c r="L407" s="129">
        <v>5624.57</v>
      </c>
      <c r="M407" s="129">
        <v>2589.08</v>
      </c>
      <c r="N407" s="167">
        <v>44730.170000000006</v>
      </c>
    </row>
    <row r="408" spans="1:14" ht="33" customHeight="1" x14ac:dyDescent="0.2">
      <c r="A408" s="80" t="s">
        <v>331</v>
      </c>
      <c r="B408" s="129">
        <v>0</v>
      </c>
      <c r="C408" s="129">
        <v>0</v>
      </c>
      <c r="D408" s="129">
        <v>0</v>
      </c>
      <c r="E408" s="129">
        <v>0</v>
      </c>
      <c r="F408" s="129">
        <v>2887.08</v>
      </c>
      <c r="G408" s="129">
        <v>18040.23</v>
      </c>
      <c r="H408" s="129">
        <v>15290.359999999999</v>
      </c>
      <c r="I408" s="129">
        <v>11193.259999999998</v>
      </c>
      <c r="J408" s="129">
        <v>11153.51</v>
      </c>
      <c r="K408" s="129">
        <v>35937</v>
      </c>
      <c r="L408" s="129">
        <v>17933.900000000001</v>
      </c>
      <c r="M408" s="129">
        <v>2976.28</v>
      </c>
      <c r="N408" s="167">
        <v>115411.62</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8848.73</v>
      </c>
      <c r="D412" s="129">
        <v>35712.380000000005</v>
      </c>
      <c r="E412" s="129">
        <v>71226.09</v>
      </c>
      <c r="F412" s="129">
        <v>78672.92</v>
      </c>
      <c r="G412" s="129">
        <v>46201.53</v>
      </c>
      <c r="H412" s="129">
        <v>71968.160000000018</v>
      </c>
      <c r="I412" s="129">
        <v>78700.729999999981</v>
      </c>
      <c r="J412" s="129">
        <v>94976.999999999985</v>
      </c>
      <c r="K412" s="129">
        <v>2316</v>
      </c>
      <c r="L412" s="129">
        <v>61343.12000000001</v>
      </c>
      <c r="M412" s="129">
        <v>35018.61</v>
      </c>
      <c r="N412" s="167">
        <v>584985.27</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0</v>
      </c>
      <c r="C414" s="129">
        <v>0</v>
      </c>
      <c r="D414" s="129">
        <v>0</v>
      </c>
      <c r="E414" s="129">
        <v>30</v>
      </c>
      <c r="F414" s="129">
        <v>0</v>
      </c>
      <c r="G414" s="129">
        <v>90</v>
      </c>
      <c r="H414" s="129">
        <v>30</v>
      </c>
      <c r="I414" s="129">
        <v>0</v>
      </c>
      <c r="J414" s="129">
        <v>150</v>
      </c>
      <c r="K414" s="129">
        <v>0</v>
      </c>
      <c r="L414" s="129">
        <v>0</v>
      </c>
      <c r="M414" s="129">
        <v>0</v>
      </c>
      <c r="N414" s="167">
        <v>300</v>
      </c>
    </row>
    <row r="415" spans="1:14" ht="33" customHeight="1" thickBot="1" x14ac:dyDescent="0.25">
      <c r="A415" s="132" t="s">
        <v>336</v>
      </c>
      <c r="B415" s="133">
        <v>0</v>
      </c>
      <c r="C415" s="133">
        <v>0</v>
      </c>
      <c r="D415" s="133">
        <v>0</v>
      </c>
      <c r="E415" s="133">
        <v>0</v>
      </c>
      <c r="F415" s="133">
        <v>0</v>
      </c>
      <c r="G415" s="133">
        <v>0</v>
      </c>
      <c r="H415" s="133">
        <v>0</v>
      </c>
      <c r="I415" s="133">
        <v>0</v>
      </c>
      <c r="J415" s="133">
        <v>0</v>
      </c>
      <c r="K415" s="133">
        <v>0</v>
      </c>
      <c r="L415" s="133">
        <v>0</v>
      </c>
      <c r="M415" s="133">
        <v>0</v>
      </c>
      <c r="N415" s="133">
        <v>0</v>
      </c>
    </row>
    <row r="416" spans="1:14" ht="33" customHeight="1" x14ac:dyDescent="0.2">
      <c r="A416" s="80" t="s">
        <v>337</v>
      </c>
      <c r="B416" s="129">
        <v>0</v>
      </c>
      <c r="C416" s="129">
        <v>0</v>
      </c>
      <c r="D416" s="129">
        <v>0</v>
      </c>
      <c r="E416" s="129">
        <v>0</v>
      </c>
      <c r="F416" s="129">
        <v>0</v>
      </c>
      <c r="G416" s="129">
        <v>0</v>
      </c>
      <c r="H416" s="129">
        <v>0</v>
      </c>
      <c r="I416" s="129">
        <v>0</v>
      </c>
      <c r="J416" s="129">
        <v>0</v>
      </c>
      <c r="K416" s="129">
        <v>0</v>
      </c>
      <c r="L416" s="129">
        <v>0</v>
      </c>
      <c r="M416" s="129">
        <v>0</v>
      </c>
      <c r="N416" s="167">
        <v>0</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1296.9000000000003</v>
      </c>
      <c r="C419" s="133">
        <v>1107.5000000000002</v>
      </c>
      <c r="D419" s="133">
        <v>1545</v>
      </c>
      <c r="E419" s="133">
        <v>1568.4</v>
      </c>
      <c r="F419" s="133">
        <v>1097</v>
      </c>
      <c r="G419" s="133">
        <v>1484</v>
      </c>
      <c r="H419" s="133">
        <v>1977.92</v>
      </c>
      <c r="I419" s="133">
        <v>2688.5</v>
      </c>
      <c r="J419" s="133">
        <v>4104.68</v>
      </c>
      <c r="K419" s="133">
        <v>6350</v>
      </c>
      <c r="L419" s="133">
        <v>5099.91</v>
      </c>
      <c r="M419" s="133">
        <v>4048.2000000000003</v>
      </c>
      <c r="N419" s="133">
        <v>32368.010000000002</v>
      </c>
    </row>
    <row r="420" spans="1:14" ht="33" customHeight="1" thickBot="1" x14ac:dyDescent="0.25">
      <c r="A420" s="81" t="s">
        <v>339</v>
      </c>
      <c r="B420" s="138">
        <v>1296.9000000000003</v>
      </c>
      <c r="C420" s="138">
        <v>1107.5000000000002</v>
      </c>
      <c r="D420" s="138">
        <v>1545</v>
      </c>
      <c r="E420" s="138">
        <v>1568.4</v>
      </c>
      <c r="F420" s="138">
        <v>1097</v>
      </c>
      <c r="G420" s="138">
        <v>1484</v>
      </c>
      <c r="H420" s="138">
        <v>1977.92</v>
      </c>
      <c r="I420" s="138">
        <v>2688.5</v>
      </c>
      <c r="J420" s="138">
        <v>4104.68</v>
      </c>
      <c r="K420" s="138">
        <v>6350</v>
      </c>
      <c r="L420" s="138">
        <v>5099.91</v>
      </c>
      <c r="M420" s="138">
        <v>4048.2000000000003</v>
      </c>
      <c r="N420" s="168">
        <v>32368.010000000002</v>
      </c>
    </row>
    <row r="421" spans="1:14" ht="33" customHeight="1" thickBot="1" x14ac:dyDescent="0.25">
      <c r="A421" s="169" t="s">
        <v>250</v>
      </c>
      <c r="B421" s="141">
        <v>221716.19</v>
      </c>
      <c r="C421" s="141">
        <v>246738.87999999995</v>
      </c>
      <c r="D421" s="141">
        <v>364434.23000000004</v>
      </c>
      <c r="E421" s="141">
        <v>444523.5</v>
      </c>
      <c r="F421" s="141">
        <v>501939.32999999984</v>
      </c>
      <c r="G421" s="141">
        <v>451950.23</v>
      </c>
      <c r="H421" s="141">
        <v>507927.98000000004</v>
      </c>
      <c r="I421" s="141">
        <v>511610.5</v>
      </c>
      <c r="J421" s="141">
        <v>532746.55000000005</v>
      </c>
      <c r="K421" s="141">
        <v>543749.76</v>
      </c>
      <c r="L421" s="141">
        <v>485486.44999999995</v>
      </c>
      <c r="M421" s="141">
        <v>395006.74000000005</v>
      </c>
      <c r="N421" s="141">
        <v>5207830.34</v>
      </c>
    </row>
    <row r="422" spans="1:14" ht="33" customHeight="1" x14ac:dyDescent="0.2"/>
    <row r="423" spans="1:14" ht="33" customHeight="1" x14ac:dyDescent="0.2">
      <c r="A423" s="85"/>
    </row>
    <row r="424" spans="1:14" ht="33" customHeight="1" x14ac:dyDescent="0.2">
      <c r="A424" s="216" t="s">
        <v>417</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30</v>
      </c>
      <c r="C445" s="170">
        <v>0</v>
      </c>
      <c r="D445" s="170">
        <v>50</v>
      </c>
      <c r="E445" s="170">
        <v>50</v>
      </c>
      <c r="F445" s="170">
        <v>50</v>
      </c>
      <c r="G445" s="170">
        <v>155</v>
      </c>
      <c r="H445" s="170">
        <v>50</v>
      </c>
      <c r="I445" s="170">
        <v>50</v>
      </c>
      <c r="J445" s="170">
        <v>25</v>
      </c>
      <c r="K445" s="170">
        <v>0</v>
      </c>
      <c r="L445" s="170">
        <v>0</v>
      </c>
      <c r="M445" s="170">
        <v>0</v>
      </c>
      <c r="N445" s="170">
        <v>460</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30</v>
      </c>
      <c r="C447" s="129">
        <v>0</v>
      </c>
      <c r="D447" s="129">
        <v>50</v>
      </c>
      <c r="E447" s="129">
        <v>50</v>
      </c>
      <c r="F447" s="129">
        <v>50</v>
      </c>
      <c r="G447" s="129">
        <v>155</v>
      </c>
      <c r="H447" s="129">
        <v>50</v>
      </c>
      <c r="I447" s="129">
        <v>50</v>
      </c>
      <c r="J447" s="129">
        <v>25</v>
      </c>
      <c r="K447" s="129">
        <v>0</v>
      </c>
      <c r="L447" s="129">
        <v>0</v>
      </c>
      <c r="M447" s="129">
        <v>0</v>
      </c>
      <c r="N447" s="167">
        <v>460</v>
      </c>
    </row>
    <row r="448" spans="1:14" ht="33" customHeight="1" thickBot="1" x14ac:dyDescent="0.25">
      <c r="A448" s="132" t="s">
        <v>271</v>
      </c>
      <c r="B448" s="133">
        <v>3380.32</v>
      </c>
      <c r="C448" s="133">
        <v>0</v>
      </c>
      <c r="D448" s="133">
        <v>5933.7000000000016</v>
      </c>
      <c r="E448" s="133">
        <v>0</v>
      </c>
      <c r="F448" s="133">
        <v>0</v>
      </c>
      <c r="G448" s="133">
        <v>0</v>
      </c>
      <c r="H448" s="133">
        <v>3872.0799999999995</v>
      </c>
      <c r="I448" s="133">
        <v>1195.5800000000002</v>
      </c>
      <c r="J448" s="133">
        <v>0</v>
      </c>
      <c r="K448" s="133">
        <v>0</v>
      </c>
      <c r="L448" s="133">
        <v>4981.3799999999983</v>
      </c>
      <c r="M448" s="133">
        <v>4005.7199999999993</v>
      </c>
      <c r="N448" s="133">
        <v>23368.78</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5933.7000000000016</v>
      </c>
      <c r="E452" s="129">
        <v>0</v>
      </c>
      <c r="F452" s="129">
        <v>0</v>
      </c>
      <c r="G452" s="129">
        <v>0</v>
      </c>
      <c r="H452" s="129">
        <v>0</v>
      </c>
      <c r="I452" s="129">
        <v>0</v>
      </c>
      <c r="J452" s="129">
        <v>0</v>
      </c>
      <c r="K452" s="129">
        <v>0</v>
      </c>
      <c r="L452" s="129">
        <v>0</v>
      </c>
      <c r="M452" s="129">
        <v>0</v>
      </c>
      <c r="N452" s="167">
        <v>5933.7000000000016</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3380.32</v>
      </c>
      <c r="C454" s="129">
        <v>0</v>
      </c>
      <c r="D454" s="129">
        <v>0</v>
      </c>
      <c r="E454" s="129">
        <v>0</v>
      </c>
      <c r="F454" s="129">
        <v>0</v>
      </c>
      <c r="G454" s="129">
        <v>0</v>
      </c>
      <c r="H454" s="129">
        <v>0</v>
      </c>
      <c r="I454" s="129">
        <v>0</v>
      </c>
      <c r="J454" s="129">
        <v>0</v>
      </c>
      <c r="K454" s="129">
        <v>0</v>
      </c>
      <c r="L454" s="129">
        <v>4981.3799999999983</v>
      </c>
      <c r="M454" s="129">
        <v>4005.7199999999993</v>
      </c>
      <c r="N454" s="167">
        <v>12367.419999999998</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0</v>
      </c>
      <c r="F457" s="129">
        <v>0</v>
      </c>
      <c r="G457" s="129">
        <v>0</v>
      </c>
      <c r="H457" s="129">
        <v>3872.0799999999995</v>
      </c>
      <c r="I457" s="129">
        <v>1195.5800000000002</v>
      </c>
      <c r="J457" s="129">
        <v>0</v>
      </c>
      <c r="K457" s="129">
        <v>0</v>
      </c>
      <c r="L457" s="129">
        <v>0</v>
      </c>
      <c r="M457" s="129">
        <v>0</v>
      </c>
      <c r="N457" s="167">
        <v>5067.66</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9450</v>
      </c>
      <c r="C460" s="133">
        <v>11580</v>
      </c>
      <c r="D460" s="133">
        <v>12270</v>
      </c>
      <c r="E460" s="133">
        <v>13078</v>
      </c>
      <c r="F460" s="133">
        <v>14284</v>
      </c>
      <c r="G460" s="133">
        <v>12196</v>
      </c>
      <c r="H460" s="133">
        <v>14940</v>
      </c>
      <c r="I460" s="133">
        <v>12928</v>
      </c>
      <c r="J460" s="133">
        <v>14744</v>
      </c>
      <c r="K460" s="133">
        <v>14514</v>
      </c>
      <c r="L460" s="133">
        <v>15254</v>
      </c>
      <c r="M460" s="133">
        <v>13068</v>
      </c>
      <c r="N460" s="133">
        <v>158306</v>
      </c>
    </row>
    <row r="461" spans="1:14" ht="33" customHeight="1" thickBot="1" x14ac:dyDescent="0.25">
      <c r="A461" s="81" t="s">
        <v>283</v>
      </c>
      <c r="B461" s="136">
        <v>9450</v>
      </c>
      <c r="C461" s="136">
        <v>11580</v>
      </c>
      <c r="D461" s="136">
        <v>12270</v>
      </c>
      <c r="E461" s="136">
        <v>13078</v>
      </c>
      <c r="F461" s="136">
        <v>14284</v>
      </c>
      <c r="G461" s="136">
        <v>12196</v>
      </c>
      <c r="H461" s="136">
        <v>14940</v>
      </c>
      <c r="I461" s="136">
        <v>12928</v>
      </c>
      <c r="J461" s="136">
        <v>14744</v>
      </c>
      <c r="K461" s="136">
        <v>14514</v>
      </c>
      <c r="L461" s="136">
        <v>15254</v>
      </c>
      <c r="M461" s="136">
        <v>13068</v>
      </c>
      <c r="N461" s="167">
        <v>158306</v>
      </c>
    </row>
    <row r="462" spans="1:14" ht="33" customHeight="1" thickBot="1" x14ac:dyDescent="0.25">
      <c r="A462" s="132" t="s">
        <v>284</v>
      </c>
      <c r="B462" s="133">
        <v>2297.54</v>
      </c>
      <c r="C462" s="133">
        <v>600.36</v>
      </c>
      <c r="D462" s="133">
        <v>2162.3000000000002</v>
      </c>
      <c r="E462" s="133">
        <v>3363.54</v>
      </c>
      <c r="F462" s="133">
        <v>2671.6599999999994</v>
      </c>
      <c r="G462" s="133">
        <v>1260.24</v>
      </c>
      <c r="H462" s="133">
        <v>2640.5199999999995</v>
      </c>
      <c r="I462" s="133">
        <v>3459.44</v>
      </c>
      <c r="J462" s="133">
        <v>2978</v>
      </c>
      <c r="K462" s="133">
        <v>1264.54</v>
      </c>
      <c r="L462" s="133">
        <v>0</v>
      </c>
      <c r="M462" s="133">
        <v>2191.2200000000003</v>
      </c>
      <c r="N462" s="133">
        <v>24889.360000000001</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2297.54</v>
      </c>
      <c r="C471" s="129">
        <v>600.36</v>
      </c>
      <c r="D471" s="129">
        <v>2162.3000000000002</v>
      </c>
      <c r="E471" s="129">
        <v>3363.54</v>
      </c>
      <c r="F471" s="129">
        <v>2671.6599999999994</v>
      </c>
      <c r="G471" s="129">
        <v>1260.24</v>
      </c>
      <c r="H471" s="129">
        <v>2640.5199999999995</v>
      </c>
      <c r="I471" s="129">
        <v>3459.44</v>
      </c>
      <c r="J471" s="129">
        <v>2978</v>
      </c>
      <c r="K471" s="129">
        <v>1264.54</v>
      </c>
      <c r="L471" s="129">
        <v>0</v>
      </c>
      <c r="M471" s="129">
        <v>2191.2200000000003</v>
      </c>
      <c r="N471" s="167">
        <v>24889.360000000001</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12424.31</v>
      </c>
      <c r="C473" s="133">
        <v>15670.719999999988</v>
      </c>
      <c r="D473" s="133">
        <v>18815.200000000008</v>
      </c>
      <c r="E473" s="133">
        <v>22420.869999999974</v>
      </c>
      <c r="F473" s="133">
        <v>19609.560000000001</v>
      </c>
      <c r="G473" s="133">
        <v>22259.469999999979</v>
      </c>
      <c r="H473" s="133">
        <v>21799.449999999979</v>
      </c>
      <c r="I473" s="133">
        <v>21257.169999999969</v>
      </c>
      <c r="J473" s="133">
        <v>18302.319999999996</v>
      </c>
      <c r="K473" s="133">
        <v>20069.7</v>
      </c>
      <c r="L473" s="133">
        <v>18634.690000000006</v>
      </c>
      <c r="M473" s="133">
        <v>14557.189999999993</v>
      </c>
      <c r="N473" s="133">
        <v>225820.64999999991</v>
      </c>
    </row>
    <row r="474" spans="1:14" ht="33" customHeight="1" x14ac:dyDescent="0.2">
      <c r="A474" s="80" t="s">
        <v>296</v>
      </c>
      <c r="B474" s="129">
        <v>12424.31</v>
      </c>
      <c r="C474" s="129">
        <v>15670.719999999988</v>
      </c>
      <c r="D474" s="129">
        <v>18815.200000000008</v>
      </c>
      <c r="E474" s="129">
        <v>22420.869999999974</v>
      </c>
      <c r="F474" s="129">
        <v>19609.560000000001</v>
      </c>
      <c r="G474" s="129">
        <v>22259.469999999979</v>
      </c>
      <c r="H474" s="129">
        <v>21799.449999999979</v>
      </c>
      <c r="I474" s="129">
        <v>21257.169999999969</v>
      </c>
      <c r="J474" s="129">
        <v>18302.319999999996</v>
      </c>
      <c r="K474" s="129">
        <v>20069.7</v>
      </c>
      <c r="L474" s="129">
        <v>18634.690000000006</v>
      </c>
      <c r="M474" s="129">
        <v>14557.189999999993</v>
      </c>
      <c r="N474" s="167">
        <v>225820.64999999991</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2460</v>
      </c>
      <c r="C481" s="133">
        <v>2190</v>
      </c>
      <c r="D481" s="133">
        <v>4354</v>
      </c>
      <c r="E481" s="133">
        <v>3002</v>
      </c>
      <c r="F481" s="133">
        <v>3556</v>
      </c>
      <c r="G481" s="133">
        <v>4222</v>
      </c>
      <c r="H481" s="133">
        <v>3882</v>
      </c>
      <c r="I481" s="133">
        <v>3982</v>
      </c>
      <c r="J481" s="133">
        <v>4120</v>
      </c>
      <c r="K481" s="133">
        <v>4210</v>
      </c>
      <c r="L481" s="133">
        <v>3490</v>
      </c>
      <c r="M481" s="133">
        <v>2728</v>
      </c>
      <c r="N481" s="133">
        <v>42196</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2460</v>
      </c>
      <c r="C484" s="129">
        <v>2190</v>
      </c>
      <c r="D484" s="129">
        <v>4354</v>
      </c>
      <c r="E484" s="129">
        <v>3002</v>
      </c>
      <c r="F484" s="129">
        <v>3556</v>
      </c>
      <c r="G484" s="129">
        <v>4222</v>
      </c>
      <c r="H484" s="129">
        <v>3882</v>
      </c>
      <c r="I484" s="129">
        <v>3982</v>
      </c>
      <c r="J484" s="129">
        <v>4120</v>
      </c>
      <c r="K484" s="129">
        <v>4210</v>
      </c>
      <c r="L484" s="129">
        <v>3490</v>
      </c>
      <c r="M484" s="129">
        <v>2728</v>
      </c>
      <c r="N484" s="167">
        <v>42196</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367</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180</v>
      </c>
      <c r="D522" s="133">
        <v>0</v>
      </c>
      <c r="E522" s="133">
        <v>0</v>
      </c>
      <c r="F522" s="133">
        <v>570</v>
      </c>
      <c r="G522" s="133">
        <v>0</v>
      </c>
      <c r="H522" s="133">
        <v>600</v>
      </c>
      <c r="I522" s="133">
        <v>300</v>
      </c>
      <c r="J522" s="133">
        <v>150</v>
      </c>
      <c r="K522" s="133">
        <v>0</v>
      </c>
      <c r="L522" s="133">
        <v>0</v>
      </c>
      <c r="M522" s="133">
        <v>0</v>
      </c>
      <c r="N522" s="133">
        <v>1800</v>
      </c>
    </row>
    <row r="523" spans="1:14" ht="33" customHeight="1" thickBot="1" x14ac:dyDescent="0.25">
      <c r="A523" s="81" t="s">
        <v>339</v>
      </c>
      <c r="B523" s="138">
        <v>0</v>
      </c>
      <c r="C523" s="138">
        <v>180</v>
      </c>
      <c r="D523" s="138">
        <v>0</v>
      </c>
      <c r="E523" s="138">
        <v>0</v>
      </c>
      <c r="F523" s="138">
        <v>570</v>
      </c>
      <c r="G523" s="138">
        <v>0</v>
      </c>
      <c r="H523" s="138">
        <v>600</v>
      </c>
      <c r="I523" s="138">
        <v>300</v>
      </c>
      <c r="J523" s="138">
        <v>150</v>
      </c>
      <c r="K523" s="138">
        <v>0</v>
      </c>
      <c r="L523" s="138">
        <v>0</v>
      </c>
      <c r="M523" s="138">
        <v>0</v>
      </c>
      <c r="N523" s="168">
        <v>1800</v>
      </c>
    </row>
    <row r="524" spans="1:14" ht="33" customHeight="1" thickBot="1" x14ac:dyDescent="0.25">
      <c r="A524" s="169" t="s">
        <v>250</v>
      </c>
      <c r="B524" s="141">
        <v>30042.17</v>
      </c>
      <c r="C524" s="141">
        <v>30221.079999999987</v>
      </c>
      <c r="D524" s="141">
        <v>43585.200000000012</v>
      </c>
      <c r="E524" s="141">
        <v>41914.409999999974</v>
      </c>
      <c r="F524" s="141">
        <v>40741.22</v>
      </c>
      <c r="G524" s="141">
        <v>40092.709999999977</v>
      </c>
      <c r="H524" s="141">
        <v>47784.049999999974</v>
      </c>
      <c r="I524" s="141">
        <v>43172.189999999973</v>
      </c>
      <c r="J524" s="141">
        <v>40319.319999999992</v>
      </c>
      <c r="K524" s="141">
        <v>40058.240000000005</v>
      </c>
      <c r="L524" s="141">
        <v>42360.070000000007</v>
      </c>
      <c r="M524" s="141">
        <v>36550.129999999997</v>
      </c>
      <c r="N524" s="141">
        <v>476840.78999999992</v>
      </c>
    </row>
    <row r="525" spans="1:14" ht="33" customHeight="1" x14ac:dyDescent="0.2"/>
    <row r="526" spans="1:14" ht="33" customHeight="1" x14ac:dyDescent="0.2">
      <c r="A526" s="85"/>
    </row>
    <row r="527" spans="1:14" ht="33" customHeight="1" x14ac:dyDescent="0.2">
      <c r="A527" s="216" t="s">
        <v>418</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232.35999999999999</v>
      </c>
      <c r="C530" s="133">
        <v>0</v>
      </c>
      <c r="D530" s="133">
        <v>0</v>
      </c>
      <c r="E530" s="133">
        <v>0</v>
      </c>
      <c r="F530" s="133">
        <v>0</v>
      </c>
      <c r="G530" s="133">
        <v>0</v>
      </c>
      <c r="H530" s="133">
        <v>0</v>
      </c>
      <c r="I530" s="133">
        <v>0</v>
      </c>
      <c r="J530" s="133">
        <v>0</v>
      </c>
      <c r="K530" s="133">
        <v>0</v>
      </c>
      <c r="L530" s="133">
        <v>0</v>
      </c>
      <c r="M530" s="133">
        <v>0</v>
      </c>
      <c r="N530" s="133">
        <v>232.35999999999999</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232.35999999999999</v>
      </c>
      <c r="C535" s="131">
        <v>0</v>
      </c>
      <c r="D535" s="131">
        <v>0</v>
      </c>
      <c r="E535" s="131">
        <v>0</v>
      </c>
      <c r="F535" s="131">
        <v>0</v>
      </c>
      <c r="G535" s="131">
        <v>0</v>
      </c>
      <c r="H535" s="131">
        <v>0</v>
      </c>
      <c r="I535" s="131">
        <v>0</v>
      </c>
      <c r="J535" s="131">
        <v>0</v>
      </c>
      <c r="K535" s="131">
        <v>0</v>
      </c>
      <c r="L535" s="131">
        <v>0</v>
      </c>
      <c r="M535" s="131">
        <v>0</v>
      </c>
      <c r="N535" s="131">
        <v>232.35999999999999</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960</v>
      </c>
      <c r="L543" s="133">
        <v>480</v>
      </c>
      <c r="M543" s="133">
        <v>0</v>
      </c>
      <c r="N543" s="133">
        <v>1440</v>
      </c>
    </row>
    <row r="544" spans="1:14" ht="33" customHeight="1" x14ac:dyDescent="0.2">
      <c r="A544" s="80" t="s">
        <v>264</v>
      </c>
      <c r="B544" s="129">
        <v>0</v>
      </c>
      <c r="C544" s="129">
        <v>0</v>
      </c>
      <c r="D544" s="129">
        <v>0</v>
      </c>
      <c r="E544" s="129">
        <v>0</v>
      </c>
      <c r="F544" s="129">
        <v>0</v>
      </c>
      <c r="G544" s="129">
        <v>0</v>
      </c>
      <c r="H544" s="129">
        <v>0</v>
      </c>
      <c r="I544" s="129">
        <v>0</v>
      </c>
      <c r="J544" s="129">
        <v>0</v>
      </c>
      <c r="K544" s="129">
        <v>960</v>
      </c>
      <c r="L544" s="129">
        <v>0</v>
      </c>
      <c r="M544" s="129">
        <v>0</v>
      </c>
      <c r="N544" s="129">
        <v>960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480</v>
      </c>
      <c r="M545" s="129">
        <v>0</v>
      </c>
      <c r="N545" s="129">
        <v>480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372.5</v>
      </c>
      <c r="C548" s="134">
        <v>282</v>
      </c>
      <c r="D548" s="134">
        <v>833</v>
      </c>
      <c r="E548" s="134">
        <v>660</v>
      </c>
      <c r="F548" s="134">
        <v>495</v>
      </c>
      <c r="G548" s="134">
        <v>494.5</v>
      </c>
      <c r="H548" s="134">
        <v>605</v>
      </c>
      <c r="I548" s="134">
        <v>445</v>
      </c>
      <c r="J548" s="134">
        <v>290</v>
      </c>
      <c r="K548" s="134">
        <v>655</v>
      </c>
      <c r="L548" s="134">
        <v>920</v>
      </c>
      <c r="M548" s="134">
        <v>490</v>
      </c>
      <c r="N548" s="134">
        <v>6542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372.5</v>
      </c>
      <c r="C550" s="129">
        <v>282</v>
      </c>
      <c r="D550" s="129">
        <v>833</v>
      </c>
      <c r="E550" s="129">
        <v>660</v>
      </c>
      <c r="F550" s="129">
        <v>495</v>
      </c>
      <c r="G550" s="129">
        <v>494.5</v>
      </c>
      <c r="H550" s="129">
        <v>605</v>
      </c>
      <c r="I550" s="129">
        <v>445</v>
      </c>
      <c r="J550" s="129">
        <v>290</v>
      </c>
      <c r="K550" s="129">
        <v>655</v>
      </c>
      <c r="L550" s="129">
        <v>920</v>
      </c>
      <c r="M550" s="129">
        <v>490</v>
      </c>
      <c r="N550" s="167">
        <v>6542</v>
      </c>
    </row>
    <row r="551" spans="1:14" ht="33" customHeight="1" thickBot="1" x14ac:dyDescent="0.25">
      <c r="A551" s="132" t="s">
        <v>271</v>
      </c>
      <c r="B551" s="133">
        <v>141653.56000000011</v>
      </c>
      <c r="C551" s="133">
        <v>116899.27000000005</v>
      </c>
      <c r="D551" s="133">
        <v>66160.859999999957</v>
      </c>
      <c r="E551" s="133">
        <v>103549.2200000002</v>
      </c>
      <c r="F551" s="133">
        <v>157015.51999999987</v>
      </c>
      <c r="G551" s="133">
        <v>171549.39000000004</v>
      </c>
      <c r="H551" s="133">
        <v>176664.86000000034</v>
      </c>
      <c r="I551" s="133">
        <v>179832.47999999998</v>
      </c>
      <c r="J551" s="133">
        <v>184519.05000000005</v>
      </c>
      <c r="K551" s="133">
        <v>192070.56000000011</v>
      </c>
      <c r="L551" s="133">
        <v>176337.36000000016</v>
      </c>
      <c r="M551" s="133">
        <v>149210.71999999991</v>
      </c>
      <c r="N551" s="133">
        <v>1815462.850000001</v>
      </c>
    </row>
    <row r="552" spans="1:14" ht="33" customHeight="1" x14ac:dyDescent="0.2">
      <c r="A552" s="80" t="s">
        <v>272</v>
      </c>
      <c r="B552" s="129">
        <v>0</v>
      </c>
      <c r="C552" s="129">
        <v>651.58000000000015</v>
      </c>
      <c r="D552" s="129">
        <v>0</v>
      </c>
      <c r="E552" s="129">
        <v>253.71</v>
      </c>
      <c r="F552" s="129">
        <v>326.28000000000009</v>
      </c>
      <c r="G552" s="129">
        <v>762.12</v>
      </c>
      <c r="H552" s="129">
        <v>463.71</v>
      </c>
      <c r="I552" s="129">
        <v>224.97</v>
      </c>
      <c r="J552" s="129">
        <v>111.02000000000001</v>
      </c>
      <c r="K552" s="129">
        <v>507.53999999999996</v>
      </c>
      <c r="L552" s="129">
        <v>789.42</v>
      </c>
      <c r="M552" s="129">
        <v>1252.4200000000005</v>
      </c>
      <c r="N552" s="167">
        <v>5342.77</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61018.799999999952</v>
      </c>
      <c r="C555" s="129">
        <v>19065.159999999989</v>
      </c>
      <c r="D555" s="129">
        <v>4947.6400000000003</v>
      </c>
      <c r="E555" s="129">
        <v>9024.1800000000021</v>
      </c>
      <c r="F555" s="129">
        <v>4028.6000000000004</v>
      </c>
      <c r="G555" s="129">
        <v>47473.860000000044</v>
      </c>
      <c r="H555" s="129">
        <v>140579.98000000039</v>
      </c>
      <c r="I555" s="129">
        <v>111251.65999999996</v>
      </c>
      <c r="J555" s="129">
        <v>93159.780000000028</v>
      </c>
      <c r="K555" s="129">
        <v>111268.65000000013</v>
      </c>
      <c r="L555" s="129">
        <v>63150.829999999914</v>
      </c>
      <c r="M555" s="129">
        <v>49211.340000000018</v>
      </c>
      <c r="N555" s="167">
        <v>714180.48000000045</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5825.6199999999963</v>
      </c>
      <c r="C557" s="129">
        <v>5170.4399999999978</v>
      </c>
      <c r="D557" s="129">
        <v>7215.7699999999959</v>
      </c>
      <c r="E557" s="129">
        <v>1479.9999999999991</v>
      </c>
      <c r="F557" s="129">
        <v>2090.0000000000018</v>
      </c>
      <c r="G557" s="129">
        <v>750</v>
      </c>
      <c r="H557" s="129">
        <v>894.99999999999989</v>
      </c>
      <c r="I557" s="129">
        <v>580</v>
      </c>
      <c r="J557" s="129">
        <v>145</v>
      </c>
      <c r="K557" s="129">
        <v>499.99999999999989</v>
      </c>
      <c r="L557" s="129">
        <v>8770.7200000000012</v>
      </c>
      <c r="M557" s="129">
        <v>7847.9000000000005</v>
      </c>
      <c r="N557" s="167">
        <v>41270.449999999997</v>
      </c>
    </row>
    <row r="558" spans="1:14" ht="33" customHeight="1" x14ac:dyDescent="0.2">
      <c r="A558" s="80" t="s">
        <v>278</v>
      </c>
      <c r="B558" s="129">
        <v>0</v>
      </c>
      <c r="C558" s="129">
        <v>0</v>
      </c>
      <c r="D558" s="129">
        <v>0</v>
      </c>
      <c r="E558" s="129">
        <v>13335</v>
      </c>
      <c r="F558" s="129">
        <v>0</v>
      </c>
      <c r="G558" s="129">
        <v>0</v>
      </c>
      <c r="H558" s="129">
        <v>1350</v>
      </c>
      <c r="I558" s="129">
        <v>0</v>
      </c>
      <c r="J558" s="129">
        <v>0</v>
      </c>
      <c r="K558" s="129">
        <v>0</v>
      </c>
      <c r="L558" s="129">
        <v>0</v>
      </c>
      <c r="M558" s="129">
        <v>0</v>
      </c>
      <c r="N558" s="167">
        <v>14685</v>
      </c>
    </row>
    <row r="559" spans="1:14" ht="33" customHeight="1" x14ac:dyDescent="0.2">
      <c r="A559" s="80" t="s">
        <v>279</v>
      </c>
      <c r="B559" s="129">
        <v>3600</v>
      </c>
      <c r="C559" s="129">
        <v>0</v>
      </c>
      <c r="D559" s="129">
        <v>0</v>
      </c>
      <c r="E559" s="129">
        <v>0</v>
      </c>
      <c r="F559" s="129">
        <v>0</v>
      </c>
      <c r="G559" s="129">
        <v>0</v>
      </c>
      <c r="H559" s="129">
        <v>0</v>
      </c>
      <c r="I559" s="129">
        <v>0</v>
      </c>
      <c r="J559" s="129">
        <v>0</v>
      </c>
      <c r="K559" s="129">
        <v>0</v>
      </c>
      <c r="L559" s="129">
        <v>0</v>
      </c>
      <c r="M559" s="129">
        <v>0</v>
      </c>
      <c r="N559" s="167">
        <v>3600</v>
      </c>
    </row>
    <row r="560" spans="1:14" ht="33" customHeight="1" x14ac:dyDescent="0.2">
      <c r="A560" s="80" t="s">
        <v>280</v>
      </c>
      <c r="B560" s="129">
        <v>71209.140000000145</v>
      </c>
      <c r="C560" s="129">
        <v>92012.090000000055</v>
      </c>
      <c r="D560" s="129">
        <v>53997.449999999961</v>
      </c>
      <c r="E560" s="129">
        <v>79456.330000000205</v>
      </c>
      <c r="F560" s="129">
        <v>150570.63999999987</v>
      </c>
      <c r="G560" s="129">
        <v>122563.41</v>
      </c>
      <c r="H560" s="129">
        <v>33376.169999999969</v>
      </c>
      <c r="I560" s="129">
        <v>67775.850000000035</v>
      </c>
      <c r="J560" s="129">
        <v>91103.25</v>
      </c>
      <c r="K560" s="129">
        <v>79794.37</v>
      </c>
      <c r="L560" s="129">
        <v>103626.39000000023</v>
      </c>
      <c r="M560" s="129">
        <v>90899.05999999991</v>
      </c>
      <c r="N560" s="167">
        <v>1036384.1500000005</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3150</v>
      </c>
      <c r="C563" s="133">
        <v>3720</v>
      </c>
      <c r="D563" s="133">
        <v>3840</v>
      </c>
      <c r="E563" s="133">
        <v>4830</v>
      </c>
      <c r="F563" s="133">
        <v>6300</v>
      </c>
      <c r="G563" s="133">
        <v>6750</v>
      </c>
      <c r="H563" s="133">
        <v>6630</v>
      </c>
      <c r="I563" s="133">
        <v>5400</v>
      </c>
      <c r="J563" s="133">
        <v>6300</v>
      </c>
      <c r="K563" s="133">
        <v>7650</v>
      </c>
      <c r="L563" s="133">
        <v>5820</v>
      </c>
      <c r="M563" s="133">
        <v>4920</v>
      </c>
      <c r="N563" s="133">
        <v>65310</v>
      </c>
    </row>
    <row r="564" spans="1:14" ht="33" customHeight="1" thickBot="1" x14ac:dyDescent="0.25">
      <c r="A564" s="81" t="s">
        <v>283</v>
      </c>
      <c r="B564" s="136">
        <v>3150</v>
      </c>
      <c r="C564" s="136">
        <v>3720</v>
      </c>
      <c r="D564" s="136">
        <v>3840</v>
      </c>
      <c r="E564" s="136">
        <v>4830</v>
      </c>
      <c r="F564" s="136">
        <v>6300</v>
      </c>
      <c r="G564" s="136">
        <v>6750</v>
      </c>
      <c r="H564" s="136">
        <v>6630</v>
      </c>
      <c r="I564" s="136">
        <v>5400</v>
      </c>
      <c r="J564" s="136">
        <v>6300</v>
      </c>
      <c r="K564" s="136">
        <v>7650</v>
      </c>
      <c r="L564" s="136">
        <v>5820</v>
      </c>
      <c r="M564" s="136">
        <v>4920</v>
      </c>
      <c r="N564" s="167">
        <v>65310</v>
      </c>
    </row>
    <row r="565" spans="1:14" ht="33" customHeight="1" thickBot="1" x14ac:dyDescent="0.25">
      <c r="A565" s="132" t="s">
        <v>284</v>
      </c>
      <c r="B565" s="133">
        <v>3444.6199999999967</v>
      </c>
      <c r="C565" s="133">
        <v>2272.7799999999997</v>
      </c>
      <c r="D565" s="133">
        <v>4317.3599999999969</v>
      </c>
      <c r="E565" s="133">
        <v>1298.2400000000002</v>
      </c>
      <c r="F565" s="133">
        <v>0</v>
      </c>
      <c r="G565" s="133">
        <v>300</v>
      </c>
      <c r="H565" s="133">
        <v>0</v>
      </c>
      <c r="I565" s="133">
        <v>773.8499999999998</v>
      </c>
      <c r="J565" s="133">
        <v>970.66000000000031</v>
      </c>
      <c r="K565" s="133">
        <v>886.01999999999975</v>
      </c>
      <c r="L565" s="133">
        <v>885.29000000000008</v>
      </c>
      <c r="M565" s="133">
        <v>0</v>
      </c>
      <c r="N565" s="133">
        <v>15148.819999999992</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3444.6199999999967</v>
      </c>
      <c r="C569" s="129">
        <v>2272.7799999999997</v>
      </c>
      <c r="D569" s="129">
        <v>0</v>
      </c>
      <c r="E569" s="129">
        <v>899.14000000000033</v>
      </c>
      <c r="F569" s="129">
        <v>0</v>
      </c>
      <c r="G569" s="129">
        <v>0</v>
      </c>
      <c r="H569" s="129">
        <v>0</v>
      </c>
      <c r="I569" s="129">
        <v>0</v>
      </c>
      <c r="J569" s="129">
        <v>0</v>
      </c>
      <c r="K569" s="129">
        <v>0</v>
      </c>
      <c r="L569" s="129">
        <v>0</v>
      </c>
      <c r="M569" s="129">
        <v>0</v>
      </c>
      <c r="N569" s="167">
        <v>6616.5399999999963</v>
      </c>
    </row>
    <row r="570" spans="1:14" ht="33" customHeight="1" x14ac:dyDescent="0.2">
      <c r="A570" s="80" t="s">
        <v>289</v>
      </c>
      <c r="B570" s="129">
        <v>0</v>
      </c>
      <c r="C570" s="129">
        <v>0</v>
      </c>
      <c r="D570" s="129">
        <v>4257.3599999999969</v>
      </c>
      <c r="E570" s="129">
        <v>399.1</v>
      </c>
      <c r="F570" s="129">
        <v>0</v>
      </c>
      <c r="G570" s="129">
        <v>0</v>
      </c>
      <c r="H570" s="129">
        <v>0</v>
      </c>
      <c r="I570" s="129">
        <v>773.8499999999998</v>
      </c>
      <c r="J570" s="129">
        <v>970.66000000000031</v>
      </c>
      <c r="K570" s="129">
        <v>886.01999999999975</v>
      </c>
      <c r="L570" s="129">
        <v>885.29000000000008</v>
      </c>
      <c r="M570" s="129">
        <v>0</v>
      </c>
      <c r="N570" s="167">
        <v>8172.279999999997</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60</v>
      </c>
      <c r="E575" s="129">
        <v>0</v>
      </c>
      <c r="F575" s="129">
        <v>0</v>
      </c>
      <c r="G575" s="129">
        <v>300</v>
      </c>
      <c r="H575" s="129">
        <v>0</v>
      </c>
      <c r="I575" s="129">
        <v>0</v>
      </c>
      <c r="J575" s="129">
        <v>0</v>
      </c>
      <c r="K575" s="129">
        <v>0</v>
      </c>
      <c r="L575" s="129">
        <v>0</v>
      </c>
      <c r="M575" s="129">
        <v>0</v>
      </c>
      <c r="N575" s="167">
        <v>360</v>
      </c>
    </row>
    <row r="576" spans="1:14" ht="33" customHeight="1" thickBot="1" x14ac:dyDescent="0.25">
      <c r="A576" s="132" t="s">
        <v>295</v>
      </c>
      <c r="B576" s="133">
        <v>4238.0000000000018</v>
      </c>
      <c r="C576" s="133">
        <v>2786.2000000000012</v>
      </c>
      <c r="D576" s="133">
        <v>671.6</v>
      </c>
      <c r="E576" s="133">
        <v>0</v>
      </c>
      <c r="F576" s="133">
        <v>25141.750000000044</v>
      </c>
      <c r="G576" s="133">
        <v>667</v>
      </c>
      <c r="H576" s="133">
        <v>1978.0000000000005</v>
      </c>
      <c r="I576" s="133">
        <v>1209.3999999999999</v>
      </c>
      <c r="J576" s="133">
        <v>29059.830000000049</v>
      </c>
      <c r="K576" s="133">
        <v>25343.209999999995</v>
      </c>
      <c r="L576" s="133">
        <v>25929.139999999905</v>
      </c>
      <c r="M576" s="133">
        <v>1288</v>
      </c>
      <c r="N576" s="133">
        <v>118312.12999999999</v>
      </c>
    </row>
    <row r="577" spans="1:14" ht="33" customHeight="1" x14ac:dyDescent="0.2">
      <c r="A577" s="80" t="s">
        <v>296</v>
      </c>
      <c r="B577" s="129">
        <v>0</v>
      </c>
      <c r="C577" s="129">
        <v>0</v>
      </c>
      <c r="D577" s="129">
        <v>0</v>
      </c>
      <c r="E577" s="129">
        <v>0</v>
      </c>
      <c r="F577" s="129">
        <v>25141.750000000044</v>
      </c>
      <c r="G577" s="129">
        <v>0</v>
      </c>
      <c r="H577" s="129">
        <v>0</v>
      </c>
      <c r="I577" s="129">
        <v>0</v>
      </c>
      <c r="J577" s="129">
        <v>28443.630000000048</v>
      </c>
      <c r="K577" s="129">
        <v>25343.209999999995</v>
      </c>
      <c r="L577" s="129">
        <v>25307.139999999905</v>
      </c>
      <c r="M577" s="129">
        <v>0</v>
      </c>
      <c r="N577" s="167">
        <v>104235.72999999998</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0</v>
      </c>
      <c r="G579" s="129">
        <v>0</v>
      </c>
      <c r="H579" s="129">
        <v>0</v>
      </c>
      <c r="I579" s="129">
        <v>0</v>
      </c>
      <c r="J579" s="129">
        <v>0</v>
      </c>
      <c r="K579" s="129">
        <v>0</v>
      </c>
      <c r="L579" s="129">
        <v>622</v>
      </c>
      <c r="M579" s="129">
        <v>1288</v>
      </c>
      <c r="N579" s="167">
        <v>1910</v>
      </c>
    </row>
    <row r="580" spans="1:14" ht="33" customHeight="1" x14ac:dyDescent="0.2">
      <c r="A580" s="80" t="s">
        <v>299</v>
      </c>
      <c r="B580" s="129">
        <v>4238.0000000000018</v>
      </c>
      <c r="C580" s="129">
        <v>2786.2000000000012</v>
      </c>
      <c r="D580" s="129">
        <v>671.6</v>
      </c>
      <c r="E580" s="129">
        <v>0</v>
      </c>
      <c r="F580" s="129">
        <v>0</v>
      </c>
      <c r="G580" s="129">
        <v>667</v>
      </c>
      <c r="H580" s="129">
        <v>1978.0000000000005</v>
      </c>
      <c r="I580" s="129">
        <v>1209.3999999999999</v>
      </c>
      <c r="J580" s="129">
        <v>616.20000000000005</v>
      </c>
      <c r="K580" s="129">
        <v>0</v>
      </c>
      <c r="L580" s="129">
        <v>0</v>
      </c>
      <c r="M580" s="129">
        <v>0</v>
      </c>
      <c r="N580" s="167">
        <v>12166.400000000003</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0</v>
      </c>
      <c r="G582" s="129">
        <v>0</v>
      </c>
      <c r="H582" s="129">
        <v>0</v>
      </c>
      <c r="I582" s="129">
        <v>0</v>
      </c>
      <c r="J582" s="129">
        <v>0</v>
      </c>
      <c r="K582" s="129">
        <v>0</v>
      </c>
      <c r="L582" s="129">
        <v>0</v>
      </c>
      <c r="M582" s="129">
        <v>0</v>
      </c>
      <c r="N582" s="167">
        <v>0</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22323.129999999997</v>
      </c>
      <c r="C584" s="133">
        <v>26379.500000000007</v>
      </c>
      <c r="D584" s="133">
        <v>27155.050000000003</v>
      </c>
      <c r="E584" s="133">
        <v>27982.189999999926</v>
      </c>
      <c r="F584" s="133">
        <v>12133.959999999992</v>
      </c>
      <c r="G584" s="133">
        <v>45285.98999999994</v>
      </c>
      <c r="H584" s="133">
        <v>38003.39</v>
      </c>
      <c r="I584" s="133">
        <v>39247.56</v>
      </c>
      <c r="J584" s="133">
        <v>10431.529999999992</v>
      </c>
      <c r="K584" s="133">
        <v>10832.689999999993</v>
      </c>
      <c r="L584" s="133">
        <v>10383.739999999993</v>
      </c>
      <c r="M584" s="133">
        <v>32383.789999999986</v>
      </c>
      <c r="N584" s="133">
        <v>302542.51999999979</v>
      </c>
    </row>
    <row r="585" spans="1:14" ht="33" customHeight="1" x14ac:dyDescent="0.2">
      <c r="A585" s="80" t="s">
        <v>304</v>
      </c>
      <c r="B585" s="129">
        <v>0</v>
      </c>
      <c r="C585" s="129">
        <v>280</v>
      </c>
      <c r="D585" s="129">
        <v>0</v>
      </c>
      <c r="E585" s="129">
        <v>80</v>
      </c>
      <c r="F585" s="129">
        <v>0</v>
      </c>
      <c r="G585" s="129">
        <v>0</v>
      </c>
      <c r="H585" s="129">
        <v>0</v>
      </c>
      <c r="I585" s="129">
        <v>0</v>
      </c>
      <c r="J585" s="129">
        <v>0</v>
      </c>
      <c r="K585" s="129">
        <v>240</v>
      </c>
      <c r="L585" s="129">
        <v>0</v>
      </c>
      <c r="M585" s="129">
        <v>0</v>
      </c>
      <c r="N585" s="167">
        <v>600</v>
      </c>
    </row>
    <row r="586" spans="1:14" ht="33" customHeight="1" x14ac:dyDescent="0.2">
      <c r="A586" s="80" t="s">
        <v>305</v>
      </c>
      <c r="B586" s="129">
        <v>0</v>
      </c>
      <c r="C586" s="129">
        <v>0</v>
      </c>
      <c r="D586" s="129">
        <v>0</v>
      </c>
      <c r="E586" s="129">
        <v>0</v>
      </c>
      <c r="F586" s="129">
        <v>0</v>
      </c>
      <c r="G586" s="129">
        <v>0</v>
      </c>
      <c r="H586" s="129">
        <v>0</v>
      </c>
      <c r="I586" s="129">
        <v>0</v>
      </c>
      <c r="J586" s="129">
        <v>0</v>
      </c>
      <c r="K586" s="129">
        <v>0</v>
      </c>
      <c r="L586" s="129">
        <v>0</v>
      </c>
      <c r="M586" s="129">
        <v>0</v>
      </c>
      <c r="N586" s="167">
        <v>0</v>
      </c>
    </row>
    <row r="587" spans="1:14" ht="33" customHeight="1" x14ac:dyDescent="0.2">
      <c r="A587" s="80" t="s">
        <v>306</v>
      </c>
      <c r="B587" s="129">
        <v>4912.3199999999952</v>
      </c>
      <c r="C587" s="129">
        <v>5323.1199999999944</v>
      </c>
      <c r="D587" s="129">
        <v>7572.4499999999898</v>
      </c>
      <c r="E587" s="129">
        <v>5766.3599999999942</v>
      </c>
      <c r="F587" s="129">
        <v>6430.3999999999933</v>
      </c>
      <c r="G587" s="129">
        <v>7520.3999999999915</v>
      </c>
      <c r="H587" s="129">
        <v>7648.4799999999905</v>
      </c>
      <c r="I587" s="129">
        <v>7630.2399999999971</v>
      </c>
      <c r="J587" s="129">
        <v>7688.4799999999914</v>
      </c>
      <c r="K587" s="129">
        <v>6818.3999999999942</v>
      </c>
      <c r="L587" s="129">
        <v>5766.2599999999939</v>
      </c>
      <c r="M587" s="129">
        <v>5382.309999999994</v>
      </c>
      <c r="N587" s="167">
        <v>78459.219999999928</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1349</v>
      </c>
      <c r="F589" s="129">
        <v>2613.0499999999997</v>
      </c>
      <c r="G589" s="129">
        <v>1964.9</v>
      </c>
      <c r="H589" s="129">
        <v>2610</v>
      </c>
      <c r="I589" s="129">
        <v>1750.1600000000003</v>
      </c>
      <c r="J589" s="129">
        <v>0</v>
      </c>
      <c r="K589" s="129">
        <v>0</v>
      </c>
      <c r="L589" s="129">
        <v>0</v>
      </c>
      <c r="M589" s="129">
        <v>0</v>
      </c>
      <c r="N589" s="167">
        <v>10287.11</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14852.460000000003</v>
      </c>
      <c r="C593" s="129">
        <v>17415.400000000012</v>
      </c>
      <c r="D593" s="129">
        <v>16324.260000000007</v>
      </c>
      <c r="E593" s="129">
        <v>18806.319999999934</v>
      </c>
      <c r="F593" s="129">
        <v>0</v>
      </c>
      <c r="G593" s="129">
        <v>31712.509999999947</v>
      </c>
      <c r="H593" s="129">
        <v>26308.080000000009</v>
      </c>
      <c r="I593" s="129">
        <v>27391.660000000003</v>
      </c>
      <c r="J593" s="129">
        <v>0</v>
      </c>
      <c r="K593" s="129">
        <v>0</v>
      </c>
      <c r="L593" s="129">
        <v>0</v>
      </c>
      <c r="M593" s="129">
        <v>23938.779999999992</v>
      </c>
      <c r="N593" s="167">
        <v>176749.46999999991</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1190.8900000000001</v>
      </c>
      <c r="C598" s="129">
        <v>1259.4799999999998</v>
      </c>
      <c r="D598" s="129">
        <v>1741.6500000000003</v>
      </c>
      <c r="E598" s="129">
        <v>1980.5099999999998</v>
      </c>
      <c r="F598" s="129">
        <v>2319.2099999999991</v>
      </c>
      <c r="G598" s="129">
        <v>2956.4899999999993</v>
      </c>
      <c r="H598" s="129">
        <v>1436.83</v>
      </c>
      <c r="I598" s="129">
        <v>2475.5</v>
      </c>
      <c r="J598" s="129">
        <v>1741.0500000000004</v>
      </c>
      <c r="K598" s="129">
        <v>1759.57</v>
      </c>
      <c r="L598" s="129">
        <v>2603.5899999999997</v>
      </c>
      <c r="M598" s="129">
        <v>1798.0400000000004</v>
      </c>
      <c r="N598" s="167">
        <v>23262.81</v>
      </c>
    </row>
    <row r="599" spans="1:14" ht="33" customHeight="1" thickBot="1" x14ac:dyDescent="0.25">
      <c r="A599" s="80" t="s">
        <v>318</v>
      </c>
      <c r="B599" s="129">
        <v>1367.4600000000007</v>
      </c>
      <c r="C599" s="129">
        <v>2101.4999999999995</v>
      </c>
      <c r="D599" s="129">
        <v>1516.6900000000005</v>
      </c>
      <c r="E599" s="129">
        <v>0</v>
      </c>
      <c r="F599" s="129">
        <v>771.29999999999961</v>
      </c>
      <c r="G599" s="129">
        <v>1131.6899999999998</v>
      </c>
      <c r="H599" s="129">
        <v>0</v>
      </c>
      <c r="I599" s="129">
        <v>0</v>
      </c>
      <c r="J599" s="129">
        <v>1002.0000000000006</v>
      </c>
      <c r="K599" s="129">
        <v>2014.7199999999996</v>
      </c>
      <c r="L599" s="129">
        <v>2013.8899999999996</v>
      </c>
      <c r="M599" s="129">
        <v>1264.6599999999999</v>
      </c>
      <c r="N599" s="167">
        <v>13183.91</v>
      </c>
    </row>
    <row r="600" spans="1:14" ht="33" customHeight="1" thickBot="1" x14ac:dyDescent="0.25">
      <c r="A600" s="132" t="s">
        <v>319</v>
      </c>
      <c r="B600" s="133">
        <v>5839.4300000000067</v>
      </c>
      <c r="C600" s="133">
        <v>6967.0500000000075</v>
      </c>
      <c r="D600" s="133">
        <v>5440.6700000000037</v>
      </c>
      <c r="E600" s="133">
        <v>5501.7999999999993</v>
      </c>
      <c r="F600" s="133">
        <v>3450.620000000004</v>
      </c>
      <c r="G600" s="133">
        <v>6532.5900000000047</v>
      </c>
      <c r="H600" s="133">
        <v>7110.9900000000071</v>
      </c>
      <c r="I600" s="133">
        <v>7563.5100000000057</v>
      </c>
      <c r="J600" s="133">
        <v>6963.8500000000095</v>
      </c>
      <c r="K600" s="133">
        <v>6740.9300000000012</v>
      </c>
      <c r="L600" s="133">
        <v>7895.7900000000054</v>
      </c>
      <c r="M600" s="133">
        <v>4800.7499999999982</v>
      </c>
      <c r="N600" s="133">
        <v>74807.98000000004</v>
      </c>
    </row>
    <row r="601" spans="1:14" ht="33" customHeight="1" x14ac:dyDescent="0.2">
      <c r="A601" s="80" t="s">
        <v>320</v>
      </c>
      <c r="B601" s="129">
        <v>5839.4300000000067</v>
      </c>
      <c r="C601" s="129">
        <v>6487.0500000000075</v>
      </c>
      <c r="D601" s="129">
        <v>5440.6700000000037</v>
      </c>
      <c r="E601" s="129">
        <v>5501.7999999999993</v>
      </c>
      <c r="F601" s="129">
        <v>3450.620000000004</v>
      </c>
      <c r="G601" s="129">
        <v>6142.5900000000047</v>
      </c>
      <c r="H601" s="129">
        <v>7050.9900000000071</v>
      </c>
      <c r="I601" s="129">
        <v>6003.5100000000057</v>
      </c>
      <c r="J601" s="129">
        <v>6963.8500000000095</v>
      </c>
      <c r="K601" s="129">
        <v>6740.9300000000012</v>
      </c>
      <c r="L601" s="129">
        <v>6425.7900000000054</v>
      </c>
      <c r="M601" s="129">
        <v>3330.7499999999986</v>
      </c>
      <c r="N601" s="167">
        <v>69377.98000000004</v>
      </c>
    </row>
    <row r="602" spans="1:14" ht="33" customHeight="1" x14ac:dyDescent="0.2">
      <c r="A602" s="80" t="s">
        <v>321</v>
      </c>
      <c r="B602" s="129">
        <v>0</v>
      </c>
      <c r="C602" s="129">
        <v>480</v>
      </c>
      <c r="D602" s="129">
        <v>0</v>
      </c>
      <c r="E602" s="129">
        <v>0</v>
      </c>
      <c r="F602" s="129">
        <v>0</v>
      </c>
      <c r="G602" s="129">
        <v>0</v>
      </c>
      <c r="H602" s="129">
        <v>60</v>
      </c>
      <c r="I602" s="129">
        <v>360</v>
      </c>
      <c r="J602" s="129">
        <v>0</v>
      </c>
      <c r="K602" s="129">
        <v>0</v>
      </c>
      <c r="L602" s="129">
        <v>0</v>
      </c>
      <c r="M602" s="129">
        <v>0</v>
      </c>
      <c r="N602" s="167">
        <v>900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390</v>
      </c>
      <c r="H606" s="129">
        <v>0</v>
      </c>
      <c r="I606" s="129">
        <v>1200</v>
      </c>
      <c r="J606" s="129">
        <v>0</v>
      </c>
      <c r="K606" s="129">
        <v>0</v>
      </c>
      <c r="L606" s="129">
        <v>1470</v>
      </c>
      <c r="M606" s="129">
        <v>1470</v>
      </c>
      <c r="N606" s="167">
        <v>4530</v>
      </c>
    </row>
    <row r="607" spans="1:14" ht="33" customHeight="1" thickBot="1" x14ac:dyDescent="0.25">
      <c r="A607" s="132" t="s">
        <v>325</v>
      </c>
      <c r="B607" s="133">
        <v>0</v>
      </c>
      <c r="C607" s="133">
        <v>120</v>
      </c>
      <c r="D607" s="133">
        <v>750</v>
      </c>
      <c r="E607" s="133">
        <v>0</v>
      </c>
      <c r="F607" s="133">
        <v>480</v>
      </c>
      <c r="G607" s="133">
        <v>0</v>
      </c>
      <c r="H607" s="133">
        <v>1170</v>
      </c>
      <c r="I607" s="133">
        <v>0</v>
      </c>
      <c r="J607" s="133">
        <v>1950</v>
      </c>
      <c r="K607" s="133">
        <v>0</v>
      </c>
      <c r="L607" s="133">
        <v>0</v>
      </c>
      <c r="M607" s="133">
        <v>0</v>
      </c>
      <c r="N607" s="133">
        <v>4470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120</v>
      </c>
      <c r="D611" s="129">
        <v>750</v>
      </c>
      <c r="E611" s="129">
        <v>0</v>
      </c>
      <c r="F611" s="129">
        <v>480</v>
      </c>
      <c r="G611" s="129">
        <v>0</v>
      </c>
      <c r="H611" s="129">
        <v>1170</v>
      </c>
      <c r="I611" s="129">
        <v>0</v>
      </c>
      <c r="J611" s="129">
        <v>1950</v>
      </c>
      <c r="K611" s="129">
        <v>0</v>
      </c>
      <c r="L611" s="129">
        <v>0</v>
      </c>
      <c r="M611" s="129">
        <v>0</v>
      </c>
      <c r="N611" s="129">
        <v>4470</v>
      </c>
    </row>
    <row r="612" spans="1:14" ht="33" customHeight="1" thickBot="1" x14ac:dyDescent="0.25">
      <c r="A612" s="132" t="s">
        <v>367</v>
      </c>
      <c r="B612" s="133">
        <v>20496.580000000027</v>
      </c>
      <c r="C612" s="133">
        <v>11866.410000000034</v>
      </c>
      <c r="D612" s="133">
        <v>12006.759999999986</v>
      </c>
      <c r="E612" s="133">
        <v>20630.460000000003</v>
      </c>
      <c r="F612" s="133">
        <v>13300.060000000003</v>
      </c>
      <c r="G612" s="133">
        <v>8659.5099999999948</v>
      </c>
      <c r="H612" s="133">
        <v>8208.9299999999985</v>
      </c>
      <c r="I612" s="133">
        <v>11889.800000000003</v>
      </c>
      <c r="J612" s="133">
        <v>12923.019999999984</v>
      </c>
      <c r="K612" s="133">
        <v>14289.300000000003</v>
      </c>
      <c r="L612" s="133">
        <v>17694.090000000047</v>
      </c>
      <c r="M612" s="133">
        <v>19211.889999999974</v>
      </c>
      <c r="N612" s="133">
        <v>171176.81000000006</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20136.580000000027</v>
      </c>
      <c r="C619" s="129">
        <v>11836.410000000034</v>
      </c>
      <c r="D619" s="129">
        <v>11976.759999999986</v>
      </c>
      <c r="E619" s="129">
        <v>20540.460000000003</v>
      </c>
      <c r="F619" s="129">
        <v>13000.060000000003</v>
      </c>
      <c r="G619" s="129">
        <v>8599.5099999999948</v>
      </c>
      <c r="H619" s="129">
        <v>8088.9299999999985</v>
      </c>
      <c r="I619" s="129">
        <v>11889.800000000003</v>
      </c>
      <c r="J619" s="129">
        <v>12923.019999999984</v>
      </c>
      <c r="K619" s="129">
        <v>14289.300000000003</v>
      </c>
      <c r="L619" s="129">
        <v>17694.090000000047</v>
      </c>
      <c r="M619" s="129">
        <v>19211.889999999974</v>
      </c>
      <c r="N619" s="167">
        <v>170186.81000000006</v>
      </c>
    </row>
    <row r="620" spans="1:14" ht="33" customHeight="1" thickBot="1" x14ac:dyDescent="0.25">
      <c r="A620" s="80" t="s">
        <v>255</v>
      </c>
      <c r="B620" s="129">
        <v>360</v>
      </c>
      <c r="C620" s="129">
        <v>30</v>
      </c>
      <c r="D620" s="129">
        <v>30</v>
      </c>
      <c r="E620" s="129">
        <v>90</v>
      </c>
      <c r="F620" s="129">
        <v>300</v>
      </c>
      <c r="G620" s="129">
        <v>60</v>
      </c>
      <c r="H620" s="129">
        <v>120</v>
      </c>
      <c r="I620" s="129">
        <v>0</v>
      </c>
      <c r="J620" s="129">
        <v>0</v>
      </c>
      <c r="K620" s="129">
        <v>0</v>
      </c>
      <c r="L620" s="129">
        <v>0</v>
      </c>
      <c r="M620" s="129">
        <v>0</v>
      </c>
      <c r="N620" s="167">
        <v>990</v>
      </c>
    </row>
    <row r="621" spans="1:14" ht="33" customHeight="1" thickBot="1" x14ac:dyDescent="0.25">
      <c r="A621" s="132" t="s">
        <v>336</v>
      </c>
      <c r="B621" s="133">
        <v>0</v>
      </c>
      <c r="C621" s="133">
        <v>0</v>
      </c>
      <c r="D621" s="133">
        <v>0</v>
      </c>
      <c r="E621" s="133">
        <v>0</v>
      </c>
      <c r="F621" s="133">
        <v>0</v>
      </c>
      <c r="G621" s="133">
        <v>0</v>
      </c>
      <c r="H621" s="133">
        <v>0</v>
      </c>
      <c r="I621" s="133">
        <v>0</v>
      </c>
      <c r="J621" s="133">
        <v>0</v>
      </c>
      <c r="K621" s="133">
        <v>0</v>
      </c>
      <c r="L621" s="133">
        <v>0</v>
      </c>
      <c r="M621" s="133">
        <v>0</v>
      </c>
      <c r="N621" s="133">
        <v>0</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0</v>
      </c>
      <c r="I624" s="129">
        <v>0</v>
      </c>
      <c r="J624" s="129">
        <v>0</v>
      </c>
      <c r="K624" s="129">
        <v>0</v>
      </c>
      <c r="L624" s="129">
        <v>0</v>
      </c>
      <c r="M624" s="129">
        <v>0</v>
      </c>
      <c r="N624" s="167">
        <v>0</v>
      </c>
    </row>
    <row r="625" spans="1:14" ht="33" customHeight="1" thickBot="1" x14ac:dyDescent="0.25">
      <c r="A625" s="132" t="s">
        <v>339</v>
      </c>
      <c r="B625" s="133">
        <v>7113</v>
      </c>
      <c r="C625" s="133">
        <v>5448</v>
      </c>
      <c r="D625" s="133">
        <v>9659</v>
      </c>
      <c r="E625" s="133">
        <v>9037</v>
      </c>
      <c r="F625" s="133">
        <v>7687</v>
      </c>
      <c r="G625" s="133">
        <v>5484</v>
      </c>
      <c r="H625" s="133">
        <v>6749.08</v>
      </c>
      <c r="I625" s="133">
        <v>7089</v>
      </c>
      <c r="J625" s="133">
        <v>4102.0599999999995</v>
      </c>
      <c r="K625" s="133">
        <v>7016</v>
      </c>
      <c r="L625" s="133">
        <v>6571</v>
      </c>
      <c r="M625" s="133">
        <v>4008</v>
      </c>
      <c r="N625" s="133">
        <v>79963.14</v>
      </c>
    </row>
    <row r="626" spans="1:14" ht="33" customHeight="1" thickBot="1" x14ac:dyDescent="0.25">
      <c r="A626" s="81" t="s">
        <v>339</v>
      </c>
      <c r="B626" s="138">
        <v>7113</v>
      </c>
      <c r="C626" s="138">
        <v>5448</v>
      </c>
      <c r="D626" s="138">
        <v>9659</v>
      </c>
      <c r="E626" s="138">
        <v>9037</v>
      </c>
      <c r="F626" s="138">
        <v>7687</v>
      </c>
      <c r="G626" s="138">
        <v>5484</v>
      </c>
      <c r="H626" s="138">
        <v>6749.08</v>
      </c>
      <c r="I626" s="138">
        <v>7089</v>
      </c>
      <c r="J626" s="138">
        <v>4102.0599999999995</v>
      </c>
      <c r="K626" s="138">
        <v>7016</v>
      </c>
      <c r="L626" s="138">
        <v>6571</v>
      </c>
      <c r="M626" s="138">
        <v>4008</v>
      </c>
      <c r="N626" s="168">
        <v>79963.14</v>
      </c>
    </row>
    <row r="627" spans="1:14" ht="33" customHeight="1" thickBot="1" x14ac:dyDescent="0.25">
      <c r="A627" s="169" t="s">
        <v>250</v>
      </c>
      <c r="B627" s="141">
        <v>208863.18000000011</v>
      </c>
      <c r="C627" s="141">
        <v>176741.21000000011</v>
      </c>
      <c r="D627" s="141">
        <v>130834.29999999994</v>
      </c>
      <c r="E627" s="141">
        <v>173488.91000000012</v>
      </c>
      <c r="F627" s="141">
        <v>226003.90999999989</v>
      </c>
      <c r="G627" s="141">
        <v>245722.97999999998</v>
      </c>
      <c r="H627" s="141">
        <v>247120.25000000035</v>
      </c>
      <c r="I627" s="141">
        <v>253450.59999999998</v>
      </c>
      <c r="J627" s="141">
        <v>257510.00000000009</v>
      </c>
      <c r="K627" s="141">
        <v>266443.71000000008</v>
      </c>
      <c r="L627" s="141">
        <v>252916.41000000012</v>
      </c>
      <c r="M627" s="141">
        <v>216313.14999999988</v>
      </c>
      <c r="N627" s="141">
        <v>2655408.6100000008</v>
      </c>
    </row>
    <row r="628" spans="1:14" ht="33" customHeight="1" x14ac:dyDescent="0.2"/>
    <row r="629" spans="1:14" ht="33" customHeight="1" x14ac:dyDescent="0.2">
      <c r="A629" s="85"/>
    </row>
    <row r="630" spans="1:14" ht="33" customHeight="1" x14ac:dyDescent="0.2"/>
    <row r="631" spans="1:14" ht="12.75" customHeight="1" x14ac:dyDescent="0.2">
      <c r="A631" s="200"/>
      <c r="B631" s="200"/>
      <c r="C631" s="200"/>
      <c r="D631" s="200"/>
      <c r="E631" s="200"/>
      <c r="F631" s="200"/>
      <c r="G631" s="200"/>
      <c r="H631" s="200"/>
      <c r="I631" s="200"/>
      <c r="J631" s="200"/>
      <c r="K631" s="200"/>
      <c r="L631" s="200"/>
      <c r="M631" s="200"/>
      <c r="N631" s="200"/>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1'!A12" display="1 - FERROEXPRESO PAMPEANO S.A."/>
    <hyperlink ref="A5" location="'2021'!A115" display="2 - NUEVO CENTRAL ARGENTINO S.A."/>
    <hyperlink ref="A6" location="'2021'!A218" display="3 - FERROSUR ROCA S.A."/>
    <hyperlink ref="A8" location="'2021'!A424" display="5 - BELGRANO CARGAS Y LOGÍSTICA S.A. - Línea Urquiza"/>
    <hyperlink ref="A7" location="'2021'!A321" display="4 - BELGRANO CARGAS Y LOGÍSTICA S.A. - Línea San Martín "/>
    <hyperlink ref="A9" location="'2021'!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2"/>
  <sheetViews>
    <sheetView showGridLines="0" showRowColHeaders="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196" t="s">
        <v>213</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197" t="s">
        <v>0</v>
      </c>
      <c r="B4" s="198"/>
      <c r="C4" s="198"/>
      <c r="D4" s="199"/>
      <c r="E4" s="17"/>
      <c r="F4" s="17"/>
      <c r="G4" s="17"/>
      <c r="H4" s="17"/>
      <c r="I4" s="17"/>
      <c r="J4" s="17"/>
      <c r="K4" s="17"/>
      <c r="L4" s="17"/>
      <c r="M4" s="17"/>
      <c r="N4" s="18"/>
    </row>
    <row r="5" spans="1:14" ht="24.95" customHeight="1" thickTop="1" thickBot="1" x14ac:dyDescent="0.25">
      <c r="A5" s="197" t="s">
        <v>31</v>
      </c>
      <c r="B5" s="198"/>
      <c r="C5" s="198"/>
      <c r="D5" s="199"/>
      <c r="E5" s="17"/>
      <c r="F5" s="17"/>
      <c r="G5" s="17"/>
      <c r="H5" s="17"/>
      <c r="I5" s="17"/>
      <c r="J5" s="17"/>
      <c r="K5" s="17"/>
      <c r="L5" s="17"/>
      <c r="M5" s="17"/>
      <c r="N5" s="18"/>
    </row>
    <row r="6" spans="1:14" ht="24.95" customHeight="1" thickTop="1" thickBot="1" x14ac:dyDescent="0.25">
      <c r="A6" s="197" t="s">
        <v>50</v>
      </c>
      <c r="B6" s="198"/>
      <c r="C6" s="198"/>
      <c r="D6" s="199"/>
      <c r="E6" s="17"/>
      <c r="F6" s="17"/>
      <c r="G6" s="17"/>
      <c r="H6" s="17"/>
      <c r="I6" s="17"/>
      <c r="J6" s="17"/>
      <c r="K6" s="17"/>
      <c r="L6" s="17"/>
      <c r="M6" s="17"/>
      <c r="N6" s="18"/>
    </row>
    <row r="7" spans="1:14" ht="24.95" customHeight="1" thickTop="1" thickBot="1" x14ac:dyDescent="0.25">
      <c r="A7" s="197" t="s">
        <v>116</v>
      </c>
      <c r="B7" s="198"/>
      <c r="C7" s="198"/>
      <c r="D7" s="199"/>
      <c r="E7" s="17"/>
      <c r="F7" s="17"/>
      <c r="G7" s="17"/>
      <c r="H7" s="17"/>
      <c r="I7" s="17"/>
      <c r="J7" s="17"/>
      <c r="K7" s="17"/>
      <c r="L7" s="17"/>
      <c r="M7" s="17"/>
      <c r="N7" s="18"/>
    </row>
    <row r="8" spans="1:14" ht="24.95" customHeight="1" thickTop="1" thickBot="1" x14ac:dyDescent="0.25">
      <c r="A8" s="197" t="s">
        <v>117</v>
      </c>
      <c r="B8" s="198"/>
      <c r="C8" s="198"/>
      <c r="D8" s="199"/>
      <c r="E8" s="17"/>
      <c r="F8" s="17"/>
      <c r="G8" s="17"/>
      <c r="H8" s="17"/>
      <c r="I8" s="17"/>
      <c r="J8" s="17"/>
      <c r="K8" s="17"/>
      <c r="L8" s="17"/>
      <c r="M8" s="17"/>
      <c r="N8" s="18"/>
    </row>
    <row r="9" spans="1:14" ht="24.95" customHeight="1" thickTop="1" thickBot="1" x14ac:dyDescent="0.25">
      <c r="A9" s="197" t="s">
        <v>225</v>
      </c>
      <c r="B9" s="198"/>
      <c r="C9" s="198"/>
      <c r="D9" s="199"/>
      <c r="E9" s="17"/>
      <c r="F9" s="17"/>
      <c r="G9" s="17"/>
      <c r="H9" s="17"/>
      <c r="I9" s="17"/>
      <c r="J9" s="17"/>
      <c r="K9" s="17"/>
      <c r="L9" s="17"/>
      <c r="M9" s="17"/>
      <c r="N9" s="18"/>
    </row>
    <row r="10" spans="1:14" ht="24.95" customHeight="1" thickTop="1" thickBot="1" x14ac:dyDescent="0.25">
      <c r="A10" s="197" t="s">
        <v>90</v>
      </c>
      <c r="B10" s="198"/>
      <c r="C10" s="198"/>
      <c r="D10" s="199"/>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v>2154</v>
      </c>
      <c r="C17" s="205">
        <v>4952</v>
      </c>
      <c r="D17" s="205">
        <v>31528</v>
      </c>
      <c r="E17" s="205">
        <v>33239</v>
      </c>
      <c r="F17" s="205">
        <v>31686</v>
      </c>
      <c r="G17" s="205">
        <v>31512</v>
      </c>
      <c r="H17" s="205">
        <v>33191</v>
      </c>
      <c r="I17" s="205">
        <v>18961</v>
      </c>
      <c r="J17" s="205">
        <v>17258</v>
      </c>
      <c r="K17" s="205">
        <v>26577</v>
      </c>
      <c r="L17" s="205">
        <v>18811</v>
      </c>
      <c r="M17" s="205">
        <v>12998</v>
      </c>
      <c r="N17" s="207">
        <f>SUM(B17:M17)</f>
        <v>262867</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c r="C19" s="205"/>
      <c r="D19" s="205"/>
      <c r="E19" s="205"/>
      <c r="F19" s="205"/>
      <c r="G19" s="205"/>
      <c r="H19" s="205"/>
      <c r="I19" s="205"/>
      <c r="J19" s="205"/>
      <c r="K19" s="205"/>
      <c r="L19" s="205"/>
      <c r="M19" s="205"/>
      <c r="N19" s="207"/>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14</v>
      </c>
      <c r="B21" s="205"/>
      <c r="C21" s="205"/>
      <c r="D21" s="205">
        <v>2367</v>
      </c>
      <c r="E21" s="205">
        <v>282</v>
      </c>
      <c r="F21" s="205"/>
      <c r="G21" s="205">
        <v>443</v>
      </c>
      <c r="H21" s="205">
        <v>3910</v>
      </c>
      <c r="I21" s="205">
        <v>2839</v>
      </c>
      <c r="J21" s="205"/>
      <c r="K21" s="205"/>
      <c r="L21" s="205">
        <v>1428</v>
      </c>
      <c r="M21" s="205">
        <v>19665</v>
      </c>
      <c r="N21" s="207">
        <f t="shared" ref="N21:N39" si="0">SUM(B21:M21)</f>
        <v>30934</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18</v>
      </c>
      <c r="B23" s="205"/>
      <c r="C23" s="205">
        <v>12398</v>
      </c>
      <c r="D23" s="205">
        <v>84683</v>
      </c>
      <c r="E23" s="205">
        <v>74186</v>
      </c>
      <c r="F23" s="205">
        <v>42531</v>
      </c>
      <c r="G23" s="205">
        <v>70267</v>
      </c>
      <c r="H23" s="205">
        <v>71219</v>
      </c>
      <c r="I23" s="205">
        <v>36664</v>
      </c>
      <c r="J23" s="205">
        <v>33181</v>
      </c>
      <c r="K23" s="205">
        <v>55408</v>
      </c>
      <c r="L23" s="205">
        <v>20798</v>
      </c>
      <c r="M23" s="205">
        <v>9678</v>
      </c>
      <c r="N23" s="207">
        <f t="shared" si="0"/>
        <v>511013</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24</v>
      </c>
      <c r="B25" s="205">
        <v>27993</v>
      </c>
      <c r="C25" s="205">
        <v>22567</v>
      </c>
      <c r="D25" s="205">
        <v>18054</v>
      </c>
      <c r="E25" s="205">
        <v>37657</v>
      </c>
      <c r="F25" s="205">
        <v>37354</v>
      </c>
      <c r="G25" s="205">
        <v>32299</v>
      </c>
      <c r="H25" s="205">
        <v>40465</v>
      </c>
      <c r="I25" s="205">
        <v>12822</v>
      </c>
      <c r="J25" s="205">
        <v>10457</v>
      </c>
      <c r="K25" s="205">
        <v>36095</v>
      </c>
      <c r="L25" s="205">
        <v>14803</v>
      </c>
      <c r="M25" s="205">
        <v>604</v>
      </c>
      <c r="N25" s="207">
        <f t="shared" si="0"/>
        <v>291170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15</v>
      </c>
      <c r="B27" s="205"/>
      <c r="C27" s="205">
        <v>1411</v>
      </c>
      <c r="D27" s="205">
        <v>19091</v>
      </c>
      <c r="E27" s="205">
        <v>85969</v>
      </c>
      <c r="F27" s="205">
        <v>117368</v>
      </c>
      <c r="G27" s="205">
        <v>50463</v>
      </c>
      <c r="H27" s="205">
        <v>33197</v>
      </c>
      <c r="I27" s="205">
        <v>8964</v>
      </c>
      <c r="J27" s="205">
        <v>6413</v>
      </c>
      <c r="K27" s="205">
        <v>4470</v>
      </c>
      <c r="L27" s="205">
        <v>3263</v>
      </c>
      <c r="M27" s="205">
        <v>4532</v>
      </c>
      <c r="N27" s="207">
        <f t="shared" si="0"/>
        <v>335141</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25</v>
      </c>
      <c r="B29" s="205"/>
      <c r="C29" s="205"/>
      <c r="D29" s="205">
        <v>4150</v>
      </c>
      <c r="E29" s="205">
        <v>8111</v>
      </c>
      <c r="F29" s="205">
        <v>3041</v>
      </c>
      <c r="G29" s="205">
        <v>9484</v>
      </c>
      <c r="H29" s="205">
        <v>5471</v>
      </c>
      <c r="I29" s="205">
        <v>9595</v>
      </c>
      <c r="J29" s="205">
        <v>4018</v>
      </c>
      <c r="K29" s="205">
        <v>4106</v>
      </c>
      <c r="L29" s="205">
        <v>4103</v>
      </c>
      <c r="M29" s="205">
        <v>6449</v>
      </c>
      <c r="N29" s="207">
        <f t="shared" si="0"/>
        <v>58528</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19</v>
      </c>
      <c r="B31" s="205"/>
      <c r="C31" s="205"/>
      <c r="D31" s="205"/>
      <c r="E31" s="205"/>
      <c r="F31" s="205">
        <v>23608</v>
      </c>
      <c r="G31" s="205">
        <v>50149</v>
      </c>
      <c r="H31" s="205">
        <v>14361</v>
      </c>
      <c r="I31" s="205">
        <v>7410</v>
      </c>
      <c r="J31" s="205">
        <v>2710</v>
      </c>
      <c r="K31" s="205">
        <v>201</v>
      </c>
      <c r="L31" s="205">
        <v>27564</v>
      </c>
      <c r="M31" s="205">
        <v>12418</v>
      </c>
      <c r="N31" s="207">
        <f t="shared" si="0"/>
        <v>138421</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23</v>
      </c>
      <c r="B33" s="205"/>
      <c r="C33" s="205"/>
      <c r="D33" s="205"/>
      <c r="E33" s="205"/>
      <c r="F33" s="205">
        <v>3984</v>
      </c>
      <c r="G33" s="205"/>
      <c r="H33" s="205"/>
      <c r="I33" s="205">
        <v>34387</v>
      </c>
      <c r="J33" s="205">
        <v>43303</v>
      </c>
      <c r="K33" s="205">
        <v>23250</v>
      </c>
      <c r="L33" s="205">
        <v>31798</v>
      </c>
      <c r="M33" s="205">
        <v>31365</v>
      </c>
      <c r="N33" s="207">
        <f t="shared" si="0"/>
        <v>168087</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17</v>
      </c>
      <c r="B35" s="205"/>
      <c r="C35" s="205"/>
      <c r="D35" s="205"/>
      <c r="E35" s="205"/>
      <c r="F35" s="205"/>
      <c r="G35" s="205"/>
      <c r="H35" s="205">
        <v>1506</v>
      </c>
      <c r="I35" s="205"/>
      <c r="J35" s="205"/>
      <c r="K35" s="205"/>
      <c r="L35" s="205"/>
      <c r="M35" s="205"/>
      <c r="N35" s="207">
        <f t="shared" si="0"/>
        <v>1506</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16</v>
      </c>
      <c r="B37" s="205">
        <v>194667</v>
      </c>
      <c r="C37" s="205">
        <v>180827</v>
      </c>
      <c r="D37" s="205">
        <v>197269</v>
      </c>
      <c r="E37" s="205">
        <v>63983</v>
      </c>
      <c r="F37" s="205">
        <v>58606</v>
      </c>
      <c r="G37" s="205">
        <v>41766</v>
      </c>
      <c r="H37" s="205">
        <v>46796</v>
      </c>
      <c r="I37" s="205">
        <v>12073</v>
      </c>
      <c r="J37" s="205">
        <v>1807</v>
      </c>
      <c r="K37" s="205">
        <v>215</v>
      </c>
      <c r="L37" s="205"/>
      <c r="M37" s="205">
        <v>166742</v>
      </c>
      <c r="N37" s="207">
        <f t="shared" si="0"/>
        <v>964751</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40</v>
      </c>
      <c r="B39" s="205"/>
      <c r="C39" s="205"/>
      <c r="D39" s="205"/>
      <c r="E39" s="205"/>
      <c r="F39" s="205"/>
      <c r="G39" s="205"/>
      <c r="H39" s="205"/>
      <c r="I39" s="205"/>
      <c r="J39" s="205">
        <v>13004</v>
      </c>
      <c r="K39" s="205">
        <v>2728</v>
      </c>
      <c r="L39" s="205">
        <v>631</v>
      </c>
      <c r="M39" s="205">
        <v>950</v>
      </c>
      <c r="N39" s="207">
        <f t="shared" si="0"/>
        <v>17313</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35</v>
      </c>
      <c r="B41" s="205"/>
      <c r="C41" s="205"/>
      <c r="D41" s="205"/>
      <c r="E41" s="205"/>
      <c r="F41" s="205"/>
      <c r="G41" s="205"/>
      <c r="H41" s="205"/>
      <c r="I41" s="205"/>
      <c r="J41" s="205"/>
      <c r="K41" s="205"/>
      <c r="L41" s="205"/>
      <c r="M41" s="205"/>
      <c r="N41" s="207"/>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119</v>
      </c>
      <c r="B43" s="205"/>
      <c r="C43" s="205"/>
      <c r="D43" s="205">
        <v>1807</v>
      </c>
      <c r="E43" s="205">
        <v>3087</v>
      </c>
      <c r="F43" s="205">
        <v>2737</v>
      </c>
      <c r="G43" s="205">
        <v>3145</v>
      </c>
      <c r="H43" s="205">
        <v>3900</v>
      </c>
      <c r="I43" s="205">
        <v>2154</v>
      </c>
      <c r="J43" s="205">
        <v>1889</v>
      </c>
      <c r="K43" s="205">
        <v>2971</v>
      </c>
      <c r="L43" s="205">
        <v>2289</v>
      </c>
      <c r="M43" s="205">
        <v>2661</v>
      </c>
      <c r="N43" s="207">
        <f>SUM(B43:M43)</f>
        <v>26640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106</v>
      </c>
      <c r="B45" s="205"/>
      <c r="C45" s="205"/>
      <c r="D45" s="205"/>
      <c r="E45" s="205">
        <v>2183</v>
      </c>
      <c r="F45" s="205">
        <v>2887</v>
      </c>
      <c r="G45" s="205">
        <v>4486</v>
      </c>
      <c r="H45" s="205">
        <v>3691</v>
      </c>
      <c r="I45" s="205">
        <v>5149</v>
      </c>
      <c r="J45" s="205">
        <v>6797</v>
      </c>
      <c r="K45" s="205">
        <v>6276</v>
      </c>
      <c r="L45" s="205">
        <v>6142</v>
      </c>
      <c r="M45" s="205">
        <v>7658</v>
      </c>
      <c r="N45" s="207">
        <f>SUM(B45:M45)</f>
        <v>45269</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127</v>
      </c>
      <c r="B47" s="205"/>
      <c r="C47" s="205"/>
      <c r="D47" s="205">
        <v>1729</v>
      </c>
      <c r="E47" s="205">
        <v>1813</v>
      </c>
      <c r="F47" s="205">
        <v>3471</v>
      </c>
      <c r="G47" s="205">
        <v>3163</v>
      </c>
      <c r="H47" s="205">
        <v>2131</v>
      </c>
      <c r="I47" s="205">
        <v>2035</v>
      </c>
      <c r="J47" s="205">
        <v>1037</v>
      </c>
      <c r="K47" s="205">
        <v>873</v>
      </c>
      <c r="L47" s="205"/>
      <c r="M47" s="205"/>
      <c r="N47" s="207">
        <f>SUM(B47:M47)</f>
        <v>16252</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38</v>
      </c>
      <c r="B49" s="205"/>
      <c r="C49" s="205"/>
      <c r="D49" s="205"/>
      <c r="E49" s="205"/>
      <c r="F49" s="205">
        <v>173</v>
      </c>
      <c r="G49" s="205">
        <v>66</v>
      </c>
      <c r="H49" s="205">
        <v>33</v>
      </c>
      <c r="I49" s="205"/>
      <c r="J49" s="205">
        <v>90</v>
      </c>
      <c r="K49" s="205">
        <v>22</v>
      </c>
      <c r="L49" s="205">
        <v>940</v>
      </c>
      <c r="M49" s="205"/>
      <c r="N49" s="207">
        <f>SUM(B49:M49)</f>
        <v>1324</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194" t="s">
        <v>60</v>
      </c>
      <c r="B51" s="205">
        <v>17489</v>
      </c>
      <c r="C51" s="205">
        <v>15963</v>
      </c>
      <c r="D51" s="205"/>
      <c r="E51" s="205"/>
      <c r="F51" s="205"/>
      <c r="G51" s="205">
        <v>395</v>
      </c>
      <c r="H51" s="205">
        <v>180</v>
      </c>
      <c r="I51" s="205">
        <v>4109</v>
      </c>
      <c r="J51" s="205">
        <v>150</v>
      </c>
      <c r="K51" s="205">
        <v>539</v>
      </c>
      <c r="L51" s="205">
        <v>64</v>
      </c>
      <c r="M51" s="205">
        <v>1627</v>
      </c>
      <c r="N51" s="207">
        <f>SUM(B51:M51)</f>
        <v>40516</v>
      </c>
    </row>
    <row r="52" spans="1:14" ht="12.75" customHeight="1" thickBot="1" x14ac:dyDescent="0.25">
      <c r="A52" s="195"/>
      <c r="B52" s="206"/>
      <c r="C52" s="206"/>
      <c r="D52" s="206"/>
      <c r="E52" s="206"/>
      <c r="F52" s="206"/>
      <c r="G52" s="206"/>
      <c r="H52" s="206"/>
      <c r="I52" s="206"/>
      <c r="J52" s="206"/>
      <c r="K52" s="206"/>
      <c r="L52" s="206"/>
      <c r="M52" s="206"/>
      <c r="N52" s="208"/>
    </row>
    <row r="53" spans="1:14" ht="12.75" customHeight="1" x14ac:dyDescent="0.2">
      <c r="A53" s="201" t="s">
        <v>13</v>
      </c>
      <c r="B53" s="190">
        <f t="shared" ref="B53:M53" si="1">SUM(B17:B51)</f>
        <v>242303</v>
      </c>
      <c r="C53" s="190">
        <f t="shared" si="1"/>
        <v>238118</v>
      </c>
      <c r="D53" s="190">
        <f t="shared" si="1"/>
        <v>360678</v>
      </c>
      <c r="E53" s="190">
        <f t="shared" si="1"/>
        <v>310510</v>
      </c>
      <c r="F53" s="190">
        <f t="shared" si="1"/>
        <v>327446</v>
      </c>
      <c r="G53" s="190">
        <f t="shared" si="1"/>
        <v>297638</v>
      </c>
      <c r="H53" s="190">
        <f t="shared" si="1"/>
        <v>260051</v>
      </c>
      <c r="I53" s="190">
        <f t="shared" si="1"/>
        <v>157162</v>
      </c>
      <c r="J53" s="190">
        <f t="shared" si="1"/>
        <v>142114</v>
      </c>
      <c r="K53" s="190">
        <f t="shared" si="1"/>
        <v>163731</v>
      </c>
      <c r="L53" s="190">
        <f t="shared" si="1"/>
        <v>132634</v>
      </c>
      <c r="M53" s="190">
        <f t="shared" si="1"/>
        <v>277347</v>
      </c>
      <c r="N53" s="190">
        <f>SUM(B53:M53)</f>
        <v>2909732</v>
      </c>
    </row>
    <row r="54" spans="1:14" ht="12.75" customHeight="1" thickBot="1" x14ac:dyDescent="0.25">
      <c r="A54" s="202"/>
      <c r="B54" s="191"/>
      <c r="C54" s="191"/>
      <c r="D54" s="191"/>
      <c r="E54" s="191"/>
      <c r="F54" s="191"/>
      <c r="G54" s="191"/>
      <c r="H54" s="191"/>
      <c r="I54" s="191"/>
      <c r="J54" s="191"/>
      <c r="K54" s="191"/>
      <c r="L54" s="191"/>
      <c r="M54" s="191"/>
      <c r="N54" s="191"/>
    </row>
    <row r="55" spans="1:14" ht="12.75" customHeight="1" x14ac:dyDescent="0.2">
      <c r="B55" s="5"/>
      <c r="C55" s="5"/>
      <c r="D55" s="5"/>
      <c r="E55" s="5"/>
      <c r="F55" s="5"/>
      <c r="G55" s="5"/>
      <c r="H55" s="5"/>
      <c r="I55" s="5"/>
      <c r="J55" s="5"/>
      <c r="K55" s="5"/>
      <c r="L55" s="5"/>
      <c r="M55" s="5"/>
      <c r="N55" s="47"/>
    </row>
    <row r="56" spans="1:14" ht="12.75" customHeight="1" x14ac:dyDescent="0.2"/>
    <row r="57" spans="1:14" ht="12.75" customHeight="1" x14ac:dyDescent="0.2"/>
    <row r="58" spans="1:14" s="10" customFormat="1" ht="24.95" customHeight="1" x14ac:dyDescent="0.2">
      <c r="A58" s="200" t="s">
        <v>189</v>
      </c>
      <c r="B58" s="200"/>
      <c r="C58" s="200"/>
      <c r="D58" s="200"/>
      <c r="E58" s="200"/>
      <c r="F58" s="200"/>
      <c r="G58" s="200"/>
      <c r="H58" s="200"/>
      <c r="I58" s="200"/>
      <c r="J58" s="200"/>
      <c r="K58" s="200"/>
      <c r="L58" s="200"/>
      <c r="M58" s="200"/>
      <c r="N58" s="200"/>
    </row>
    <row r="59" spans="1:14" ht="12.75" customHeight="1" thickBot="1" x14ac:dyDescent="0.25">
      <c r="A59" s="20"/>
      <c r="F59" s="4"/>
    </row>
    <row r="60" spans="1:14" ht="12.75" customHeight="1" x14ac:dyDescent="0.2">
      <c r="A60" s="194"/>
      <c r="B60" s="194" t="s">
        <v>1</v>
      </c>
      <c r="C60" s="194" t="s">
        <v>2</v>
      </c>
      <c r="D60" s="194" t="s">
        <v>3</v>
      </c>
      <c r="E60" s="194" t="s">
        <v>4</v>
      </c>
      <c r="F60" s="194" t="s">
        <v>5</v>
      </c>
      <c r="G60" s="194" t="s">
        <v>6</v>
      </c>
      <c r="H60" s="194" t="s">
        <v>7</v>
      </c>
      <c r="I60" s="194" t="s">
        <v>8</v>
      </c>
      <c r="J60" s="194" t="s">
        <v>9</v>
      </c>
      <c r="K60" s="194" t="s">
        <v>10</v>
      </c>
      <c r="L60" s="194" t="s">
        <v>11</v>
      </c>
      <c r="M60" s="194" t="s">
        <v>12</v>
      </c>
      <c r="N60" s="192" t="s">
        <v>13</v>
      </c>
    </row>
    <row r="61" spans="1:14" ht="12.75" customHeight="1" thickBot="1" x14ac:dyDescent="0.25">
      <c r="A61" s="195"/>
      <c r="B61" s="195"/>
      <c r="C61" s="195"/>
      <c r="D61" s="195"/>
      <c r="E61" s="195"/>
      <c r="F61" s="195"/>
      <c r="G61" s="195"/>
      <c r="H61" s="195"/>
      <c r="I61" s="195"/>
      <c r="J61" s="195"/>
      <c r="K61" s="195"/>
      <c r="L61" s="195"/>
      <c r="M61" s="195"/>
      <c r="N61" s="193"/>
    </row>
    <row r="62" spans="1:14" ht="12.75" customHeight="1" x14ac:dyDescent="0.2">
      <c r="A62" s="194" t="s">
        <v>125</v>
      </c>
      <c r="B62" s="205">
        <v>23830</v>
      </c>
      <c r="C62" s="205">
        <v>17510</v>
      </c>
      <c r="D62" s="205">
        <v>16120</v>
      </c>
      <c r="E62" s="205">
        <v>16160</v>
      </c>
      <c r="F62" s="205">
        <v>25750</v>
      </c>
      <c r="G62" s="205">
        <v>11148</v>
      </c>
      <c r="H62" s="205">
        <v>14034</v>
      </c>
      <c r="I62" s="205">
        <v>15412</v>
      </c>
      <c r="J62" s="205">
        <v>19582</v>
      </c>
      <c r="K62" s="205">
        <v>16727</v>
      </c>
      <c r="L62" s="205">
        <v>15054</v>
      </c>
      <c r="M62" s="205">
        <v>7122</v>
      </c>
      <c r="N62" s="207">
        <f t="shared" ref="N62:N96" si="2">SUM(B62:M62)</f>
        <v>198449</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33</v>
      </c>
      <c r="B64" s="205">
        <v>1322</v>
      </c>
      <c r="C64" s="205">
        <v>842</v>
      </c>
      <c r="D64" s="205">
        <v>489</v>
      </c>
      <c r="E64" s="205">
        <v>676</v>
      </c>
      <c r="F64" s="205">
        <v>494</v>
      </c>
      <c r="G64" s="205">
        <v>5017</v>
      </c>
      <c r="H64" s="205">
        <v>19586</v>
      </c>
      <c r="I64" s="205">
        <v>12864</v>
      </c>
      <c r="J64" s="205">
        <v>14584</v>
      </c>
      <c r="K64" s="205">
        <v>10923</v>
      </c>
      <c r="L64" s="205">
        <v>5523</v>
      </c>
      <c r="M64" s="205">
        <v>3233</v>
      </c>
      <c r="N64" s="207">
        <f t="shared" si="2"/>
        <v>75553</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145</v>
      </c>
      <c r="B66" s="205">
        <v>106503</v>
      </c>
      <c r="C66" s="205">
        <v>77391</v>
      </c>
      <c r="D66" s="205">
        <v>91680</v>
      </c>
      <c r="E66" s="205">
        <v>63038</v>
      </c>
      <c r="F66" s="205">
        <v>123467</v>
      </c>
      <c r="G66" s="205">
        <v>120492</v>
      </c>
      <c r="H66" s="205">
        <v>127372</v>
      </c>
      <c r="I66" s="205">
        <v>132023</v>
      </c>
      <c r="J66" s="205">
        <v>117354</v>
      </c>
      <c r="K66" s="205">
        <v>168301</v>
      </c>
      <c r="L66" s="205">
        <v>118384</v>
      </c>
      <c r="M66" s="205">
        <v>92243</v>
      </c>
      <c r="N66" s="207">
        <f t="shared" si="2"/>
        <v>1338248</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43</v>
      </c>
      <c r="B68" s="205">
        <v>34347</v>
      </c>
      <c r="C68" s="205">
        <v>43327</v>
      </c>
      <c r="D68" s="205">
        <v>111974</v>
      </c>
      <c r="E68" s="205">
        <v>131350</v>
      </c>
      <c r="F68" s="205">
        <v>151913</v>
      </c>
      <c r="G68" s="205">
        <v>114686</v>
      </c>
      <c r="H68" s="205">
        <v>69753</v>
      </c>
      <c r="I68" s="205">
        <v>53433</v>
      </c>
      <c r="J68" s="205">
        <v>51730</v>
      </c>
      <c r="K68" s="205">
        <v>40215</v>
      </c>
      <c r="L68" s="205">
        <v>28011</v>
      </c>
      <c r="M68" s="205">
        <v>66518</v>
      </c>
      <c r="N68" s="207">
        <f t="shared" si="2"/>
        <v>897257</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35</v>
      </c>
      <c r="B70" s="205">
        <v>7973</v>
      </c>
      <c r="C70" s="205">
        <v>3481</v>
      </c>
      <c r="D70" s="205">
        <v>6406</v>
      </c>
      <c r="E70" s="205">
        <v>2974</v>
      </c>
      <c r="F70" s="205">
        <v>178</v>
      </c>
      <c r="G70" s="205">
        <v>4282</v>
      </c>
      <c r="H70" s="205">
        <v>4218</v>
      </c>
      <c r="I70" s="205">
        <v>2059</v>
      </c>
      <c r="J70" s="205">
        <v>3159</v>
      </c>
      <c r="K70" s="205">
        <v>4284</v>
      </c>
      <c r="L70" s="205">
        <v>2183</v>
      </c>
      <c r="M70" s="205">
        <v>3050</v>
      </c>
      <c r="N70" s="207">
        <f t="shared" si="2"/>
        <v>44247</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156</v>
      </c>
      <c r="B72" s="205"/>
      <c r="C72" s="205">
        <v>9609</v>
      </c>
      <c r="D72" s="205">
        <v>1622</v>
      </c>
      <c r="E72" s="205">
        <v>3230</v>
      </c>
      <c r="F72" s="205">
        <v>1140</v>
      </c>
      <c r="G72" s="205">
        <v>2752</v>
      </c>
      <c r="H72" s="205">
        <v>3670</v>
      </c>
      <c r="I72" s="205">
        <v>4029</v>
      </c>
      <c r="J72" s="205">
        <v>2400</v>
      </c>
      <c r="K72" s="205">
        <v>3327</v>
      </c>
      <c r="L72" s="205">
        <v>1565</v>
      </c>
      <c r="M72" s="205"/>
      <c r="N72" s="207">
        <f t="shared" si="2"/>
        <v>33344</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56</v>
      </c>
      <c r="B74" s="205">
        <v>31408</v>
      </c>
      <c r="C74" s="205">
        <v>21040</v>
      </c>
      <c r="D74" s="205">
        <v>22214</v>
      </c>
      <c r="E74" s="205">
        <v>18007</v>
      </c>
      <c r="F74" s="205">
        <v>18836</v>
      </c>
      <c r="G74" s="205">
        <v>26898</v>
      </c>
      <c r="H74" s="205">
        <v>21795</v>
      </c>
      <c r="I74" s="205">
        <v>18581</v>
      </c>
      <c r="J74" s="205">
        <v>9053</v>
      </c>
      <c r="K74" s="205">
        <v>8798</v>
      </c>
      <c r="L74" s="205">
        <v>5811</v>
      </c>
      <c r="M74" s="205">
        <v>8464</v>
      </c>
      <c r="N74" s="207">
        <f t="shared" si="2"/>
        <v>210905</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32</v>
      </c>
      <c r="B76" s="205">
        <v>19157</v>
      </c>
      <c r="C76" s="205">
        <v>11627</v>
      </c>
      <c r="D76" s="205">
        <v>16474</v>
      </c>
      <c r="E76" s="205">
        <v>11314</v>
      </c>
      <c r="F76" s="205">
        <v>22969</v>
      </c>
      <c r="G76" s="205">
        <v>23001</v>
      </c>
      <c r="H76" s="205">
        <v>19348</v>
      </c>
      <c r="I76" s="205">
        <v>22226</v>
      </c>
      <c r="J76" s="205">
        <v>29489</v>
      </c>
      <c r="K76" s="205">
        <v>18569</v>
      </c>
      <c r="L76" s="205">
        <v>26604</v>
      </c>
      <c r="M76" s="205">
        <v>22293</v>
      </c>
      <c r="N76" s="207">
        <f t="shared" si="2"/>
        <v>243071</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131</v>
      </c>
      <c r="B78" s="205">
        <v>8256</v>
      </c>
      <c r="C78" s="205">
        <v>9180</v>
      </c>
      <c r="D78" s="205">
        <v>10785</v>
      </c>
      <c r="E78" s="205">
        <v>11932</v>
      </c>
      <c r="F78" s="205">
        <v>6618</v>
      </c>
      <c r="G78" s="205">
        <v>1020</v>
      </c>
      <c r="H78" s="205"/>
      <c r="I78" s="205"/>
      <c r="J78" s="205"/>
      <c r="K78" s="205">
        <v>5216</v>
      </c>
      <c r="L78" s="205"/>
      <c r="M78" s="205"/>
      <c r="N78" s="207">
        <f t="shared" si="2"/>
        <v>53007</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126</v>
      </c>
      <c r="B80" s="205">
        <v>5790</v>
      </c>
      <c r="C80" s="205">
        <v>2243</v>
      </c>
      <c r="D80" s="205">
        <v>1060</v>
      </c>
      <c r="E80" s="205">
        <v>1972</v>
      </c>
      <c r="F80" s="205">
        <v>2279</v>
      </c>
      <c r="G80" s="205">
        <v>908</v>
      </c>
      <c r="H80" s="205"/>
      <c r="I80" s="205"/>
      <c r="J80" s="205"/>
      <c r="K80" s="205">
        <v>3446</v>
      </c>
      <c r="L80" s="205">
        <v>2510</v>
      </c>
      <c r="M80" s="205"/>
      <c r="N80" s="207">
        <f t="shared" si="2"/>
        <v>20208</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38</v>
      </c>
      <c r="B82" s="205">
        <v>464</v>
      </c>
      <c r="C82" s="205">
        <v>1793</v>
      </c>
      <c r="D82" s="205">
        <v>1763</v>
      </c>
      <c r="E82" s="205">
        <v>1708</v>
      </c>
      <c r="F82" s="205">
        <v>3947</v>
      </c>
      <c r="G82" s="205">
        <v>1901</v>
      </c>
      <c r="H82" s="205">
        <v>2709</v>
      </c>
      <c r="I82" s="205">
        <v>2005</v>
      </c>
      <c r="J82" s="205">
        <v>2736</v>
      </c>
      <c r="K82" s="205">
        <v>3145</v>
      </c>
      <c r="L82" s="205">
        <v>2192</v>
      </c>
      <c r="M82" s="205">
        <v>1427</v>
      </c>
      <c r="N82" s="207">
        <f t="shared" si="2"/>
        <v>25790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157</v>
      </c>
      <c r="B84" s="205">
        <v>9238</v>
      </c>
      <c r="C84" s="205">
        <v>10265</v>
      </c>
      <c r="D84" s="205">
        <v>9239</v>
      </c>
      <c r="E84" s="205">
        <v>9145</v>
      </c>
      <c r="F84" s="205">
        <v>14312</v>
      </c>
      <c r="G84" s="205">
        <v>17964</v>
      </c>
      <c r="H84" s="205">
        <v>21392</v>
      </c>
      <c r="I84" s="205">
        <v>16200</v>
      </c>
      <c r="J84" s="205">
        <v>12453</v>
      </c>
      <c r="K84" s="205">
        <v>12986</v>
      </c>
      <c r="L84" s="205">
        <v>10204</v>
      </c>
      <c r="M84" s="205">
        <v>11854</v>
      </c>
      <c r="N84" s="207">
        <f t="shared" si="2"/>
        <v>155252</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41</v>
      </c>
      <c r="B86" s="205"/>
      <c r="C86" s="205"/>
      <c r="D86" s="205"/>
      <c r="E86" s="205">
        <v>1402</v>
      </c>
      <c r="F86" s="205">
        <v>4263</v>
      </c>
      <c r="G86" s="205">
        <v>7049</v>
      </c>
      <c r="H86" s="205">
        <v>8890</v>
      </c>
      <c r="I86" s="205">
        <v>8669</v>
      </c>
      <c r="J86" s="205">
        <v>633</v>
      </c>
      <c r="K86" s="205"/>
      <c r="L86" s="205"/>
      <c r="M86" s="205"/>
      <c r="N86" s="207">
        <f t="shared" si="2"/>
        <v>30906</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128</v>
      </c>
      <c r="B88" s="205">
        <v>1454</v>
      </c>
      <c r="C88" s="205"/>
      <c r="D88" s="205">
        <v>2170</v>
      </c>
      <c r="E88" s="205">
        <v>7599</v>
      </c>
      <c r="F88" s="205"/>
      <c r="G88" s="205">
        <v>576</v>
      </c>
      <c r="H88" s="205">
        <v>277</v>
      </c>
      <c r="I88" s="205"/>
      <c r="J88" s="205"/>
      <c r="K88" s="205"/>
      <c r="L88" s="205"/>
      <c r="M88" s="205"/>
      <c r="N88" s="207">
        <f t="shared" si="2"/>
        <v>12076</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100</v>
      </c>
      <c r="B90" s="205">
        <v>1083</v>
      </c>
      <c r="C90" s="205"/>
      <c r="D90" s="205">
        <v>4114</v>
      </c>
      <c r="E90" s="205">
        <v>2692</v>
      </c>
      <c r="F90" s="205">
        <v>3661</v>
      </c>
      <c r="G90" s="205">
        <v>1857</v>
      </c>
      <c r="H90" s="205">
        <v>2843</v>
      </c>
      <c r="I90" s="205">
        <v>911</v>
      </c>
      <c r="J90" s="205"/>
      <c r="K90" s="205"/>
      <c r="L90" s="205"/>
      <c r="M90" s="205"/>
      <c r="N90" s="207">
        <f t="shared" si="2"/>
        <v>17161</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102</v>
      </c>
      <c r="B92" s="205"/>
      <c r="C92" s="205"/>
      <c r="D92" s="205">
        <v>5521</v>
      </c>
      <c r="E92" s="205">
        <v>2951</v>
      </c>
      <c r="F92" s="205">
        <v>1062</v>
      </c>
      <c r="G92" s="205"/>
      <c r="H92" s="205"/>
      <c r="I92" s="205"/>
      <c r="J92" s="205"/>
      <c r="K92" s="205"/>
      <c r="L92" s="205"/>
      <c r="M92" s="205"/>
      <c r="N92" s="207">
        <f t="shared" si="2"/>
        <v>9534</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34</v>
      </c>
      <c r="B94" s="205">
        <v>1220</v>
      </c>
      <c r="C94" s="205">
        <v>2646</v>
      </c>
      <c r="D94" s="205"/>
      <c r="E94" s="205"/>
      <c r="F94" s="205">
        <v>9634</v>
      </c>
      <c r="G94" s="205">
        <v>11722</v>
      </c>
      <c r="H94" s="205">
        <v>11184</v>
      </c>
      <c r="I94" s="205">
        <v>18158</v>
      </c>
      <c r="J94" s="205">
        <v>21863</v>
      </c>
      <c r="K94" s="205">
        <v>20153</v>
      </c>
      <c r="L94" s="205">
        <v>18692</v>
      </c>
      <c r="M94" s="205">
        <v>23184</v>
      </c>
      <c r="N94" s="207">
        <f t="shared" si="2"/>
        <v>138456</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49</v>
      </c>
      <c r="B96" s="205">
        <v>84</v>
      </c>
      <c r="C96" s="205">
        <v>517</v>
      </c>
      <c r="D96" s="205">
        <v>190</v>
      </c>
      <c r="E96" s="205">
        <v>35</v>
      </c>
      <c r="F96" s="205">
        <v>348</v>
      </c>
      <c r="G96" s="205"/>
      <c r="H96" s="205">
        <v>2080</v>
      </c>
      <c r="I96" s="205">
        <v>860</v>
      </c>
      <c r="J96" s="205">
        <v>3293</v>
      </c>
      <c r="K96" s="205">
        <v>2004</v>
      </c>
      <c r="L96" s="205">
        <v>18813</v>
      </c>
      <c r="M96" s="205">
        <v>1711</v>
      </c>
      <c r="N96" s="207">
        <f t="shared" si="2"/>
        <v>29935</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201" t="s">
        <v>13</v>
      </c>
      <c r="B98" s="190">
        <f t="shared" ref="B98:M98" si="3">SUM(B62:B96)</f>
        <v>252129</v>
      </c>
      <c r="C98" s="190">
        <f t="shared" si="3"/>
        <v>211471</v>
      </c>
      <c r="D98" s="190">
        <f t="shared" si="3"/>
        <v>301821</v>
      </c>
      <c r="E98" s="190">
        <f t="shared" si="3"/>
        <v>286185</v>
      </c>
      <c r="F98" s="190">
        <f t="shared" si="3"/>
        <v>390871</v>
      </c>
      <c r="G98" s="190">
        <f t="shared" si="3"/>
        <v>351273</v>
      </c>
      <c r="H98" s="190">
        <f t="shared" si="3"/>
        <v>329151</v>
      </c>
      <c r="I98" s="190">
        <f t="shared" si="3"/>
        <v>307430</v>
      </c>
      <c r="J98" s="190">
        <f t="shared" si="3"/>
        <v>288329</v>
      </c>
      <c r="K98" s="190">
        <f t="shared" si="3"/>
        <v>318094</v>
      </c>
      <c r="L98" s="190">
        <f t="shared" si="3"/>
        <v>255546</v>
      </c>
      <c r="M98" s="190">
        <f t="shared" si="3"/>
        <v>241099</v>
      </c>
      <c r="N98" s="190">
        <f>SUM(N62:N97)</f>
        <v>3533399</v>
      </c>
    </row>
    <row r="99" spans="1:14" ht="12.75" customHeight="1" thickBot="1" x14ac:dyDescent="0.25">
      <c r="A99" s="202"/>
      <c r="B99" s="191"/>
      <c r="C99" s="191"/>
      <c r="D99" s="191"/>
      <c r="E99" s="191"/>
      <c r="F99" s="191"/>
      <c r="G99" s="191"/>
      <c r="H99" s="191"/>
      <c r="I99" s="191"/>
      <c r="J99" s="191"/>
      <c r="K99" s="191"/>
      <c r="L99" s="191"/>
      <c r="M99" s="191"/>
      <c r="N99" s="191"/>
    </row>
    <row r="100" spans="1:14" ht="12.75" customHeight="1" x14ac:dyDescent="0.2"/>
    <row r="101" spans="1:14" ht="12.75" customHeight="1" x14ac:dyDescent="0.2"/>
    <row r="102" spans="1:14" ht="12.75" customHeight="1" x14ac:dyDescent="0.2"/>
    <row r="103" spans="1:14" s="10" customFormat="1" ht="24.95" customHeight="1" x14ac:dyDescent="0.2">
      <c r="A103" s="200" t="s">
        <v>190</v>
      </c>
      <c r="B103" s="200"/>
      <c r="C103" s="200"/>
      <c r="D103" s="200"/>
      <c r="E103" s="200"/>
      <c r="F103" s="200"/>
      <c r="G103" s="200"/>
      <c r="H103" s="200"/>
      <c r="I103" s="200"/>
      <c r="J103" s="200"/>
      <c r="K103" s="200"/>
      <c r="L103" s="200"/>
      <c r="M103" s="200"/>
      <c r="N103" s="200"/>
    </row>
    <row r="104" spans="1:14" ht="12.75" customHeight="1" thickBot="1" x14ac:dyDescent="0.25">
      <c r="A104" s="20"/>
      <c r="F104" s="4"/>
    </row>
    <row r="105" spans="1:14" ht="12.75" customHeight="1" x14ac:dyDescent="0.2">
      <c r="A105" s="194"/>
      <c r="B105" s="194" t="s">
        <v>1</v>
      </c>
      <c r="C105" s="194" t="s">
        <v>2</v>
      </c>
      <c r="D105" s="194" t="s">
        <v>3</v>
      </c>
      <c r="E105" s="194" t="s">
        <v>4</v>
      </c>
      <c r="F105" s="194" t="s">
        <v>5</v>
      </c>
      <c r="G105" s="194" t="s">
        <v>6</v>
      </c>
      <c r="H105" s="194" t="s">
        <v>7</v>
      </c>
      <c r="I105" s="194" t="s">
        <v>8</v>
      </c>
      <c r="J105" s="194" t="s">
        <v>9</v>
      </c>
      <c r="K105" s="194" t="s">
        <v>10</v>
      </c>
      <c r="L105" s="194" t="s">
        <v>11</v>
      </c>
      <c r="M105" s="194" t="s">
        <v>12</v>
      </c>
      <c r="N105" s="192" t="s">
        <v>13</v>
      </c>
    </row>
    <row r="106" spans="1:14" ht="12.75" customHeight="1" thickBot="1" x14ac:dyDescent="0.25">
      <c r="A106" s="195"/>
      <c r="B106" s="195"/>
      <c r="C106" s="195"/>
      <c r="D106" s="195"/>
      <c r="E106" s="195"/>
      <c r="F106" s="195"/>
      <c r="G106" s="195"/>
      <c r="H106" s="195"/>
      <c r="I106" s="195"/>
      <c r="J106" s="195"/>
      <c r="K106" s="195"/>
      <c r="L106" s="195"/>
      <c r="M106" s="195"/>
      <c r="N106" s="193"/>
    </row>
    <row r="107" spans="1:14" ht="12.75" customHeight="1" x14ac:dyDescent="0.2">
      <c r="A107" s="194" t="s">
        <v>35</v>
      </c>
      <c r="B107" s="205">
        <v>61642</v>
      </c>
      <c r="C107" s="205">
        <v>60777</v>
      </c>
      <c r="D107" s="205">
        <v>51657</v>
      </c>
      <c r="E107" s="205">
        <v>36140</v>
      </c>
      <c r="F107" s="205">
        <v>44181</v>
      </c>
      <c r="G107" s="205">
        <v>49054</v>
      </c>
      <c r="H107" s="205">
        <v>49952</v>
      </c>
      <c r="I107" s="205">
        <v>49725</v>
      </c>
      <c r="J107" s="205">
        <v>53740</v>
      </c>
      <c r="K107" s="205">
        <v>49898</v>
      </c>
      <c r="L107" s="205">
        <v>47373</v>
      </c>
      <c r="M107" s="205">
        <v>45086</v>
      </c>
      <c r="N107" s="207">
        <f t="shared" ref="N107:N117" si="4">SUM(B107:M107)</f>
        <v>599225</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194" t="s">
        <v>56</v>
      </c>
      <c r="B109" s="205">
        <v>141609</v>
      </c>
      <c r="C109" s="205">
        <v>126353</v>
      </c>
      <c r="D109" s="205">
        <v>157774</v>
      </c>
      <c r="E109" s="205">
        <v>131771</v>
      </c>
      <c r="F109" s="205">
        <v>174950</v>
      </c>
      <c r="G109" s="205">
        <v>163725</v>
      </c>
      <c r="H109" s="205">
        <v>160577</v>
      </c>
      <c r="I109" s="205">
        <v>158479</v>
      </c>
      <c r="J109" s="205">
        <v>167519</v>
      </c>
      <c r="K109" s="205">
        <v>142372</v>
      </c>
      <c r="L109" s="205">
        <v>154955</v>
      </c>
      <c r="M109" s="205">
        <v>213672</v>
      </c>
      <c r="N109" s="207">
        <f t="shared" si="4"/>
        <v>1893756</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194" t="s">
        <v>43</v>
      </c>
      <c r="B111" s="205">
        <v>26113</v>
      </c>
      <c r="C111" s="205">
        <v>18651</v>
      </c>
      <c r="D111" s="205">
        <v>42109</v>
      </c>
      <c r="E111" s="205">
        <v>21549</v>
      </c>
      <c r="F111" s="205">
        <v>24548</v>
      </c>
      <c r="G111" s="205">
        <v>24119</v>
      </c>
      <c r="H111" s="205">
        <v>21237</v>
      </c>
      <c r="I111" s="205">
        <v>6244</v>
      </c>
      <c r="J111" s="205">
        <v>3401</v>
      </c>
      <c r="K111" s="205">
        <v>2857</v>
      </c>
      <c r="L111" s="205"/>
      <c r="M111" s="205">
        <v>4937</v>
      </c>
      <c r="N111" s="207">
        <f t="shared" si="4"/>
        <v>195765</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194" t="s">
        <v>105</v>
      </c>
      <c r="B113" s="205">
        <v>21177</v>
      </c>
      <c r="C113" s="205">
        <v>22647</v>
      </c>
      <c r="D113" s="205">
        <v>25588</v>
      </c>
      <c r="E113" s="205">
        <v>25596</v>
      </c>
      <c r="F113" s="205">
        <v>23289</v>
      </c>
      <c r="G113" s="205">
        <v>26341</v>
      </c>
      <c r="H113" s="205">
        <v>27296</v>
      </c>
      <c r="I113" s="205">
        <v>24289</v>
      </c>
      <c r="J113" s="205">
        <v>27110</v>
      </c>
      <c r="K113" s="205">
        <v>27172</v>
      </c>
      <c r="L113" s="205">
        <v>27291</v>
      </c>
      <c r="M113" s="205">
        <v>20862</v>
      </c>
      <c r="N113" s="207">
        <f t="shared" si="4"/>
        <v>298658</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194" t="s">
        <v>125</v>
      </c>
      <c r="B115" s="205"/>
      <c r="C115" s="205"/>
      <c r="D115" s="205"/>
      <c r="E115" s="205"/>
      <c r="F115" s="205"/>
      <c r="G115" s="205"/>
      <c r="H115" s="205"/>
      <c r="I115" s="205"/>
      <c r="J115" s="205">
        <v>15686</v>
      </c>
      <c r="K115" s="205">
        <v>15469</v>
      </c>
      <c r="L115" s="205">
        <v>15212</v>
      </c>
      <c r="M115" s="205">
        <v>3953</v>
      </c>
      <c r="N115" s="207">
        <f t="shared" si="4"/>
        <v>50320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58</v>
      </c>
      <c r="B117" s="205"/>
      <c r="C117" s="205"/>
      <c r="D117" s="205"/>
      <c r="E117" s="205"/>
      <c r="F117" s="205"/>
      <c r="G117" s="205"/>
      <c r="H117" s="205"/>
      <c r="I117" s="205"/>
      <c r="J117" s="205">
        <v>6450</v>
      </c>
      <c r="K117" s="205">
        <v>7133</v>
      </c>
      <c r="L117" s="205">
        <v>4079</v>
      </c>
      <c r="M117" s="205">
        <v>1844</v>
      </c>
      <c r="N117" s="207">
        <f t="shared" si="4"/>
        <v>19506</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54</v>
      </c>
      <c r="B119" s="205"/>
      <c r="C119" s="205"/>
      <c r="D119" s="205"/>
      <c r="E119" s="205"/>
      <c r="F119" s="205"/>
      <c r="G119" s="205"/>
      <c r="H119" s="205"/>
      <c r="I119" s="205"/>
      <c r="J119" s="205">
        <v>5925</v>
      </c>
      <c r="K119" s="205">
        <v>4818</v>
      </c>
      <c r="L119" s="205">
        <v>5050</v>
      </c>
      <c r="M119" s="205">
        <v>6275</v>
      </c>
      <c r="N119" s="207">
        <f>SUM(B119:M119)</f>
        <v>22068</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159</v>
      </c>
      <c r="B121" s="205"/>
      <c r="C121" s="205"/>
      <c r="D121" s="205"/>
      <c r="E121" s="205"/>
      <c r="F121" s="205"/>
      <c r="G121" s="205"/>
      <c r="H121" s="205"/>
      <c r="I121" s="205"/>
      <c r="J121" s="205"/>
      <c r="K121" s="205"/>
      <c r="L121" s="205"/>
      <c r="M121" s="205"/>
      <c r="N121" s="207">
        <f>SUM(B121:M121)</f>
        <v>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60</v>
      </c>
      <c r="B123" s="205">
        <v>26746</v>
      </c>
      <c r="C123" s="205">
        <v>24698</v>
      </c>
      <c r="D123" s="205">
        <v>26684</v>
      </c>
      <c r="E123" s="205">
        <v>26486</v>
      </c>
      <c r="F123" s="205">
        <v>28718</v>
      </c>
      <c r="G123" s="205">
        <v>25743</v>
      </c>
      <c r="H123" s="205">
        <v>22873</v>
      </c>
      <c r="I123" s="205">
        <v>33825</v>
      </c>
      <c r="J123" s="205">
        <v>6869</v>
      </c>
      <c r="K123" s="205">
        <v>4348</v>
      </c>
      <c r="L123" s="205">
        <v>4698</v>
      </c>
      <c r="M123" s="205">
        <v>7205</v>
      </c>
      <c r="N123" s="207">
        <f>SUM(B123:M123)</f>
        <v>238893</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201" t="s">
        <v>13</v>
      </c>
      <c r="B125" s="190">
        <f t="shared" ref="B125:M125" si="5">SUM(B107:B123)</f>
        <v>277287</v>
      </c>
      <c r="C125" s="190">
        <f t="shared" si="5"/>
        <v>253126</v>
      </c>
      <c r="D125" s="190">
        <f t="shared" si="5"/>
        <v>303812</v>
      </c>
      <c r="E125" s="190">
        <f t="shared" si="5"/>
        <v>241542</v>
      </c>
      <c r="F125" s="190">
        <f t="shared" si="5"/>
        <v>295686</v>
      </c>
      <c r="G125" s="190">
        <f t="shared" si="5"/>
        <v>288982</v>
      </c>
      <c r="H125" s="190">
        <f t="shared" si="5"/>
        <v>281935</v>
      </c>
      <c r="I125" s="190">
        <f t="shared" si="5"/>
        <v>272562</v>
      </c>
      <c r="J125" s="190">
        <f t="shared" si="5"/>
        <v>286700</v>
      </c>
      <c r="K125" s="190">
        <f t="shared" si="5"/>
        <v>254067</v>
      </c>
      <c r="L125" s="190">
        <f t="shared" si="5"/>
        <v>258658</v>
      </c>
      <c r="M125" s="190">
        <f t="shared" si="5"/>
        <v>303834</v>
      </c>
      <c r="N125" s="190">
        <f>SUM(N107:N124)</f>
        <v>3318191</v>
      </c>
    </row>
    <row r="126" spans="1:14" ht="12.75" customHeight="1" thickBot="1" x14ac:dyDescent="0.25">
      <c r="A126" s="202"/>
      <c r="B126" s="191"/>
      <c r="C126" s="191"/>
      <c r="D126" s="191"/>
      <c r="E126" s="191"/>
      <c r="F126" s="191"/>
      <c r="G126" s="191"/>
      <c r="H126" s="191"/>
      <c r="I126" s="191"/>
      <c r="J126" s="191"/>
      <c r="K126" s="191"/>
      <c r="L126" s="191"/>
      <c r="M126" s="191"/>
      <c r="N126" s="191"/>
    </row>
    <row r="127" spans="1:14" ht="12.75" customHeight="1" x14ac:dyDescent="0.2"/>
    <row r="128" spans="1:14" ht="12.75" customHeight="1" x14ac:dyDescent="0.2"/>
    <row r="129" spans="1:14" ht="12.75" customHeight="1" x14ac:dyDescent="0.2"/>
    <row r="130" spans="1:14" s="10" customFormat="1" ht="24.95" customHeight="1" x14ac:dyDescent="0.2">
      <c r="A130" s="200" t="s">
        <v>207</v>
      </c>
      <c r="B130" s="200"/>
      <c r="C130" s="200"/>
      <c r="D130" s="200"/>
      <c r="E130" s="200"/>
      <c r="F130" s="200"/>
      <c r="G130" s="200"/>
      <c r="H130" s="200"/>
      <c r="I130" s="200"/>
      <c r="J130" s="200"/>
      <c r="K130" s="200"/>
      <c r="L130" s="200"/>
      <c r="M130" s="200"/>
      <c r="N130" s="200"/>
    </row>
    <row r="131" spans="1:14" ht="12.75" customHeight="1" thickBot="1" x14ac:dyDescent="0.25">
      <c r="A131" s="20"/>
      <c r="F131" s="4"/>
    </row>
    <row r="132" spans="1:14" ht="12.75" customHeight="1" x14ac:dyDescent="0.2">
      <c r="A132" s="194"/>
      <c r="B132" s="194" t="s">
        <v>1</v>
      </c>
      <c r="C132" s="194" t="s">
        <v>2</v>
      </c>
      <c r="D132" s="194" t="s">
        <v>3</v>
      </c>
      <c r="E132" s="194" t="s">
        <v>4</v>
      </c>
      <c r="F132" s="194" t="s">
        <v>5</v>
      </c>
      <c r="G132" s="194" t="s">
        <v>6</v>
      </c>
      <c r="H132" s="194" t="s">
        <v>7</v>
      </c>
      <c r="I132" s="194" t="s">
        <v>8</v>
      </c>
      <c r="J132" s="194" t="s">
        <v>9</v>
      </c>
      <c r="K132" s="194" t="s">
        <v>10</v>
      </c>
      <c r="L132" s="194" t="s">
        <v>11</v>
      </c>
      <c r="M132" s="194" t="s">
        <v>12</v>
      </c>
      <c r="N132" s="192" t="s">
        <v>13</v>
      </c>
    </row>
    <row r="133" spans="1:14" ht="12.75" customHeight="1" thickBot="1" x14ac:dyDescent="0.25">
      <c r="A133" s="195"/>
      <c r="B133" s="195"/>
      <c r="C133" s="195"/>
      <c r="D133" s="195"/>
      <c r="E133" s="195"/>
      <c r="F133" s="195"/>
      <c r="G133" s="195"/>
      <c r="H133" s="195"/>
      <c r="I133" s="195"/>
      <c r="J133" s="195"/>
      <c r="K133" s="195"/>
      <c r="L133" s="195"/>
      <c r="M133" s="195"/>
      <c r="N133" s="193"/>
    </row>
    <row r="134" spans="1:14" ht="12.75" customHeight="1" x14ac:dyDescent="0.2">
      <c r="A134" s="194" t="s">
        <v>123</v>
      </c>
      <c r="B134" s="205">
        <v>81447</v>
      </c>
      <c r="C134" s="205">
        <v>47161</v>
      </c>
      <c r="D134" s="205">
        <v>68703</v>
      </c>
      <c r="E134" s="205">
        <v>79401</v>
      </c>
      <c r="F134" s="205">
        <v>89859</v>
      </c>
      <c r="G134" s="205">
        <v>54317</v>
      </c>
      <c r="H134" s="205">
        <v>42575</v>
      </c>
      <c r="I134" s="205">
        <v>26563</v>
      </c>
      <c r="J134" s="205">
        <v>58139</v>
      </c>
      <c r="K134" s="205">
        <v>60918</v>
      </c>
      <c r="L134" s="205">
        <v>51852</v>
      </c>
      <c r="M134" s="205">
        <v>83593</v>
      </c>
      <c r="N134" s="207">
        <f t="shared" ref="N134:N156" si="6">SUM(B134:M134)</f>
        <v>744528</v>
      </c>
    </row>
    <row r="135" spans="1:14" ht="12.75" customHeight="1" thickBot="1" x14ac:dyDescent="0.25">
      <c r="A135" s="195"/>
      <c r="B135" s="206"/>
      <c r="C135" s="206"/>
      <c r="D135" s="206"/>
      <c r="E135" s="206"/>
      <c r="F135" s="206"/>
      <c r="G135" s="206"/>
      <c r="H135" s="206"/>
      <c r="I135" s="206"/>
      <c r="J135" s="206"/>
      <c r="K135" s="206"/>
      <c r="L135" s="206"/>
      <c r="M135" s="206"/>
      <c r="N135" s="208"/>
    </row>
    <row r="136" spans="1:14" ht="12.75" customHeight="1" x14ac:dyDescent="0.2">
      <c r="A136" s="194" t="s">
        <v>160</v>
      </c>
      <c r="B136" s="205">
        <v>6544</v>
      </c>
      <c r="C136" s="205">
        <v>7006</v>
      </c>
      <c r="D136" s="205">
        <v>10756</v>
      </c>
      <c r="E136" s="205">
        <v>13167</v>
      </c>
      <c r="F136" s="205">
        <v>18755</v>
      </c>
      <c r="G136" s="205">
        <v>10125</v>
      </c>
      <c r="H136" s="205">
        <v>8243</v>
      </c>
      <c r="I136" s="205">
        <v>6680</v>
      </c>
      <c r="J136" s="205"/>
      <c r="K136" s="205"/>
      <c r="L136" s="205"/>
      <c r="M136" s="205"/>
      <c r="N136" s="207">
        <f t="shared" si="6"/>
        <v>81276</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194" t="s">
        <v>161</v>
      </c>
      <c r="B138" s="205">
        <v>9819</v>
      </c>
      <c r="C138" s="205">
        <v>10462</v>
      </c>
      <c r="D138" s="205">
        <v>15813</v>
      </c>
      <c r="E138" s="205">
        <f>21383+10724</f>
        <v>32107</v>
      </c>
      <c r="F138" s="205">
        <f>10985+12391</f>
        <v>23376</v>
      </c>
      <c r="G138" s="205">
        <f>13915+13724</f>
        <v>27639</v>
      </c>
      <c r="H138" s="205">
        <f>25517+10343</f>
        <v>35860</v>
      </c>
      <c r="I138" s="205">
        <f>13998+14775</f>
        <v>28773</v>
      </c>
      <c r="J138" s="205">
        <v>54742</v>
      </c>
      <c r="K138" s="205"/>
      <c r="L138" s="205">
        <v>73791</v>
      </c>
      <c r="M138" s="205">
        <v>68919</v>
      </c>
      <c r="N138" s="207">
        <f t="shared" si="6"/>
        <v>381301</v>
      </c>
    </row>
    <row r="139" spans="1:14" ht="12.75" customHeight="1" thickBot="1" x14ac:dyDescent="0.25">
      <c r="A139" s="195"/>
      <c r="B139" s="206"/>
      <c r="C139" s="206"/>
      <c r="D139" s="206"/>
      <c r="E139" s="206"/>
      <c r="F139" s="206"/>
      <c r="G139" s="206"/>
      <c r="H139" s="206"/>
      <c r="I139" s="206"/>
      <c r="J139" s="206"/>
      <c r="K139" s="206"/>
      <c r="L139" s="206"/>
      <c r="M139" s="206"/>
      <c r="N139" s="208"/>
    </row>
    <row r="140" spans="1:14" ht="12.75" customHeight="1" x14ac:dyDescent="0.2">
      <c r="A140" s="194" t="s">
        <v>162</v>
      </c>
      <c r="B140" s="205">
        <v>31270</v>
      </c>
      <c r="C140" s="205">
        <v>45050</v>
      </c>
      <c r="D140" s="205">
        <v>36623</v>
      </c>
      <c r="E140" s="205">
        <v>33867</v>
      </c>
      <c r="F140" s="205">
        <v>23267</v>
      </c>
      <c r="G140" s="205">
        <v>20670</v>
      </c>
      <c r="H140" s="205">
        <v>38266</v>
      </c>
      <c r="I140" s="205">
        <v>27560</v>
      </c>
      <c r="J140" s="205"/>
      <c r="K140" s="205"/>
      <c r="L140" s="205"/>
      <c r="M140" s="205"/>
      <c r="N140" s="207">
        <f t="shared" si="6"/>
        <v>256573</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194" t="s">
        <v>163</v>
      </c>
      <c r="B142" s="205">
        <v>24039</v>
      </c>
      <c r="C142" s="205">
        <v>31216</v>
      </c>
      <c r="D142" s="205">
        <v>21974</v>
      </c>
      <c r="E142" s="205">
        <v>30288</v>
      </c>
      <c r="F142" s="205">
        <v>23350</v>
      </c>
      <c r="G142" s="205">
        <v>43000</v>
      </c>
      <c r="H142" s="205">
        <v>43187</v>
      </c>
      <c r="I142" s="205">
        <v>23925</v>
      </c>
      <c r="J142" s="205">
        <v>74767</v>
      </c>
      <c r="K142" s="205">
        <v>73840</v>
      </c>
      <c r="L142" s="205">
        <v>72173</v>
      </c>
      <c r="M142" s="205">
        <v>65424</v>
      </c>
      <c r="N142" s="207">
        <f t="shared" si="6"/>
        <v>527183</v>
      </c>
    </row>
    <row r="143" spans="1:14" ht="12.75" customHeight="1" thickBot="1" x14ac:dyDescent="0.25">
      <c r="A143" s="195"/>
      <c r="B143" s="206"/>
      <c r="C143" s="206"/>
      <c r="D143" s="206"/>
      <c r="E143" s="206"/>
      <c r="F143" s="206"/>
      <c r="G143" s="206"/>
      <c r="H143" s="206"/>
      <c r="I143" s="206"/>
      <c r="J143" s="206"/>
      <c r="K143" s="206"/>
      <c r="L143" s="206"/>
      <c r="M143" s="206"/>
      <c r="N143" s="208"/>
    </row>
    <row r="144" spans="1:14" ht="12.75" customHeight="1" x14ac:dyDescent="0.2">
      <c r="A144" s="194" t="s">
        <v>35</v>
      </c>
      <c r="B144" s="205">
        <v>7784</v>
      </c>
      <c r="C144" s="205">
        <v>5939</v>
      </c>
      <c r="D144" s="205">
        <v>9599</v>
      </c>
      <c r="E144" s="205">
        <v>8206</v>
      </c>
      <c r="F144" s="205">
        <v>7092</v>
      </c>
      <c r="G144" s="205">
        <v>10000</v>
      </c>
      <c r="H144" s="205">
        <v>6692</v>
      </c>
      <c r="I144" s="205">
        <v>8438</v>
      </c>
      <c r="J144" s="205"/>
      <c r="K144" s="205"/>
      <c r="L144" s="205"/>
      <c r="M144" s="205"/>
      <c r="N144" s="207">
        <f t="shared" si="6"/>
        <v>63750</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194" t="s">
        <v>164</v>
      </c>
      <c r="B146" s="205">
        <v>3290</v>
      </c>
      <c r="C146" s="205">
        <v>3313</v>
      </c>
      <c r="D146" s="205">
        <v>2058</v>
      </c>
      <c r="E146" s="205">
        <v>875</v>
      </c>
      <c r="F146" s="205">
        <v>1083</v>
      </c>
      <c r="G146" s="205">
        <v>2977</v>
      </c>
      <c r="H146" s="205">
        <v>2748</v>
      </c>
      <c r="I146" s="205">
        <v>3289</v>
      </c>
      <c r="J146" s="205"/>
      <c r="K146" s="205"/>
      <c r="L146" s="205"/>
      <c r="M146" s="205"/>
      <c r="N146" s="207">
        <f t="shared" si="6"/>
        <v>19633</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194" t="s">
        <v>165</v>
      </c>
      <c r="B148" s="205">
        <v>14064</v>
      </c>
      <c r="C148" s="205">
        <v>16583</v>
      </c>
      <c r="D148" s="205">
        <v>21828</v>
      </c>
      <c r="E148" s="205">
        <v>28016</v>
      </c>
      <c r="F148" s="205">
        <v>13866</v>
      </c>
      <c r="G148" s="205">
        <v>15645</v>
      </c>
      <c r="H148" s="205">
        <v>17704</v>
      </c>
      <c r="I148" s="205">
        <v>13931</v>
      </c>
      <c r="J148" s="205">
        <v>17540</v>
      </c>
      <c r="K148" s="205">
        <v>18112</v>
      </c>
      <c r="L148" s="205">
        <v>18540</v>
      </c>
      <c r="M148" s="205">
        <v>17779</v>
      </c>
      <c r="N148" s="207">
        <f t="shared" si="6"/>
        <v>213608</v>
      </c>
    </row>
    <row r="149" spans="1:14" ht="12.75" customHeight="1" thickBot="1" x14ac:dyDescent="0.25">
      <c r="A149" s="195"/>
      <c r="B149" s="206"/>
      <c r="C149" s="206"/>
      <c r="D149" s="206"/>
      <c r="E149" s="206"/>
      <c r="F149" s="206"/>
      <c r="G149" s="206"/>
      <c r="H149" s="206"/>
      <c r="I149" s="206"/>
      <c r="J149" s="206"/>
      <c r="K149" s="206"/>
      <c r="L149" s="206"/>
      <c r="M149" s="206"/>
      <c r="N149" s="208"/>
    </row>
    <row r="150" spans="1:14" ht="12.75" customHeight="1" x14ac:dyDescent="0.2">
      <c r="A150" s="194" t="s">
        <v>54</v>
      </c>
      <c r="B150" s="205">
        <v>8942</v>
      </c>
      <c r="C150" s="205">
        <v>14716</v>
      </c>
      <c r="D150" s="205">
        <v>17957</v>
      </c>
      <c r="E150" s="205">
        <v>5918</v>
      </c>
      <c r="F150" s="205">
        <v>24841</v>
      </c>
      <c r="G150" s="205">
        <v>28544</v>
      </c>
      <c r="H150" s="205">
        <v>24596</v>
      </c>
      <c r="I150" s="205">
        <v>30328</v>
      </c>
      <c r="J150" s="205">
        <v>29911</v>
      </c>
      <c r="K150" s="205">
        <v>29618</v>
      </c>
      <c r="L150" s="205">
        <v>24266</v>
      </c>
      <c r="M150" s="205">
        <v>27224</v>
      </c>
      <c r="N150" s="207">
        <f t="shared" si="6"/>
        <v>266861</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194" t="s">
        <v>32</v>
      </c>
      <c r="B152" s="205"/>
      <c r="C152" s="205"/>
      <c r="D152" s="205"/>
      <c r="E152" s="205">
        <v>11286</v>
      </c>
      <c r="F152" s="205">
        <v>6379</v>
      </c>
      <c r="G152" s="205">
        <v>10615</v>
      </c>
      <c r="H152" s="205">
        <v>4809</v>
      </c>
      <c r="I152" s="205">
        <v>6951</v>
      </c>
      <c r="J152" s="205"/>
      <c r="K152" s="205">
        <v>56364</v>
      </c>
      <c r="L152" s="205"/>
      <c r="M152" s="205"/>
      <c r="N152" s="207">
        <f t="shared" si="6"/>
        <v>96404</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129</v>
      </c>
      <c r="B154" s="205"/>
      <c r="C154" s="205"/>
      <c r="D154" s="205"/>
      <c r="E154" s="205">
        <v>761</v>
      </c>
      <c r="F154" s="205">
        <v>615</v>
      </c>
      <c r="G154" s="205">
        <v>671</v>
      </c>
      <c r="H154" s="205">
        <v>552</v>
      </c>
      <c r="I154" s="205">
        <v>845</v>
      </c>
      <c r="J154" s="205"/>
      <c r="K154" s="205"/>
      <c r="L154" s="205"/>
      <c r="M154" s="205"/>
      <c r="N154" s="207">
        <f t="shared" si="6"/>
        <v>3444</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166</v>
      </c>
      <c r="B156" s="205"/>
      <c r="C156" s="205"/>
      <c r="D156" s="205"/>
      <c r="E156" s="205">
        <v>1540</v>
      </c>
      <c r="F156" s="205">
        <v>1787</v>
      </c>
      <c r="G156" s="205">
        <v>3510</v>
      </c>
      <c r="H156" s="205">
        <v>5004</v>
      </c>
      <c r="I156" s="205">
        <v>5915</v>
      </c>
      <c r="J156" s="205"/>
      <c r="K156" s="205"/>
      <c r="L156" s="205"/>
      <c r="M156" s="205"/>
      <c r="N156" s="207">
        <f t="shared" si="6"/>
        <v>17756</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60</v>
      </c>
      <c r="B158" s="205">
        <v>12705</v>
      </c>
      <c r="C158" s="205">
        <v>11002</v>
      </c>
      <c r="D158" s="205">
        <v>24570</v>
      </c>
      <c r="E158" s="205">
        <v>22105</v>
      </c>
      <c r="F158" s="205">
        <v>15240</v>
      </c>
      <c r="G158" s="205">
        <v>12914</v>
      </c>
      <c r="H158" s="205">
        <v>7080</v>
      </c>
      <c r="I158" s="205">
        <v>14014</v>
      </c>
      <c r="J158" s="205">
        <v>16253</v>
      </c>
      <c r="K158" s="205">
        <v>14625</v>
      </c>
      <c r="L158" s="205">
        <v>17088</v>
      </c>
      <c r="M158" s="205">
        <v>12098</v>
      </c>
      <c r="N158" s="207">
        <f>SUM(B158:M158)</f>
        <v>179694</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201" t="s">
        <v>13</v>
      </c>
      <c r="B160" s="190">
        <f t="shared" ref="B160:M160" si="7">SUM(B134:B158)</f>
        <v>199904</v>
      </c>
      <c r="C160" s="190">
        <f t="shared" si="7"/>
        <v>192448</v>
      </c>
      <c r="D160" s="190">
        <f t="shared" si="7"/>
        <v>229881</v>
      </c>
      <c r="E160" s="190">
        <f t="shared" si="7"/>
        <v>267537</v>
      </c>
      <c r="F160" s="190">
        <f t="shared" si="7"/>
        <v>249510</v>
      </c>
      <c r="G160" s="190">
        <f t="shared" si="7"/>
        <v>240627</v>
      </c>
      <c r="H160" s="190">
        <f t="shared" si="7"/>
        <v>237316</v>
      </c>
      <c r="I160" s="190">
        <f t="shared" si="7"/>
        <v>197212</v>
      </c>
      <c r="J160" s="190">
        <f t="shared" si="7"/>
        <v>251352</v>
      </c>
      <c r="K160" s="190">
        <f t="shared" si="7"/>
        <v>253477</v>
      </c>
      <c r="L160" s="190">
        <f t="shared" si="7"/>
        <v>257710</v>
      </c>
      <c r="M160" s="190">
        <f t="shared" si="7"/>
        <v>275037</v>
      </c>
      <c r="N160" s="190">
        <f>SUM(N134:N159)</f>
        <v>2852011</v>
      </c>
    </row>
    <row r="161" spans="1:14" ht="12.75" customHeight="1" thickBot="1" x14ac:dyDescent="0.25">
      <c r="A161" s="202"/>
      <c r="B161" s="191"/>
      <c r="C161" s="191"/>
      <c r="D161" s="191"/>
      <c r="E161" s="191"/>
      <c r="F161" s="191"/>
      <c r="G161" s="191"/>
      <c r="H161" s="191"/>
      <c r="I161" s="191"/>
      <c r="J161" s="191"/>
      <c r="K161" s="191"/>
      <c r="L161" s="191"/>
      <c r="M161" s="191"/>
      <c r="N161" s="191"/>
    </row>
    <row r="162" spans="1:14" ht="12.75" customHeight="1" x14ac:dyDescent="0.2"/>
    <row r="163" spans="1:14" ht="12.75" customHeight="1" x14ac:dyDescent="0.2"/>
    <row r="164" spans="1:14" ht="12.75" customHeight="1" x14ac:dyDescent="0.2"/>
    <row r="165" spans="1:14" s="10" customFormat="1" ht="24.95" customHeight="1" x14ac:dyDescent="0.2">
      <c r="A165" s="200" t="s">
        <v>206</v>
      </c>
      <c r="B165" s="200"/>
      <c r="C165" s="200"/>
      <c r="D165" s="200"/>
      <c r="E165" s="200"/>
      <c r="F165" s="200"/>
      <c r="G165" s="200"/>
      <c r="H165" s="200"/>
      <c r="I165" s="200"/>
      <c r="J165" s="200"/>
      <c r="K165" s="200"/>
      <c r="L165" s="200"/>
      <c r="M165" s="200"/>
      <c r="N165" s="200"/>
    </row>
    <row r="166" spans="1:14" ht="12.75" customHeight="1" thickBot="1" x14ac:dyDescent="0.25">
      <c r="A166" s="20"/>
      <c r="F166" s="4"/>
    </row>
    <row r="167" spans="1:14" ht="12.75" customHeight="1" x14ac:dyDescent="0.2">
      <c r="A167" s="194"/>
      <c r="B167" s="194" t="s">
        <v>1</v>
      </c>
      <c r="C167" s="194" t="s">
        <v>2</v>
      </c>
      <c r="D167" s="194" t="s">
        <v>3</v>
      </c>
      <c r="E167" s="194" t="s">
        <v>4</v>
      </c>
      <c r="F167" s="194" t="s">
        <v>5</v>
      </c>
      <c r="G167" s="194" t="s">
        <v>6</v>
      </c>
      <c r="H167" s="194" t="s">
        <v>7</v>
      </c>
      <c r="I167" s="194" t="s">
        <v>8</v>
      </c>
      <c r="J167" s="194" t="s">
        <v>9</v>
      </c>
      <c r="K167" s="194" t="s">
        <v>10</v>
      </c>
      <c r="L167" s="194" t="s">
        <v>11</v>
      </c>
      <c r="M167" s="194" t="s">
        <v>12</v>
      </c>
      <c r="N167" s="192" t="s">
        <v>13</v>
      </c>
    </row>
    <row r="168" spans="1:14" ht="12.75" customHeight="1" thickBot="1" x14ac:dyDescent="0.25">
      <c r="A168" s="195"/>
      <c r="B168" s="195"/>
      <c r="C168" s="195"/>
      <c r="D168" s="195"/>
      <c r="E168" s="195"/>
      <c r="F168" s="195"/>
      <c r="G168" s="195"/>
      <c r="H168" s="195"/>
      <c r="I168" s="195"/>
      <c r="J168" s="195"/>
      <c r="K168" s="195"/>
      <c r="L168" s="195"/>
      <c r="M168" s="195"/>
      <c r="N168" s="193"/>
    </row>
    <row r="169" spans="1:14" ht="12.75" customHeight="1" x14ac:dyDescent="0.2">
      <c r="A169" s="194" t="s">
        <v>132</v>
      </c>
      <c r="B169" s="205">
        <v>5725.17</v>
      </c>
      <c r="C169" s="205">
        <v>9804.7999999999993</v>
      </c>
      <c r="D169" s="205">
        <v>20590.169999999998</v>
      </c>
      <c r="E169" s="205">
        <v>12251.14</v>
      </c>
      <c r="F169" s="205">
        <v>14751.13</v>
      </c>
      <c r="G169" s="205">
        <v>13586.67</v>
      </c>
      <c r="H169" s="205">
        <v>13454.35</v>
      </c>
      <c r="I169" s="205">
        <v>13395.19</v>
      </c>
      <c r="J169" s="205">
        <v>13782.1</v>
      </c>
      <c r="K169" s="205">
        <v>8354</v>
      </c>
      <c r="L169" s="205">
        <v>7617</v>
      </c>
      <c r="M169" s="205">
        <v>4926</v>
      </c>
      <c r="N169" s="207">
        <f t="shared" ref="N169:N229" si="8">SUM(B169:M169)</f>
        <v>138237.72000000003</v>
      </c>
    </row>
    <row r="170" spans="1:14" ht="12.75" customHeight="1" thickBot="1" x14ac:dyDescent="0.25">
      <c r="A170" s="195"/>
      <c r="B170" s="206"/>
      <c r="C170" s="206"/>
      <c r="D170" s="206"/>
      <c r="E170" s="206"/>
      <c r="F170" s="206"/>
      <c r="G170" s="206"/>
      <c r="H170" s="206"/>
      <c r="I170" s="206"/>
      <c r="J170" s="206"/>
      <c r="K170" s="206"/>
      <c r="L170" s="206"/>
      <c r="M170" s="206"/>
      <c r="N170" s="208"/>
    </row>
    <row r="171" spans="1:14" ht="12.75" customHeight="1" x14ac:dyDescent="0.2">
      <c r="A171" s="194" t="s">
        <v>33</v>
      </c>
      <c r="B171" s="205">
        <v>18434.599999999999</v>
      </c>
      <c r="C171" s="205">
        <v>28164.73</v>
      </c>
      <c r="D171" s="205">
        <v>9514.7999999999993</v>
      </c>
      <c r="E171" s="205">
        <v>9577.1</v>
      </c>
      <c r="F171" s="205">
        <v>11987.8</v>
      </c>
      <c r="G171" s="205">
        <v>9637.9</v>
      </c>
      <c r="H171" s="205">
        <v>5318.6</v>
      </c>
      <c r="I171" s="205">
        <v>3611.4</v>
      </c>
      <c r="J171" s="205">
        <v>2186.4</v>
      </c>
      <c r="K171" s="205"/>
      <c r="L171" s="205"/>
      <c r="M171" s="205"/>
      <c r="N171" s="207">
        <f t="shared" si="8"/>
        <v>98433.33</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194" t="s">
        <v>147</v>
      </c>
      <c r="B173" s="205">
        <v>754.6</v>
      </c>
      <c r="C173" s="205">
        <v>198.3</v>
      </c>
      <c r="D173" s="205">
        <v>502.7</v>
      </c>
      <c r="E173" s="205">
        <v>198.3</v>
      </c>
      <c r="F173" s="205">
        <v>198.4</v>
      </c>
      <c r="G173" s="205">
        <v>276.2</v>
      </c>
      <c r="H173" s="205"/>
      <c r="I173" s="205"/>
      <c r="J173" s="205"/>
      <c r="K173" s="205"/>
      <c r="L173" s="205"/>
      <c r="M173" s="205"/>
      <c r="N173" s="207">
        <f t="shared" si="8"/>
        <v>2128.5</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148</v>
      </c>
      <c r="B175" s="205">
        <v>1099</v>
      </c>
      <c r="C175" s="205">
        <v>1042</v>
      </c>
      <c r="D175" s="205">
        <v>1143</v>
      </c>
      <c r="E175" s="205">
        <v>1378</v>
      </c>
      <c r="F175" s="205">
        <v>1120</v>
      </c>
      <c r="G175" s="205">
        <v>1036</v>
      </c>
      <c r="H175" s="205"/>
      <c r="I175" s="205"/>
      <c r="J175" s="205"/>
      <c r="K175" s="205"/>
      <c r="L175" s="205"/>
      <c r="M175" s="205"/>
      <c r="N175" s="207">
        <f t="shared" si="8"/>
        <v>6818</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149</v>
      </c>
      <c r="B177" s="205">
        <v>2627.76</v>
      </c>
      <c r="C177" s="205">
        <v>1716.5</v>
      </c>
      <c r="D177" s="205">
        <v>4545.8999999999996</v>
      </c>
      <c r="E177" s="205">
        <v>790.4</v>
      </c>
      <c r="F177" s="205">
        <v>975.35</v>
      </c>
      <c r="G177" s="205"/>
      <c r="H177" s="205"/>
      <c r="I177" s="205">
        <v>430.6</v>
      </c>
      <c r="J177" s="205">
        <v>2137.87</v>
      </c>
      <c r="K177" s="205">
        <v>1365.1</v>
      </c>
      <c r="L177" s="205">
        <v>3857</v>
      </c>
      <c r="M177" s="205">
        <v>1686</v>
      </c>
      <c r="N177" s="207">
        <f t="shared" si="8"/>
        <v>20132.480000000003</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76</v>
      </c>
      <c r="B179" s="205">
        <v>1460</v>
      </c>
      <c r="C179" s="205">
        <v>945</v>
      </c>
      <c r="D179" s="205">
        <v>1495</v>
      </c>
      <c r="E179" s="205">
        <v>490</v>
      </c>
      <c r="F179" s="205">
        <v>450</v>
      </c>
      <c r="G179" s="205">
        <v>560</v>
      </c>
      <c r="H179" s="205">
        <v>245</v>
      </c>
      <c r="I179" s="205">
        <v>735</v>
      </c>
      <c r="J179" s="205">
        <v>741</v>
      </c>
      <c r="K179" s="205">
        <v>811.65</v>
      </c>
      <c r="L179" s="205">
        <v>875</v>
      </c>
      <c r="M179" s="205">
        <v>870</v>
      </c>
      <c r="N179" s="207">
        <f t="shared" si="8"/>
        <v>9677.65</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133</v>
      </c>
      <c r="B181" s="205">
        <v>6637.95</v>
      </c>
      <c r="C181" s="205">
        <v>3648.3</v>
      </c>
      <c r="D181" s="205">
        <v>1840.3</v>
      </c>
      <c r="E181" s="205">
        <v>751.5</v>
      </c>
      <c r="F181" s="205">
        <v>1921.7</v>
      </c>
      <c r="G181" s="205">
        <v>2071</v>
      </c>
      <c r="H181" s="205">
        <v>693.3</v>
      </c>
      <c r="I181" s="205">
        <v>1389.8</v>
      </c>
      <c r="J181" s="205"/>
      <c r="K181" s="205"/>
      <c r="L181" s="205">
        <v>670</v>
      </c>
      <c r="M181" s="205">
        <v>1274</v>
      </c>
      <c r="N181" s="207">
        <f t="shared" si="8"/>
        <v>20897.849999999999</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38</v>
      </c>
      <c r="B183" s="205">
        <v>1921.5</v>
      </c>
      <c r="C183" s="205">
        <v>899</v>
      </c>
      <c r="D183" s="205">
        <v>820.4</v>
      </c>
      <c r="E183" s="205">
        <v>929</v>
      </c>
      <c r="F183" s="205">
        <v>1252</v>
      </c>
      <c r="G183" s="205">
        <v>1580</v>
      </c>
      <c r="H183" s="205">
        <v>2703</v>
      </c>
      <c r="I183" s="205">
        <v>2872</v>
      </c>
      <c r="J183" s="205">
        <v>2791</v>
      </c>
      <c r="K183" s="205">
        <v>4656</v>
      </c>
      <c r="L183" s="205">
        <v>5314</v>
      </c>
      <c r="M183" s="205">
        <v>3124</v>
      </c>
      <c r="N183" s="207">
        <f t="shared" si="8"/>
        <v>28861.9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71</v>
      </c>
      <c r="B185" s="205">
        <v>976.8</v>
      </c>
      <c r="C185" s="205">
        <v>883.9</v>
      </c>
      <c r="D185" s="205">
        <v>479</v>
      </c>
      <c r="E185" s="205">
        <v>10.1</v>
      </c>
      <c r="F185" s="205">
        <v>13</v>
      </c>
      <c r="G185" s="205"/>
      <c r="H185" s="205">
        <v>793.3</v>
      </c>
      <c r="I185" s="205">
        <v>230</v>
      </c>
      <c r="J185" s="205">
        <v>359</v>
      </c>
      <c r="K185" s="205">
        <v>21</v>
      </c>
      <c r="L185" s="205"/>
      <c r="M185" s="205">
        <v>357</v>
      </c>
      <c r="N185" s="207">
        <f t="shared" si="8"/>
        <v>4123.0999999999995</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167</v>
      </c>
      <c r="B187" s="205">
        <v>573.1</v>
      </c>
      <c r="C187" s="205"/>
      <c r="D187" s="205">
        <v>5133.8</v>
      </c>
      <c r="E187" s="205">
        <v>3509.9</v>
      </c>
      <c r="F187" s="205">
        <v>3834.88</v>
      </c>
      <c r="G187" s="205">
        <v>2186</v>
      </c>
      <c r="H187" s="205">
        <v>1572.5</v>
      </c>
      <c r="I187" s="205">
        <v>1975</v>
      </c>
      <c r="J187" s="205">
        <v>8255.7800000000007</v>
      </c>
      <c r="K187" s="205">
        <v>4661.46</v>
      </c>
      <c r="L187" s="205">
        <v>2392</v>
      </c>
      <c r="M187" s="205">
        <v>520</v>
      </c>
      <c r="N187" s="207">
        <f t="shared" si="8"/>
        <v>34614.42</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135</v>
      </c>
      <c r="B189" s="205">
        <v>3875</v>
      </c>
      <c r="C189" s="205">
        <v>5647.7</v>
      </c>
      <c r="D189" s="205">
        <v>7530.7</v>
      </c>
      <c r="E189" s="205">
        <v>3907</v>
      </c>
      <c r="F189" s="205">
        <v>6493</v>
      </c>
      <c r="G189" s="205">
        <v>1602</v>
      </c>
      <c r="H189" s="205">
        <v>440</v>
      </c>
      <c r="I189" s="205">
        <v>414</v>
      </c>
      <c r="J189" s="205">
        <v>890</v>
      </c>
      <c r="K189" s="205"/>
      <c r="L189" s="205"/>
      <c r="M189" s="205">
        <v>330</v>
      </c>
      <c r="N189" s="207">
        <f t="shared" si="8"/>
        <v>31129.4</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203" t="s">
        <v>136</v>
      </c>
      <c r="B191" s="205">
        <v>498</v>
      </c>
      <c r="C191" s="205">
        <v>505</v>
      </c>
      <c r="D191" s="205">
        <v>692</v>
      </c>
      <c r="E191" s="205">
        <v>486</v>
      </c>
      <c r="F191" s="205">
        <v>425</v>
      </c>
      <c r="G191" s="205">
        <v>480</v>
      </c>
      <c r="H191" s="205">
        <v>549.9</v>
      </c>
      <c r="I191" s="205">
        <v>433.9</v>
      </c>
      <c r="J191" s="205">
        <v>393.3</v>
      </c>
      <c r="K191" s="205">
        <v>190.3</v>
      </c>
      <c r="L191" s="205">
        <v>176</v>
      </c>
      <c r="M191" s="205">
        <v>108</v>
      </c>
      <c r="N191" s="207">
        <f t="shared" si="8"/>
        <v>4937.4000000000005</v>
      </c>
    </row>
    <row r="192" spans="1:14" ht="12.75" customHeight="1" thickBot="1" x14ac:dyDescent="0.25">
      <c r="A192" s="204"/>
      <c r="B192" s="206"/>
      <c r="C192" s="206"/>
      <c r="D192" s="206"/>
      <c r="E192" s="206"/>
      <c r="F192" s="206"/>
      <c r="G192" s="206"/>
      <c r="H192" s="206"/>
      <c r="I192" s="206"/>
      <c r="J192" s="206"/>
      <c r="K192" s="206"/>
      <c r="L192" s="206"/>
      <c r="M192" s="206"/>
      <c r="N192" s="208"/>
    </row>
    <row r="193" spans="1:14" ht="12.75" customHeight="1" x14ac:dyDescent="0.2">
      <c r="A193" s="194" t="s">
        <v>80</v>
      </c>
      <c r="B193" s="205">
        <v>637</v>
      </c>
      <c r="C193" s="205">
        <v>463</v>
      </c>
      <c r="D193" s="205">
        <v>413.25</v>
      </c>
      <c r="E193" s="205">
        <v>652.04999999999995</v>
      </c>
      <c r="F193" s="205">
        <v>477.86</v>
      </c>
      <c r="G193" s="205">
        <v>301.7</v>
      </c>
      <c r="H193" s="205">
        <v>503.47</v>
      </c>
      <c r="I193" s="205">
        <v>465.1</v>
      </c>
      <c r="J193" s="205">
        <v>469</v>
      </c>
      <c r="K193" s="205">
        <v>435</v>
      </c>
      <c r="L193" s="205">
        <v>582</v>
      </c>
      <c r="M193" s="205">
        <v>444</v>
      </c>
      <c r="N193" s="207">
        <f t="shared" si="8"/>
        <v>5843.43</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60</v>
      </c>
      <c r="B195" s="205">
        <v>7463.73</v>
      </c>
      <c r="C195" s="205">
        <v>8090.5</v>
      </c>
      <c r="D195" s="205">
        <v>11382.87</v>
      </c>
      <c r="E195" s="205">
        <v>10300</v>
      </c>
      <c r="F195" s="205">
        <v>8349.7199999999993</v>
      </c>
      <c r="G195" s="205">
        <v>8999.73</v>
      </c>
      <c r="H195" s="205">
        <v>3998.54</v>
      </c>
      <c r="I195" s="205">
        <v>3403.03</v>
      </c>
      <c r="J195" s="205">
        <v>2900.12</v>
      </c>
      <c r="K195" s="205">
        <v>5307.04</v>
      </c>
      <c r="L195" s="205">
        <v>5325</v>
      </c>
      <c r="M195" s="205">
        <v>2938</v>
      </c>
      <c r="N195" s="207">
        <f t="shared" si="8"/>
        <v>78458.28</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203" t="s">
        <v>150</v>
      </c>
      <c r="B197" s="205">
        <v>5036.38</v>
      </c>
      <c r="C197" s="205">
        <v>2949.98</v>
      </c>
      <c r="D197" s="205">
        <v>5272.02</v>
      </c>
      <c r="E197" s="205">
        <v>4396.1099999999997</v>
      </c>
      <c r="F197" s="205">
        <v>4775.17</v>
      </c>
      <c r="G197" s="205">
        <v>5477</v>
      </c>
      <c r="H197" s="205">
        <v>3002</v>
      </c>
      <c r="I197" s="205">
        <v>2896.1</v>
      </c>
      <c r="J197" s="205">
        <v>3019.7</v>
      </c>
      <c r="K197" s="205">
        <v>6052</v>
      </c>
      <c r="L197" s="205">
        <v>2028</v>
      </c>
      <c r="M197" s="205">
        <v>4161</v>
      </c>
      <c r="N197" s="207">
        <f t="shared" si="8"/>
        <v>49065.46</v>
      </c>
    </row>
    <row r="198" spans="1:14" ht="12.75" customHeight="1" thickBot="1" x14ac:dyDescent="0.25">
      <c r="A198" s="204"/>
      <c r="B198" s="206"/>
      <c r="C198" s="206"/>
      <c r="D198" s="206"/>
      <c r="E198" s="206"/>
      <c r="F198" s="206"/>
      <c r="G198" s="206"/>
      <c r="H198" s="206"/>
      <c r="I198" s="206"/>
      <c r="J198" s="206"/>
      <c r="K198" s="206"/>
      <c r="L198" s="206"/>
      <c r="M198" s="206"/>
      <c r="N198" s="208"/>
    </row>
    <row r="199" spans="1:14" ht="12.75" customHeight="1" x14ac:dyDescent="0.2">
      <c r="A199" s="194" t="s">
        <v>151</v>
      </c>
      <c r="B199" s="205"/>
      <c r="C199" s="205">
        <v>4999.49</v>
      </c>
      <c r="D199" s="205">
        <v>4645.8500000000004</v>
      </c>
      <c r="E199" s="205">
        <v>6020.2</v>
      </c>
      <c r="F199" s="205">
        <v>7573.3</v>
      </c>
      <c r="G199" s="205">
        <v>7714.68</v>
      </c>
      <c r="H199" s="205">
        <v>7855.52</v>
      </c>
      <c r="I199" s="205">
        <v>5303.09</v>
      </c>
      <c r="J199" s="205"/>
      <c r="K199" s="205">
        <v>8298.74</v>
      </c>
      <c r="L199" s="205">
        <v>8970</v>
      </c>
      <c r="M199" s="205">
        <v>6470</v>
      </c>
      <c r="N199" s="207">
        <f t="shared" si="8"/>
        <v>67850.87</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194" t="s">
        <v>56</v>
      </c>
      <c r="B201" s="205">
        <v>29157.49</v>
      </c>
      <c r="C201" s="205">
        <v>21419.64</v>
      </c>
      <c r="D201" s="205">
        <v>14177.73</v>
      </c>
      <c r="E201" s="205">
        <v>10971.55</v>
      </c>
      <c r="F201" s="205">
        <v>11384.41</v>
      </c>
      <c r="G201" s="205">
        <v>24963.18</v>
      </c>
      <c r="H201" s="205">
        <v>35352.629999999997</v>
      </c>
      <c r="I201" s="205">
        <v>35789.919999999998</v>
      </c>
      <c r="J201" s="205">
        <v>36836.1</v>
      </c>
      <c r="K201" s="205">
        <v>38746.629999999997</v>
      </c>
      <c r="L201" s="205">
        <v>39537</v>
      </c>
      <c r="M201" s="205">
        <v>26864</v>
      </c>
      <c r="N201" s="207">
        <f t="shared" si="8"/>
        <v>325200.28000000003</v>
      </c>
    </row>
    <row r="202" spans="1:14" ht="12.75" customHeight="1" thickBot="1" x14ac:dyDescent="0.25">
      <c r="A202" s="195"/>
      <c r="B202" s="206"/>
      <c r="C202" s="206"/>
      <c r="D202" s="206"/>
      <c r="E202" s="206"/>
      <c r="F202" s="206"/>
      <c r="G202" s="206"/>
      <c r="H202" s="206"/>
      <c r="I202" s="206"/>
      <c r="J202" s="206"/>
      <c r="K202" s="206"/>
      <c r="L202" s="206"/>
      <c r="M202" s="206"/>
      <c r="N202" s="208"/>
    </row>
    <row r="203" spans="1:14" ht="12.75" customHeight="1" x14ac:dyDescent="0.2">
      <c r="A203" s="194" t="s">
        <v>168</v>
      </c>
      <c r="B203" s="205">
        <v>1670.5</v>
      </c>
      <c r="C203" s="205">
        <v>2385.3000000000002</v>
      </c>
      <c r="D203" s="205">
        <v>2169.8000000000002</v>
      </c>
      <c r="E203" s="205">
        <v>1713.6</v>
      </c>
      <c r="F203" s="205">
        <v>1294.5999999999999</v>
      </c>
      <c r="G203" s="205">
        <v>2360.6</v>
      </c>
      <c r="H203" s="205">
        <v>1227.2</v>
      </c>
      <c r="I203" s="205">
        <v>1361.1</v>
      </c>
      <c r="J203" s="205">
        <v>1943.59</v>
      </c>
      <c r="K203" s="205">
        <v>2741</v>
      </c>
      <c r="L203" s="205">
        <v>2147</v>
      </c>
      <c r="M203" s="205">
        <v>382</v>
      </c>
      <c r="N203" s="207">
        <f t="shared" si="8"/>
        <v>21396.29</v>
      </c>
    </row>
    <row r="204" spans="1:14" ht="12.75" customHeight="1" thickBot="1" x14ac:dyDescent="0.25">
      <c r="A204" s="195"/>
      <c r="B204" s="206"/>
      <c r="C204" s="206"/>
      <c r="D204" s="206"/>
      <c r="E204" s="206"/>
      <c r="F204" s="206"/>
      <c r="G204" s="206"/>
      <c r="H204" s="206"/>
      <c r="I204" s="206"/>
      <c r="J204" s="206"/>
      <c r="K204" s="206"/>
      <c r="L204" s="206"/>
      <c r="M204" s="206"/>
      <c r="N204" s="208"/>
    </row>
    <row r="205" spans="1:14" ht="12.75" customHeight="1" x14ac:dyDescent="0.2">
      <c r="A205" s="194" t="s">
        <v>140</v>
      </c>
      <c r="B205" s="205">
        <v>2103.1999999999998</v>
      </c>
      <c r="C205" s="205">
        <v>2983.4</v>
      </c>
      <c r="D205" s="205">
        <v>1153.9000000000001</v>
      </c>
      <c r="E205" s="205">
        <v>1440.3</v>
      </c>
      <c r="F205" s="205">
        <v>1185.5999999999999</v>
      </c>
      <c r="G205" s="205">
        <v>1642.7</v>
      </c>
      <c r="H205" s="205">
        <v>2316.87</v>
      </c>
      <c r="I205" s="205">
        <v>875.5</v>
      </c>
      <c r="J205" s="205">
        <v>353</v>
      </c>
      <c r="K205" s="205">
        <v>330.3</v>
      </c>
      <c r="L205" s="205">
        <v>149</v>
      </c>
      <c r="M205" s="205">
        <v>262</v>
      </c>
      <c r="N205" s="207">
        <f t="shared" si="8"/>
        <v>14795.77</v>
      </c>
    </row>
    <row r="206" spans="1:14" ht="12.75" customHeight="1" thickBot="1" x14ac:dyDescent="0.25">
      <c r="A206" s="195"/>
      <c r="B206" s="206"/>
      <c r="C206" s="206"/>
      <c r="D206" s="206"/>
      <c r="E206" s="206"/>
      <c r="F206" s="206"/>
      <c r="G206" s="206"/>
      <c r="H206" s="206"/>
      <c r="I206" s="206"/>
      <c r="J206" s="206"/>
      <c r="K206" s="206"/>
      <c r="L206" s="206"/>
      <c r="M206" s="206"/>
      <c r="N206" s="208"/>
    </row>
    <row r="207" spans="1:14" ht="12.75" customHeight="1" x14ac:dyDescent="0.2">
      <c r="A207" s="194" t="s">
        <v>141</v>
      </c>
      <c r="B207" s="205">
        <v>5212</v>
      </c>
      <c r="C207" s="205">
        <v>2287</v>
      </c>
      <c r="D207" s="205">
        <v>1940</v>
      </c>
      <c r="E207" s="205">
        <v>4374</v>
      </c>
      <c r="F207" s="205">
        <v>5050</v>
      </c>
      <c r="G207" s="205">
        <v>4530</v>
      </c>
      <c r="H207" s="205">
        <v>4125</v>
      </c>
      <c r="I207" s="205">
        <v>7215</v>
      </c>
      <c r="J207" s="205">
        <v>5580</v>
      </c>
      <c r="K207" s="205">
        <v>5685</v>
      </c>
      <c r="L207" s="205">
        <v>3930</v>
      </c>
      <c r="M207" s="205"/>
      <c r="N207" s="207">
        <f t="shared" si="8"/>
        <v>49928</v>
      </c>
    </row>
    <row r="208" spans="1:14" ht="12.75" customHeight="1" thickBot="1" x14ac:dyDescent="0.25">
      <c r="A208" s="195"/>
      <c r="B208" s="206"/>
      <c r="C208" s="206"/>
      <c r="D208" s="206"/>
      <c r="E208" s="206"/>
      <c r="F208" s="206"/>
      <c r="G208" s="206"/>
      <c r="H208" s="206"/>
      <c r="I208" s="206"/>
      <c r="J208" s="206"/>
      <c r="K208" s="206"/>
      <c r="L208" s="206"/>
      <c r="M208" s="206"/>
      <c r="N208" s="208"/>
    </row>
    <row r="209" spans="1:14" ht="12.75" customHeight="1" x14ac:dyDescent="0.2">
      <c r="A209" s="194" t="s">
        <v>153</v>
      </c>
      <c r="B209" s="205">
        <v>1637</v>
      </c>
      <c r="C209" s="205">
        <v>2286.6</v>
      </c>
      <c r="D209" s="205">
        <v>1647.7</v>
      </c>
      <c r="E209" s="205">
        <v>355.5</v>
      </c>
      <c r="F209" s="205">
        <v>982.3</v>
      </c>
      <c r="G209" s="205">
        <v>1355</v>
      </c>
      <c r="H209" s="205"/>
      <c r="I209" s="205"/>
      <c r="J209" s="205"/>
      <c r="K209" s="205">
        <v>715.7</v>
      </c>
      <c r="L209" s="205">
        <v>1033</v>
      </c>
      <c r="M209" s="205"/>
      <c r="N209" s="207">
        <f t="shared" si="8"/>
        <v>10012.800000000001</v>
      </c>
    </row>
    <row r="210" spans="1:14" ht="12.75" customHeight="1" thickBot="1" x14ac:dyDescent="0.25">
      <c r="A210" s="195"/>
      <c r="B210" s="206"/>
      <c r="C210" s="206"/>
      <c r="D210" s="206"/>
      <c r="E210" s="206"/>
      <c r="F210" s="206"/>
      <c r="G210" s="206"/>
      <c r="H210" s="206"/>
      <c r="I210" s="206"/>
      <c r="J210" s="206"/>
      <c r="K210" s="206"/>
      <c r="L210" s="206"/>
      <c r="M210" s="206"/>
      <c r="N210" s="208"/>
    </row>
    <row r="211" spans="1:14" ht="12.75" customHeight="1" x14ac:dyDescent="0.2">
      <c r="A211" s="194" t="s">
        <v>107</v>
      </c>
      <c r="B211" s="205"/>
      <c r="C211" s="205"/>
      <c r="D211" s="205"/>
      <c r="E211" s="205">
        <v>6970.2</v>
      </c>
      <c r="F211" s="205">
        <v>19971.7</v>
      </c>
      <c r="G211" s="205">
        <v>3839.8</v>
      </c>
      <c r="H211" s="205">
        <v>3070.1</v>
      </c>
      <c r="I211" s="205"/>
      <c r="J211" s="205"/>
      <c r="K211" s="205"/>
      <c r="L211" s="205"/>
      <c r="M211" s="205"/>
      <c r="N211" s="207">
        <f t="shared" si="8"/>
        <v>33851.800000000003</v>
      </c>
    </row>
    <row r="212" spans="1:14" ht="12.75" customHeight="1" thickBot="1" x14ac:dyDescent="0.25">
      <c r="A212" s="195"/>
      <c r="B212" s="206"/>
      <c r="C212" s="206"/>
      <c r="D212" s="206"/>
      <c r="E212" s="206"/>
      <c r="F212" s="206"/>
      <c r="G212" s="206"/>
      <c r="H212" s="206"/>
      <c r="I212" s="206"/>
      <c r="J212" s="206"/>
      <c r="K212" s="206"/>
      <c r="L212" s="206"/>
      <c r="M212" s="206"/>
      <c r="N212" s="208"/>
    </row>
    <row r="213" spans="1:14" ht="12.75" customHeight="1" x14ac:dyDescent="0.2">
      <c r="A213" s="194" t="s">
        <v>79</v>
      </c>
      <c r="B213" s="205"/>
      <c r="C213" s="205"/>
      <c r="D213" s="205">
        <v>6868.8</v>
      </c>
      <c r="E213" s="205">
        <v>14644.4</v>
      </c>
      <c r="F213" s="205">
        <v>13047.6</v>
      </c>
      <c r="G213" s="205">
        <v>20547.2</v>
      </c>
      <c r="H213" s="205">
        <v>25907.3</v>
      </c>
      <c r="I213" s="205">
        <v>16146.6</v>
      </c>
      <c r="J213" s="205">
        <v>20000</v>
      </c>
      <c r="K213" s="205"/>
      <c r="L213" s="205"/>
      <c r="M213" s="205"/>
      <c r="N213" s="207">
        <f>SUM(B213:M213)</f>
        <v>117161.90000000001</v>
      </c>
    </row>
    <row r="214" spans="1:14" ht="12.75" customHeight="1" thickBot="1" x14ac:dyDescent="0.25">
      <c r="A214" s="195"/>
      <c r="B214" s="206"/>
      <c r="C214" s="206"/>
      <c r="D214" s="206"/>
      <c r="E214" s="206"/>
      <c r="F214" s="206"/>
      <c r="G214" s="206"/>
      <c r="H214" s="206"/>
      <c r="I214" s="206"/>
      <c r="J214" s="206"/>
      <c r="K214" s="206"/>
      <c r="L214" s="206"/>
      <c r="M214" s="206"/>
      <c r="N214" s="208"/>
    </row>
    <row r="215" spans="1:14" ht="12.75" customHeight="1" x14ac:dyDescent="0.2">
      <c r="A215" s="194" t="s">
        <v>154</v>
      </c>
      <c r="B215" s="205">
        <v>343.8</v>
      </c>
      <c r="C215" s="205">
        <v>174</v>
      </c>
      <c r="D215" s="205">
        <v>80.599999999999994</v>
      </c>
      <c r="E215" s="205">
        <v>227</v>
      </c>
      <c r="F215" s="205">
        <v>87.6</v>
      </c>
      <c r="G215" s="205">
        <v>198.7</v>
      </c>
      <c r="H215" s="205">
        <v>190.5</v>
      </c>
      <c r="I215" s="205">
        <v>116.9</v>
      </c>
      <c r="J215" s="205">
        <v>155.26</v>
      </c>
      <c r="K215" s="205">
        <v>49.5</v>
      </c>
      <c r="L215" s="205">
        <v>96</v>
      </c>
      <c r="M215" s="205">
        <v>89</v>
      </c>
      <c r="N215" s="207">
        <f t="shared" si="8"/>
        <v>1808.8600000000001</v>
      </c>
    </row>
    <row r="216" spans="1:14" ht="12.75" customHeight="1" thickBot="1" x14ac:dyDescent="0.25">
      <c r="A216" s="195"/>
      <c r="B216" s="206"/>
      <c r="C216" s="206"/>
      <c r="D216" s="206"/>
      <c r="E216" s="206"/>
      <c r="F216" s="206"/>
      <c r="G216" s="206"/>
      <c r="H216" s="206"/>
      <c r="I216" s="206"/>
      <c r="J216" s="206"/>
      <c r="K216" s="206"/>
      <c r="L216" s="206"/>
      <c r="M216" s="206"/>
      <c r="N216" s="208"/>
    </row>
    <row r="217" spans="1:14" ht="12.75" customHeight="1" x14ac:dyDescent="0.2">
      <c r="A217" s="194" t="s">
        <v>155</v>
      </c>
      <c r="B217" s="205"/>
      <c r="C217" s="205"/>
      <c r="D217" s="205"/>
      <c r="E217" s="205"/>
      <c r="F217" s="205"/>
      <c r="G217" s="205"/>
      <c r="H217" s="205">
        <v>53.5</v>
      </c>
      <c r="I217" s="205"/>
      <c r="J217" s="205"/>
      <c r="K217" s="205"/>
      <c r="L217" s="205">
        <v>991</v>
      </c>
      <c r="M217" s="205"/>
      <c r="N217" s="207">
        <f t="shared" si="8"/>
        <v>1044.5</v>
      </c>
    </row>
    <row r="218" spans="1:14" ht="12.75" customHeight="1" thickBot="1" x14ac:dyDescent="0.25">
      <c r="A218" s="195"/>
      <c r="B218" s="206"/>
      <c r="C218" s="206"/>
      <c r="D218" s="206"/>
      <c r="E218" s="206"/>
      <c r="F218" s="206"/>
      <c r="G218" s="206"/>
      <c r="H218" s="206"/>
      <c r="I218" s="206"/>
      <c r="J218" s="206"/>
      <c r="K218" s="206"/>
      <c r="L218" s="206"/>
      <c r="M218" s="206"/>
      <c r="N218" s="208"/>
    </row>
    <row r="219" spans="1:14" ht="12.75" customHeight="1" x14ac:dyDescent="0.2">
      <c r="A219" s="194" t="s">
        <v>169</v>
      </c>
      <c r="B219" s="205"/>
      <c r="C219" s="205"/>
      <c r="D219" s="205"/>
      <c r="E219" s="205"/>
      <c r="F219" s="205"/>
      <c r="G219" s="205"/>
      <c r="H219" s="205">
        <v>716</v>
      </c>
      <c r="I219" s="205">
        <v>793.8</v>
      </c>
      <c r="J219" s="205">
        <v>1330.31</v>
      </c>
      <c r="K219" s="205">
        <v>742.9</v>
      </c>
      <c r="L219" s="205"/>
      <c r="M219" s="205">
        <v>6644</v>
      </c>
      <c r="N219" s="207">
        <f t="shared" si="8"/>
        <v>10227.01</v>
      </c>
    </row>
    <row r="220" spans="1:14" ht="12.75" customHeight="1" thickBot="1" x14ac:dyDescent="0.25">
      <c r="A220" s="195"/>
      <c r="B220" s="206"/>
      <c r="C220" s="206"/>
      <c r="D220" s="206"/>
      <c r="E220" s="206"/>
      <c r="F220" s="206"/>
      <c r="G220" s="206"/>
      <c r="H220" s="206"/>
      <c r="I220" s="206"/>
      <c r="J220" s="206"/>
      <c r="K220" s="206"/>
      <c r="L220" s="206"/>
      <c r="M220" s="206"/>
      <c r="N220" s="208"/>
    </row>
    <row r="221" spans="1:14" ht="12.75" customHeight="1" x14ac:dyDescent="0.2">
      <c r="A221" s="194" t="s">
        <v>138</v>
      </c>
      <c r="B221" s="205"/>
      <c r="C221" s="205"/>
      <c r="D221" s="205"/>
      <c r="E221" s="205"/>
      <c r="F221" s="205"/>
      <c r="G221" s="205"/>
      <c r="H221" s="205">
        <v>1504.2</v>
      </c>
      <c r="I221" s="205">
        <v>2608.6999999999998</v>
      </c>
      <c r="J221" s="205">
        <v>687</v>
      </c>
      <c r="K221" s="205">
        <v>178.3</v>
      </c>
      <c r="L221" s="205">
        <v>73</v>
      </c>
      <c r="M221" s="205">
        <v>5</v>
      </c>
      <c r="N221" s="207">
        <f t="shared" si="8"/>
        <v>5056.2</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194" t="s">
        <v>44</v>
      </c>
      <c r="B223" s="205"/>
      <c r="C223" s="205"/>
      <c r="D223" s="205"/>
      <c r="E223" s="205"/>
      <c r="F223" s="205"/>
      <c r="G223" s="205"/>
      <c r="H223" s="205">
        <v>2114.27</v>
      </c>
      <c r="I223" s="205">
        <v>1954.2</v>
      </c>
      <c r="J223" s="205">
        <v>2008.8</v>
      </c>
      <c r="K223" s="205">
        <v>2921.15</v>
      </c>
      <c r="L223" s="205">
        <v>2360</v>
      </c>
      <c r="M223" s="205">
        <v>2684</v>
      </c>
      <c r="N223" s="207">
        <f t="shared" si="8"/>
        <v>14042.42</v>
      </c>
    </row>
    <row r="224" spans="1:14" ht="12.75" customHeight="1" thickBot="1" x14ac:dyDescent="0.25">
      <c r="A224" s="195"/>
      <c r="B224" s="206"/>
      <c r="C224" s="206"/>
      <c r="D224" s="206"/>
      <c r="E224" s="206"/>
      <c r="F224" s="206"/>
      <c r="G224" s="206"/>
      <c r="H224" s="206"/>
      <c r="I224" s="206"/>
      <c r="J224" s="206"/>
      <c r="K224" s="206"/>
      <c r="L224" s="206"/>
      <c r="M224" s="206"/>
      <c r="N224" s="208"/>
    </row>
    <row r="225" spans="1:14" ht="12.75" customHeight="1" x14ac:dyDescent="0.2">
      <c r="A225" s="203" t="s">
        <v>139</v>
      </c>
      <c r="B225" s="205"/>
      <c r="C225" s="205"/>
      <c r="D225" s="205"/>
      <c r="E225" s="205"/>
      <c r="F225" s="205"/>
      <c r="G225" s="205"/>
      <c r="H225" s="205">
        <v>80</v>
      </c>
      <c r="I225" s="205">
        <v>30</v>
      </c>
      <c r="J225" s="205">
        <v>45.6</v>
      </c>
      <c r="K225" s="205">
        <v>142.30000000000001</v>
      </c>
      <c r="L225" s="205">
        <v>20</v>
      </c>
      <c r="M225" s="205">
        <v>2270</v>
      </c>
      <c r="N225" s="207">
        <f t="shared" si="8"/>
        <v>2587.9</v>
      </c>
    </row>
    <row r="226" spans="1:14" ht="12.75" customHeight="1" thickBot="1" x14ac:dyDescent="0.25">
      <c r="A226" s="204"/>
      <c r="B226" s="206"/>
      <c r="C226" s="206"/>
      <c r="D226" s="206"/>
      <c r="E226" s="206"/>
      <c r="F226" s="206"/>
      <c r="G226" s="206"/>
      <c r="H226" s="206"/>
      <c r="I226" s="206"/>
      <c r="J226" s="206"/>
      <c r="K226" s="206"/>
      <c r="L226" s="206"/>
      <c r="M226" s="206"/>
      <c r="N226" s="208"/>
    </row>
    <row r="227" spans="1:14" ht="12.75" customHeight="1" x14ac:dyDescent="0.2">
      <c r="A227" s="203" t="s">
        <v>227</v>
      </c>
      <c r="B227" s="205"/>
      <c r="C227" s="205"/>
      <c r="D227" s="205"/>
      <c r="E227" s="205"/>
      <c r="F227" s="205"/>
      <c r="G227" s="205"/>
      <c r="H227" s="205">
        <v>1396</v>
      </c>
      <c r="I227" s="205">
        <v>1387.91</v>
      </c>
      <c r="J227" s="205">
        <v>1740.11</v>
      </c>
      <c r="K227" s="205">
        <v>2619.38</v>
      </c>
      <c r="L227" s="205">
        <v>2140</v>
      </c>
      <c r="M227" s="205">
        <v>1486</v>
      </c>
      <c r="N227" s="207">
        <f t="shared" si="8"/>
        <v>10769.4</v>
      </c>
    </row>
    <row r="228" spans="1:14" ht="12.75" customHeight="1" thickBot="1" x14ac:dyDescent="0.25">
      <c r="A228" s="204"/>
      <c r="B228" s="206"/>
      <c r="C228" s="206"/>
      <c r="D228" s="206"/>
      <c r="E228" s="206"/>
      <c r="F228" s="206"/>
      <c r="G228" s="206"/>
      <c r="H228" s="206"/>
      <c r="I228" s="206"/>
      <c r="J228" s="206"/>
      <c r="K228" s="206"/>
      <c r="L228" s="206"/>
      <c r="M228" s="206"/>
      <c r="N228" s="208"/>
    </row>
    <row r="229" spans="1:14" ht="12.75" customHeight="1" x14ac:dyDescent="0.2">
      <c r="A229" s="203" t="s">
        <v>226</v>
      </c>
      <c r="B229" s="205"/>
      <c r="C229" s="205"/>
      <c r="D229" s="205"/>
      <c r="E229" s="205"/>
      <c r="F229" s="205"/>
      <c r="G229" s="205"/>
      <c r="H229" s="205">
        <v>221.1</v>
      </c>
      <c r="I229" s="205">
        <v>1228.4000000000001</v>
      </c>
      <c r="J229" s="205">
        <v>186.65</v>
      </c>
      <c r="K229" s="205">
        <v>148.4</v>
      </c>
      <c r="L229" s="205">
        <v>170</v>
      </c>
      <c r="M229" s="205">
        <v>521</v>
      </c>
      <c r="N229" s="207">
        <f t="shared" si="8"/>
        <v>2475.5500000000002</v>
      </c>
    </row>
    <row r="230" spans="1:14" ht="12.75" customHeight="1" thickBot="1" x14ac:dyDescent="0.25">
      <c r="A230" s="204"/>
      <c r="B230" s="206"/>
      <c r="C230" s="206"/>
      <c r="D230" s="206"/>
      <c r="E230" s="206"/>
      <c r="F230" s="206"/>
      <c r="G230" s="206"/>
      <c r="H230" s="206"/>
      <c r="I230" s="206"/>
      <c r="J230" s="206"/>
      <c r="K230" s="206"/>
      <c r="L230" s="206"/>
      <c r="M230" s="206"/>
      <c r="N230" s="208"/>
    </row>
    <row r="231" spans="1:14" ht="12.75" customHeight="1" x14ac:dyDescent="0.2">
      <c r="A231" s="201" t="s">
        <v>13</v>
      </c>
      <c r="B231" s="190">
        <f t="shared" ref="B231:H231" si="9">SUM(B169:B229)</f>
        <v>97844.579999999987</v>
      </c>
      <c r="C231" s="190">
        <f t="shared" si="9"/>
        <v>101494.14000000001</v>
      </c>
      <c r="D231" s="190">
        <f t="shared" si="9"/>
        <v>104040.29000000001</v>
      </c>
      <c r="E231" s="190">
        <f t="shared" si="9"/>
        <v>96343.35</v>
      </c>
      <c r="F231" s="190">
        <f t="shared" si="9"/>
        <v>117602.12000000002</v>
      </c>
      <c r="G231" s="190">
        <f t="shared" si="9"/>
        <v>114946.06</v>
      </c>
      <c r="H231" s="190">
        <f t="shared" si="9"/>
        <v>119404.15000000002</v>
      </c>
      <c r="I231" s="190">
        <f>SUM(I169:I229)</f>
        <v>107062.23999999999</v>
      </c>
      <c r="J231" s="190">
        <f>SUM(J169:J229)</f>
        <v>108791.68999999999</v>
      </c>
      <c r="K231" s="190">
        <f>SUM(K169:K229)</f>
        <v>95172.849999999991</v>
      </c>
      <c r="L231" s="190">
        <f>SUM(L169:L229)</f>
        <v>90452</v>
      </c>
      <c r="M231" s="190">
        <f>SUM(M169:M229)</f>
        <v>68415</v>
      </c>
      <c r="N231" s="190">
        <f>SUM(N169:N230)</f>
        <v>1221568.47</v>
      </c>
    </row>
    <row r="232" spans="1:14" ht="12.75" customHeight="1" thickBot="1" x14ac:dyDescent="0.25">
      <c r="A232" s="202"/>
      <c r="B232" s="191"/>
      <c r="C232" s="191"/>
      <c r="D232" s="191"/>
      <c r="E232" s="191"/>
      <c r="F232" s="191"/>
      <c r="G232" s="191"/>
      <c r="H232" s="191"/>
      <c r="I232" s="191"/>
      <c r="J232" s="191"/>
      <c r="K232" s="191"/>
      <c r="L232" s="191"/>
      <c r="M232" s="191"/>
      <c r="N232" s="191"/>
    </row>
    <row r="233" spans="1:14" ht="12.75" customHeight="1" x14ac:dyDescent="0.2"/>
    <row r="234" spans="1:14" ht="12.75" customHeight="1" x14ac:dyDescent="0.2">
      <c r="C234" s="5"/>
    </row>
    <row r="235" spans="1:14" ht="12.75" customHeight="1" x14ac:dyDescent="0.2"/>
    <row r="236" spans="1:14" s="10" customFormat="1" ht="24.95" customHeight="1" x14ac:dyDescent="0.2">
      <c r="A236" s="200" t="s">
        <v>170</v>
      </c>
      <c r="B236" s="200"/>
      <c r="C236" s="200"/>
      <c r="D236" s="200"/>
      <c r="E236" s="200"/>
      <c r="F236" s="200"/>
      <c r="G236" s="200"/>
      <c r="H236" s="200"/>
      <c r="I236" s="200"/>
      <c r="J236" s="200"/>
      <c r="K236" s="200"/>
      <c r="L236" s="200"/>
      <c r="M236" s="200"/>
      <c r="N236" s="200"/>
    </row>
    <row r="237" spans="1:14" ht="12.75" customHeight="1" thickBot="1" x14ac:dyDescent="0.25">
      <c r="A237" s="20"/>
      <c r="F237" s="4"/>
    </row>
    <row r="238" spans="1:14" ht="12.75" customHeight="1" x14ac:dyDescent="0.2">
      <c r="A238" s="194"/>
      <c r="B238" s="194" t="s">
        <v>1</v>
      </c>
      <c r="C238" s="194" t="s">
        <v>2</v>
      </c>
      <c r="D238" s="194" t="s">
        <v>3</v>
      </c>
      <c r="E238" s="194" t="s">
        <v>4</v>
      </c>
      <c r="F238" s="194" t="s">
        <v>5</v>
      </c>
      <c r="G238" s="194" t="s">
        <v>6</v>
      </c>
      <c r="H238" s="194" t="s">
        <v>7</v>
      </c>
      <c r="I238" s="194" t="s">
        <v>8</v>
      </c>
      <c r="J238" s="194" t="s">
        <v>9</v>
      </c>
      <c r="K238" s="194" t="s">
        <v>10</v>
      </c>
      <c r="L238" s="194" t="s">
        <v>11</v>
      </c>
      <c r="M238" s="194" t="s">
        <v>12</v>
      </c>
      <c r="N238" s="192" t="s">
        <v>13</v>
      </c>
    </row>
    <row r="239" spans="1:14" ht="12.75" customHeight="1" thickBot="1" x14ac:dyDescent="0.25">
      <c r="A239" s="195"/>
      <c r="B239" s="195"/>
      <c r="C239" s="195"/>
      <c r="D239" s="195"/>
      <c r="E239" s="195"/>
      <c r="F239" s="195"/>
      <c r="G239" s="195"/>
      <c r="H239" s="195"/>
      <c r="I239" s="195"/>
      <c r="J239" s="195"/>
      <c r="K239" s="195"/>
      <c r="L239" s="195"/>
      <c r="M239" s="195"/>
      <c r="N239" s="193"/>
    </row>
    <row r="240" spans="1:14" ht="12.75" customHeight="1" x14ac:dyDescent="0.2">
      <c r="A240" s="203" t="s">
        <v>82</v>
      </c>
      <c r="B240" s="205">
        <v>7496</v>
      </c>
      <c r="C240" s="205">
        <v>3234</v>
      </c>
      <c r="D240" s="205">
        <v>4435</v>
      </c>
      <c r="E240" s="205">
        <v>8747</v>
      </c>
      <c r="F240" s="205">
        <v>44585</v>
      </c>
      <c r="G240" s="205">
        <v>51314</v>
      </c>
      <c r="H240" s="205">
        <v>38277</v>
      </c>
      <c r="I240" s="205">
        <v>21287</v>
      </c>
      <c r="J240" s="205">
        <v>16398</v>
      </c>
      <c r="K240" s="205">
        <v>18521</v>
      </c>
      <c r="L240" s="205">
        <v>20177</v>
      </c>
      <c r="M240" s="205">
        <v>16924</v>
      </c>
      <c r="N240" s="207">
        <f t="shared" ref="N240:N258" si="10">SUM(B240:M240)</f>
        <v>251395</v>
      </c>
    </row>
    <row r="241" spans="1:14" ht="12.75" customHeight="1" thickBot="1" x14ac:dyDescent="0.25">
      <c r="A241" s="204"/>
      <c r="B241" s="206"/>
      <c r="C241" s="206"/>
      <c r="D241" s="206"/>
      <c r="E241" s="206"/>
      <c r="F241" s="206"/>
      <c r="G241" s="206"/>
      <c r="H241" s="206"/>
      <c r="I241" s="206"/>
      <c r="J241" s="206"/>
      <c r="K241" s="206"/>
      <c r="L241" s="206"/>
      <c r="M241" s="206"/>
      <c r="N241" s="208"/>
    </row>
    <row r="242" spans="1:14" ht="12.75" customHeight="1" x14ac:dyDescent="0.2">
      <c r="A242" s="194" t="s">
        <v>33</v>
      </c>
      <c r="B242" s="205">
        <v>1762</v>
      </c>
      <c r="C242" s="205">
        <v>922</v>
      </c>
      <c r="D242" s="205"/>
      <c r="E242" s="205"/>
      <c r="F242" s="205"/>
      <c r="G242" s="205">
        <v>9746</v>
      </c>
      <c r="H242" s="205">
        <v>27867</v>
      </c>
      <c r="I242" s="205">
        <v>22230</v>
      </c>
      <c r="J242" s="205">
        <v>25116</v>
      </c>
      <c r="K242" s="205">
        <v>11573</v>
      </c>
      <c r="L242" s="205">
        <v>10061</v>
      </c>
      <c r="M242" s="205">
        <v>3349</v>
      </c>
      <c r="N242" s="207">
        <f t="shared" si="10"/>
        <v>112626</v>
      </c>
    </row>
    <row r="243" spans="1:14" ht="12.75" customHeight="1" thickBot="1" x14ac:dyDescent="0.25">
      <c r="A243" s="195"/>
      <c r="B243" s="206"/>
      <c r="C243" s="206"/>
      <c r="D243" s="206"/>
      <c r="E243" s="206"/>
      <c r="F243" s="206"/>
      <c r="G243" s="206"/>
      <c r="H243" s="206"/>
      <c r="I243" s="206"/>
      <c r="J243" s="206"/>
      <c r="K243" s="206"/>
      <c r="L243" s="206"/>
      <c r="M243" s="206"/>
      <c r="N243" s="208"/>
    </row>
    <row r="244" spans="1:14" ht="12.75" customHeight="1" x14ac:dyDescent="0.2">
      <c r="A244" s="203" t="s">
        <v>143</v>
      </c>
      <c r="B244" s="205">
        <v>949</v>
      </c>
      <c r="C244" s="205">
        <v>1653</v>
      </c>
      <c r="D244" s="205">
        <v>974</v>
      </c>
      <c r="E244" s="205">
        <v>1448</v>
      </c>
      <c r="F244" s="205">
        <v>1428</v>
      </c>
      <c r="G244" s="205">
        <v>1657</v>
      </c>
      <c r="H244" s="205">
        <v>3565</v>
      </c>
      <c r="I244" s="205">
        <v>1253</v>
      </c>
      <c r="J244" s="205">
        <v>1176</v>
      </c>
      <c r="K244" s="205">
        <v>242</v>
      </c>
      <c r="L244" s="205">
        <v>1380</v>
      </c>
      <c r="M244" s="205">
        <v>263</v>
      </c>
      <c r="N244" s="207">
        <f t="shared" si="10"/>
        <v>15988</v>
      </c>
    </row>
    <row r="245" spans="1:14" ht="12.75" customHeight="1" thickBot="1" x14ac:dyDescent="0.25">
      <c r="A245" s="204"/>
      <c r="B245" s="206"/>
      <c r="C245" s="206"/>
      <c r="D245" s="206"/>
      <c r="E245" s="206"/>
      <c r="F245" s="206"/>
      <c r="G245" s="206"/>
      <c r="H245" s="206"/>
      <c r="I245" s="206"/>
      <c r="J245" s="206"/>
      <c r="K245" s="206"/>
      <c r="L245" s="206"/>
      <c r="M245" s="206"/>
      <c r="N245" s="208"/>
    </row>
    <row r="246" spans="1:14" ht="12.75" customHeight="1" x14ac:dyDescent="0.2">
      <c r="A246" s="203" t="s">
        <v>83</v>
      </c>
      <c r="B246" s="205">
        <v>19776</v>
      </c>
      <c r="C246" s="205">
        <v>20631</v>
      </c>
      <c r="D246" s="205">
        <v>17340</v>
      </c>
      <c r="E246" s="205">
        <v>13475</v>
      </c>
      <c r="F246" s="205">
        <v>19643</v>
      </c>
      <c r="G246" s="205">
        <v>14462</v>
      </c>
      <c r="H246" s="205">
        <v>11838</v>
      </c>
      <c r="I246" s="205">
        <v>18303</v>
      </c>
      <c r="J246" s="205">
        <v>13538</v>
      </c>
      <c r="K246" s="205">
        <v>15053</v>
      </c>
      <c r="L246" s="205">
        <v>19713</v>
      </c>
      <c r="M246" s="205">
        <v>21767</v>
      </c>
      <c r="N246" s="207">
        <f t="shared" si="10"/>
        <v>205539</v>
      </c>
    </row>
    <row r="247" spans="1:14" ht="12.75" customHeight="1" thickBot="1" x14ac:dyDescent="0.25">
      <c r="A247" s="204"/>
      <c r="B247" s="206"/>
      <c r="C247" s="206"/>
      <c r="D247" s="206"/>
      <c r="E247" s="206"/>
      <c r="F247" s="206"/>
      <c r="G247" s="206"/>
      <c r="H247" s="206"/>
      <c r="I247" s="206"/>
      <c r="J247" s="206"/>
      <c r="K247" s="206"/>
      <c r="L247" s="206"/>
      <c r="M247" s="206"/>
      <c r="N247" s="208"/>
    </row>
    <row r="248" spans="1:14" ht="12.75" customHeight="1" x14ac:dyDescent="0.2">
      <c r="A248" s="194" t="s">
        <v>86</v>
      </c>
      <c r="B248" s="205">
        <v>1320</v>
      </c>
      <c r="C248" s="205">
        <v>990</v>
      </c>
      <c r="D248" s="205">
        <v>660</v>
      </c>
      <c r="E248" s="205">
        <v>330</v>
      </c>
      <c r="F248" s="205">
        <v>1320</v>
      </c>
      <c r="G248" s="205">
        <v>330</v>
      </c>
      <c r="H248" s="205">
        <v>1320</v>
      </c>
      <c r="I248" s="205">
        <v>660</v>
      </c>
      <c r="J248" s="205">
        <v>990</v>
      </c>
      <c r="K248" s="205">
        <v>1320</v>
      </c>
      <c r="L248" s="205">
        <v>1320</v>
      </c>
      <c r="M248" s="205">
        <v>990</v>
      </c>
      <c r="N248" s="207">
        <f t="shared" si="10"/>
        <v>11550</v>
      </c>
    </row>
    <row r="249" spans="1:14" ht="12.75" customHeight="1" thickBot="1" x14ac:dyDescent="0.25">
      <c r="A249" s="195"/>
      <c r="B249" s="206"/>
      <c r="C249" s="206"/>
      <c r="D249" s="206"/>
      <c r="E249" s="206"/>
      <c r="F249" s="206"/>
      <c r="G249" s="206"/>
      <c r="H249" s="206"/>
      <c r="I249" s="206"/>
      <c r="J249" s="206"/>
      <c r="K249" s="206"/>
      <c r="L249" s="206"/>
      <c r="M249" s="206"/>
      <c r="N249" s="208"/>
    </row>
    <row r="250" spans="1:14" ht="12.75" customHeight="1" x14ac:dyDescent="0.2">
      <c r="A250" s="194" t="s">
        <v>85</v>
      </c>
      <c r="B250" s="205">
        <v>8370</v>
      </c>
      <c r="C250" s="205">
        <v>7046</v>
      </c>
      <c r="D250" s="205">
        <v>3060</v>
      </c>
      <c r="E250" s="205">
        <v>3120</v>
      </c>
      <c r="F250" s="205">
        <v>6077</v>
      </c>
      <c r="G250" s="205">
        <v>5564</v>
      </c>
      <c r="H250" s="205">
        <v>6364</v>
      </c>
      <c r="I250" s="205">
        <v>2460</v>
      </c>
      <c r="J250" s="205">
        <v>1710</v>
      </c>
      <c r="K250" s="205">
        <v>4710</v>
      </c>
      <c r="L250" s="205">
        <v>6060</v>
      </c>
      <c r="M250" s="205">
        <v>4800</v>
      </c>
      <c r="N250" s="207">
        <f t="shared" si="10"/>
        <v>59341</v>
      </c>
    </row>
    <row r="251" spans="1:14" ht="12.75" customHeight="1" thickBot="1" x14ac:dyDescent="0.25">
      <c r="A251" s="195"/>
      <c r="B251" s="206"/>
      <c r="C251" s="206"/>
      <c r="D251" s="206"/>
      <c r="E251" s="206"/>
      <c r="F251" s="206"/>
      <c r="G251" s="206"/>
      <c r="H251" s="206"/>
      <c r="I251" s="206"/>
      <c r="J251" s="206"/>
      <c r="K251" s="206"/>
      <c r="L251" s="206"/>
      <c r="M251" s="206"/>
      <c r="N251" s="208"/>
    </row>
    <row r="252" spans="1:14" ht="12.75" customHeight="1" x14ac:dyDescent="0.2">
      <c r="A252" s="194" t="s">
        <v>44</v>
      </c>
      <c r="B252" s="205">
        <v>14880</v>
      </c>
      <c r="C252" s="205">
        <v>20344</v>
      </c>
      <c r="D252" s="205">
        <v>25255</v>
      </c>
      <c r="E252" s="205">
        <v>21044</v>
      </c>
      <c r="F252" s="205">
        <v>21090</v>
      </c>
      <c r="G252" s="205">
        <v>18698</v>
      </c>
      <c r="H252" s="205">
        <v>14399</v>
      </c>
      <c r="I252" s="205">
        <v>19233</v>
      </c>
      <c r="J252" s="205">
        <v>11400</v>
      </c>
      <c r="K252" s="205">
        <v>7560</v>
      </c>
      <c r="L252" s="205">
        <v>15430</v>
      </c>
      <c r="M252" s="205">
        <v>15866</v>
      </c>
      <c r="N252" s="207">
        <f t="shared" si="10"/>
        <v>205199</v>
      </c>
    </row>
    <row r="253" spans="1:14" ht="12.75" customHeight="1" thickBot="1" x14ac:dyDescent="0.25">
      <c r="A253" s="195"/>
      <c r="B253" s="206"/>
      <c r="C253" s="206"/>
      <c r="D253" s="206"/>
      <c r="E253" s="206"/>
      <c r="F253" s="206"/>
      <c r="G253" s="206"/>
      <c r="H253" s="206"/>
      <c r="I253" s="206"/>
      <c r="J253" s="206"/>
      <c r="K253" s="206"/>
      <c r="L253" s="206"/>
      <c r="M253" s="206"/>
      <c r="N253" s="208"/>
    </row>
    <row r="254" spans="1:14" ht="12.75" customHeight="1" x14ac:dyDescent="0.2">
      <c r="A254" s="203" t="s">
        <v>84</v>
      </c>
      <c r="B254" s="205">
        <v>36192</v>
      </c>
      <c r="C254" s="205">
        <v>27831</v>
      </c>
      <c r="D254" s="205">
        <v>33504</v>
      </c>
      <c r="E254" s="205">
        <v>29478</v>
      </c>
      <c r="F254" s="205">
        <v>36994</v>
      </c>
      <c r="G254" s="205">
        <v>29507</v>
      </c>
      <c r="H254" s="205">
        <v>31770</v>
      </c>
      <c r="I254" s="205">
        <v>33787</v>
      </c>
      <c r="J254" s="205">
        <v>32553</v>
      </c>
      <c r="K254" s="205">
        <v>35319</v>
      </c>
      <c r="L254" s="205">
        <v>38277</v>
      </c>
      <c r="M254" s="205">
        <v>34860</v>
      </c>
      <c r="N254" s="207">
        <f t="shared" si="10"/>
        <v>400072</v>
      </c>
    </row>
    <row r="255" spans="1:14" ht="12.75" customHeight="1" thickBot="1" x14ac:dyDescent="0.25">
      <c r="A255" s="204"/>
      <c r="B255" s="206"/>
      <c r="C255" s="206"/>
      <c r="D255" s="206"/>
      <c r="E255" s="206"/>
      <c r="F255" s="206"/>
      <c r="G255" s="206"/>
      <c r="H255" s="206"/>
      <c r="I255" s="206"/>
      <c r="J255" s="206"/>
      <c r="K255" s="206"/>
      <c r="L255" s="206"/>
      <c r="M255" s="206"/>
      <c r="N255" s="208"/>
    </row>
    <row r="256" spans="1:14" ht="12.75" customHeight="1" x14ac:dyDescent="0.2">
      <c r="A256" s="194" t="s">
        <v>89</v>
      </c>
      <c r="B256" s="205">
        <v>3697</v>
      </c>
      <c r="C256" s="205">
        <v>4428</v>
      </c>
      <c r="D256" s="205">
        <v>6083</v>
      </c>
      <c r="E256" s="205">
        <v>4341</v>
      </c>
      <c r="F256" s="205">
        <v>7537</v>
      </c>
      <c r="G256" s="205">
        <v>8844</v>
      </c>
      <c r="H256" s="205">
        <v>10634</v>
      </c>
      <c r="I256" s="205">
        <v>8117</v>
      </c>
      <c r="J256" s="205">
        <v>9576</v>
      </c>
      <c r="K256" s="205">
        <v>13705</v>
      </c>
      <c r="L256" s="205">
        <v>9995</v>
      </c>
      <c r="M256" s="205">
        <v>8777</v>
      </c>
      <c r="N256" s="207">
        <f t="shared" si="10"/>
        <v>95734</v>
      </c>
    </row>
    <row r="257" spans="1:14" ht="12.75" customHeight="1" thickBot="1" x14ac:dyDescent="0.25">
      <c r="A257" s="195"/>
      <c r="B257" s="206"/>
      <c r="C257" s="206"/>
      <c r="D257" s="206"/>
      <c r="E257" s="206"/>
      <c r="F257" s="206"/>
      <c r="G257" s="206"/>
      <c r="H257" s="206"/>
      <c r="I257" s="206"/>
      <c r="J257" s="206"/>
      <c r="K257" s="206"/>
      <c r="L257" s="206"/>
      <c r="M257" s="206"/>
      <c r="N257" s="208"/>
    </row>
    <row r="258" spans="1:14" ht="12.75" customHeight="1" x14ac:dyDescent="0.2">
      <c r="A258" s="194" t="s">
        <v>144</v>
      </c>
      <c r="B258" s="205"/>
      <c r="C258" s="205"/>
      <c r="D258" s="205"/>
      <c r="E258" s="205"/>
      <c r="F258" s="205"/>
      <c r="G258" s="205"/>
      <c r="H258" s="205"/>
      <c r="I258" s="205">
        <v>120</v>
      </c>
      <c r="J258" s="205"/>
      <c r="K258" s="205"/>
      <c r="L258" s="205"/>
      <c r="M258" s="205"/>
      <c r="N258" s="207">
        <f t="shared" si="10"/>
        <v>120</v>
      </c>
    </row>
    <row r="259" spans="1:14" ht="12.75" customHeight="1" thickBot="1" x14ac:dyDescent="0.25">
      <c r="A259" s="195"/>
      <c r="B259" s="206"/>
      <c r="C259" s="206"/>
      <c r="D259" s="206"/>
      <c r="E259" s="206"/>
      <c r="F259" s="206"/>
      <c r="G259" s="206"/>
      <c r="H259" s="206"/>
      <c r="I259" s="206"/>
      <c r="J259" s="206"/>
      <c r="K259" s="206"/>
      <c r="L259" s="206"/>
      <c r="M259" s="206"/>
      <c r="N259" s="208"/>
    </row>
    <row r="260" spans="1:14" ht="12.75" customHeight="1" x14ac:dyDescent="0.2">
      <c r="A260" s="201" t="s">
        <v>13</v>
      </c>
      <c r="B260" s="190">
        <f t="shared" ref="B260:M260" si="11">SUM(B240:B258)</f>
        <v>94442</v>
      </c>
      <c r="C260" s="190">
        <f t="shared" si="11"/>
        <v>87079</v>
      </c>
      <c r="D260" s="190">
        <f t="shared" si="11"/>
        <v>91311</v>
      </c>
      <c r="E260" s="190">
        <f t="shared" si="11"/>
        <v>81983</v>
      </c>
      <c r="F260" s="190">
        <f t="shared" si="11"/>
        <v>138674</v>
      </c>
      <c r="G260" s="190">
        <f t="shared" si="11"/>
        <v>140122</v>
      </c>
      <c r="H260" s="190">
        <f t="shared" si="11"/>
        <v>146034</v>
      </c>
      <c r="I260" s="190">
        <f t="shared" si="11"/>
        <v>127450</v>
      </c>
      <c r="J260" s="190">
        <f t="shared" si="11"/>
        <v>112457</v>
      </c>
      <c r="K260" s="190">
        <f t="shared" si="11"/>
        <v>108003</v>
      </c>
      <c r="L260" s="190">
        <f t="shared" si="11"/>
        <v>122413</v>
      </c>
      <c r="M260" s="190">
        <f t="shared" si="11"/>
        <v>107596</v>
      </c>
      <c r="N260" s="190">
        <f>SUM(N240:N259)</f>
        <v>1357564</v>
      </c>
    </row>
    <row r="261" spans="1:14" ht="12.75" customHeight="1" thickBot="1" x14ac:dyDescent="0.25">
      <c r="A261" s="202"/>
      <c r="B261" s="191"/>
      <c r="C261" s="191"/>
      <c r="D261" s="191"/>
      <c r="E261" s="191"/>
      <c r="F261" s="191"/>
      <c r="G261" s="191"/>
      <c r="H261" s="191"/>
      <c r="I261" s="191"/>
      <c r="J261" s="191"/>
      <c r="K261" s="191"/>
      <c r="L261" s="191"/>
      <c r="M261" s="191"/>
      <c r="N261" s="191"/>
    </row>
    <row r="262" spans="1:14" ht="12.75" customHeight="1" x14ac:dyDescent="0.2"/>
    <row r="263" spans="1:14" ht="12.75" customHeight="1" x14ac:dyDescent="0.2"/>
    <row r="264" spans="1:14" ht="12.75" customHeight="1" x14ac:dyDescent="0.2"/>
    <row r="265" spans="1:14" s="10" customFormat="1" ht="24.95" customHeight="1" x14ac:dyDescent="0.2">
      <c r="A265" s="200" t="s">
        <v>194</v>
      </c>
      <c r="B265" s="200"/>
      <c r="C265" s="200"/>
      <c r="D265" s="200"/>
      <c r="E265" s="200"/>
      <c r="F265" s="200"/>
      <c r="G265" s="200"/>
      <c r="H265" s="200"/>
      <c r="I265" s="200"/>
      <c r="J265" s="200"/>
      <c r="K265" s="200"/>
      <c r="L265" s="200"/>
      <c r="M265" s="200"/>
      <c r="N265" s="200"/>
    </row>
    <row r="266" spans="1:14" ht="12.75" customHeight="1" thickBot="1" x14ac:dyDescent="0.25"/>
    <row r="267" spans="1:14" ht="12.75" customHeight="1" x14ac:dyDescent="0.2">
      <c r="A267" s="194"/>
      <c r="B267" s="194" t="s">
        <v>1</v>
      </c>
      <c r="C267" s="194" t="s">
        <v>2</v>
      </c>
      <c r="D267" s="194" t="s">
        <v>3</v>
      </c>
      <c r="E267" s="194" t="s">
        <v>4</v>
      </c>
      <c r="F267" s="194" t="s">
        <v>5</v>
      </c>
      <c r="G267" s="194" t="s">
        <v>6</v>
      </c>
      <c r="H267" s="194" t="s">
        <v>7</v>
      </c>
      <c r="I267" s="194" t="s">
        <v>8</v>
      </c>
      <c r="J267" s="194" t="s">
        <v>9</v>
      </c>
      <c r="K267" s="194" t="s">
        <v>10</v>
      </c>
      <c r="L267" s="194" t="s">
        <v>11</v>
      </c>
      <c r="M267" s="194" t="s">
        <v>12</v>
      </c>
      <c r="N267" s="192" t="s">
        <v>13</v>
      </c>
    </row>
    <row r="268" spans="1:14" ht="12.75" customHeight="1" thickBot="1" x14ac:dyDescent="0.25">
      <c r="A268" s="195"/>
      <c r="B268" s="195"/>
      <c r="C268" s="195"/>
      <c r="D268" s="195"/>
      <c r="E268" s="195"/>
      <c r="F268" s="195"/>
      <c r="G268" s="195"/>
      <c r="H268" s="195"/>
      <c r="I268" s="195"/>
      <c r="J268" s="195"/>
      <c r="K268" s="195"/>
      <c r="L268" s="195"/>
      <c r="M268" s="195"/>
      <c r="N268" s="193"/>
    </row>
    <row r="269" spans="1:14" ht="12.75" customHeight="1" x14ac:dyDescent="0.2">
      <c r="A269" s="201" t="s">
        <v>13</v>
      </c>
      <c r="B269" s="190">
        <v>359</v>
      </c>
      <c r="C269" s="190">
        <v>288</v>
      </c>
      <c r="D269" s="190">
        <v>541</v>
      </c>
      <c r="E269" s="190">
        <v>527</v>
      </c>
      <c r="F269" s="190">
        <v>688</v>
      </c>
      <c r="G269" s="190">
        <v>352</v>
      </c>
      <c r="H269" s="190">
        <v>468</v>
      </c>
      <c r="I269" s="190">
        <v>359</v>
      </c>
      <c r="J269" s="190">
        <v>179</v>
      </c>
      <c r="K269" s="190">
        <v>24</v>
      </c>
      <c r="L269" s="190">
        <v>24</v>
      </c>
      <c r="M269" s="190">
        <v>33</v>
      </c>
      <c r="N269" s="190">
        <f>SUM(B269:M269)</f>
        <v>3842</v>
      </c>
    </row>
    <row r="270" spans="1:14" ht="12.75" customHeight="1" thickBot="1" x14ac:dyDescent="0.25">
      <c r="A270" s="202"/>
      <c r="B270" s="191"/>
      <c r="C270" s="191"/>
      <c r="D270" s="191"/>
      <c r="E270" s="191"/>
      <c r="F270" s="191"/>
      <c r="G270" s="191"/>
      <c r="H270" s="191"/>
      <c r="I270" s="191"/>
      <c r="J270" s="191"/>
      <c r="K270" s="191"/>
      <c r="L270" s="191"/>
      <c r="M270" s="191"/>
      <c r="N270" s="191"/>
    </row>
    <row r="271" spans="1:14" ht="12.75" customHeight="1" x14ac:dyDescent="0.2"/>
    <row r="272" spans="1:14" ht="12.75" customHeight="1" x14ac:dyDescent="0.2"/>
  </sheetData>
  <mergeCells count="1597">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N51:N52"/>
    <mergeCell ref="J51:J52"/>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L25:L26"/>
    <mergeCell ref="I25:I26"/>
    <mergeCell ref="J25:J26"/>
    <mergeCell ref="J27:J28"/>
    <mergeCell ref="K27:K28"/>
    <mergeCell ref="N29:N30"/>
    <mergeCell ref="N27:N28"/>
    <mergeCell ref="B29:B30"/>
    <mergeCell ref="C29:C30"/>
    <mergeCell ref="D29:D30"/>
    <mergeCell ref="E29:E30"/>
    <mergeCell ref="F29:F30"/>
    <mergeCell ref="G29:G30"/>
    <mergeCell ref="H29:H30"/>
    <mergeCell ref="M27:M28"/>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E25:E26"/>
    <mergeCell ref="F25:F26"/>
    <mergeCell ref="G25:G26"/>
    <mergeCell ref="M23:M24"/>
    <mergeCell ref="M21:M22"/>
    <mergeCell ref="N21:N22"/>
    <mergeCell ref="M25:M26"/>
    <mergeCell ref="N25:N26"/>
    <mergeCell ref="N23:N24"/>
    <mergeCell ref="H23:H24"/>
    <mergeCell ref="L27:L28"/>
    <mergeCell ref="H25:H26"/>
    <mergeCell ref="B27:B28"/>
    <mergeCell ref="C27:C28"/>
    <mergeCell ref="D27:D28"/>
    <mergeCell ref="E27:E28"/>
    <mergeCell ref="K25:K26"/>
    <mergeCell ref="B25:B26"/>
    <mergeCell ref="C25:C26"/>
    <mergeCell ref="D25:D26"/>
    <mergeCell ref="F27:F28"/>
    <mergeCell ref="G27:G28"/>
    <mergeCell ref="H27:H28"/>
    <mergeCell ref="I27:I28"/>
    <mergeCell ref="J19:J20"/>
    <mergeCell ref="K19:K20"/>
    <mergeCell ref="N96:N97"/>
    <mergeCell ref="B17:B18"/>
    <mergeCell ref="C17:C18"/>
    <mergeCell ref="D17:D18"/>
    <mergeCell ref="E17:E18"/>
    <mergeCell ref="F17:F18"/>
    <mergeCell ref="L19:L20"/>
    <mergeCell ref="M19:M20"/>
    <mergeCell ref="N19:N20"/>
    <mergeCell ref="B21:B22"/>
    <mergeCell ref="C21:C22"/>
    <mergeCell ref="D21:D22"/>
    <mergeCell ref="E21:E22"/>
    <mergeCell ref="F21:F22"/>
    <mergeCell ref="G21:G22"/>
    <mergeCell ref="H21:H22"/>
    <mergeCell ref="I23:I24"/>
    <mergeCell ref="I21:I22"/>
    <mergeCell ref="J21:J22"/>
    <mergeCell ref="K21:K22"/>
    <mergeCell ref="L21:L22"/>
    <mergeCell ref="J23:J24"/>
    <mergeCell ref="K23:K24"/>
    <mergeCell ref="L23:L24"/>
    <mergeCell ref="B23:B24"/>
    <mergeCell ref="C23:C24"/>
    <mergeCell ref="D23:D24"/>
    <mergeCell ref="E23:E24"/>
    <mergeCell ref="F23:F24"/>
    <mergeCell ref="G23:G24"/>
    <mergeCell ref="M94:M95"/>
    <mergeCell ref="K92:K93"/>
    <mergeCell ref="N94:N95"/>
    <mergeCell ref="N92:N93"/>
    <mergeCell ref="B94:B95"/>
    <mergeCell ref="C94:C95"/>
    <mergeCell ref="D94:D95"/>
    <mergeCell ref="E94:E95"/>
    <mergeCell ref="F94:F95"/>
    <mergeCell ref="G94:G95"/>
    <mergeCell ref="H94:H95"/>
    <mergeCell ref="J92:J93"/>
    <mergeCell ref="B96:B97"/>
    <mergeCell ref="C96:C97"/>
    <mergeCell ref="D96:D97"/>
    <mergeCell ref="E96:E97"/>
    <mergeCell ref="K94:K95"/>
    <mergeCell ref="L94:L95"/>
    <mergeCell ref="I94:I95"/>
    <mergeCell ref="J94:J95"/>
    <mergeCell ref="L96:L97"/>
    <mergeCell ref="K96:K97"/>
    <mergeCell ref="M96:M97"/>
    <mergeCell ref="F96:F97"/>
    <mergeCell ref="G96:G97"/>
    <mergeCell ref="H96:H97"/>
    <mergeCell ref="I96:I97"/>
    <mergeCell ref="J96:J97"/>
    <mergeCell ref="M90:M91"/>
    <mergeCell ref="K88:K89"/>
    <mergeCell ref="N90:N91"/>
    <mergeCell ref="N88:N89"/>
    <mergeCell ref="B90:B91"/>
    <mergeCell ref="C90:C91"/>
    <mergeCell ref="D90:D91"/>
    <mergeCell ref="E90:E91"/>
    <mergeCell ref="F90:F91"/>
    <mergeCell ref="G90:G91"/>
    <mergeCell ref="H90:H91"/>
    <mergeCell ref="J88:J89"/>
    <mergeCell ref="B92:B93"/>
    <mergeCell ref="C92:C93"/>
    <mergeCell ref="D92:D93"/>
    <mergeCell ref="E92:E93"/>
    <mergeCell ref="K90:K91"/>
    <mergeCell ref="L90:L91"/>
    <mergeCell ref="I90:I91"/>
    <mergeCell ref="J90:J91"/>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L70:L71"/>
    <mergeCell ref="I70:I71"/>
    <mergeCell ref="J70:J71"/>
    <mergeCell ref="J72:J73"/>
    <mergeCell ref="K72:K73"/>
    <mergeCell ref="N74:N75"/>
    <mergeCell ref="N72:N73"/>
    <mergeCell ref="B74:B75"/>
    <mergeCell ref="C74:C75"/>
    <mergeCell ref="D74:D75"/>
    <mergeCell ref="E74:E75"/>
    <mergeCell ref="F74:F75"/>
    <mergeCell ref="G74:G75"/>
    <mergeCell ref="H74:H75"/>
    <mergeCell ref="M72:M73"/>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N70:N71"/>
    <mergeCell ref="N68:N69"/>
    <mergeCell ref="B70:B71"/>
    <mergeCell ref="C70:C71"/>
    <mergeCell ref="D70:D71"/>
    <mergeCell ref="H70:H71"/>
    <mergeCell ref="B72:B73"/>
    <mergeCell ref="C72:C73"/>
    <mergeCell ref="D72:D73"/>
    <mergeCell ref="E72:E73"/>
    <mergeCell ref="K70:K71"/>
    <mergeCell ref="M70:M71"/>
    <mergeCell ref="L72:L73"/>
    <mergeCell ref="E70:E71"/>
    <mergeCell ref="F70:F71"/>
    <mergeCell ref="G70:G71"/>
    <mergeCell ref="M68:M69"/>
    <mergeCell ref="F72:F73"/>
    <mergeCell ref="G72:G73"/>
    <mergeCell ref="H72:H73"/>
    <mergeCell ref="I72:I73"/>
    <mergeCell ref="M66:M67"/>
    <mergeCell ref="N66:N67"/>
    <mergeCell ref="N64:N65"/>
    <mergeCell ref="H66:H67"/>
    <mergeCell ref="K66:K67"/>
    <mergeCell ref="L66:L67"/>
    <mergeCell ref="B66:B67"/>
    <mergeCell ref="C66:C67"/>
    <mergeCell ref="D66:D67"/>
    <mergeCell ref="E66:E67"/>
    <mergeCell ref="F66:F67"/>
    <mergeCell ref="G66:G67"/>
    <mergeCell ref="I66:I67"/>
    <mergeCell ref="J66:J67"/>
    <mergeCell ref="J68:J69"/>
    <mergeCell ref="K68:K69"/>
    <mergeCell ref="F68:F69"/>
    <mergeCell ref="G68:G69"/>
    <mergeCell ref="H68:H69"/>
    <mergeCell ref="I68:I69"/>
    <mergeCell ref="B68:B69"/>
    <mergeCell ref="C68:C69"/>
    <mergeCell ref="D68:D69"/>
    <mergeCell ref="E68:E69"/>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F64:F65"/>
    <mergeCell ref="G64:G65"/>
    <mergeCell ref="H64:H65"/>
    <mergeCell ref="I64:I65"/>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N123:N124"/>
    <mergeCell ref="N117:N118"/>
    <mergeCell ref="N115:N116"/>
    <mergeCell ref="B117:B118"/>
    <mergeCell ref="C117:C118"/>
    <mergeCell ref="D117:D118"/>
    <mergeCell ref="E117:E118"/>
    <mergeCell ref="F117:F118"/>
    <mergeCell ref="G117:G118"/>
    <mergeCell ref="H117:H118"/>
    <mergeCell ref="M115:M116"/>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N113:N114"/>
    <mergeCell ref="N111:N112"/>
    <mergeCell ref="B113:B114"/>
    <mergeCell ref="C113:C114"/>
    <mergeCell ref="D113:D114"/>
    <mergeCell ref="H113:H114"/>
    <mergeCell ref="B115:B116"/>
    <mergeCell ref="C115:C116"/>
    <mergeCell ref="D115:D116"/>
    <mergeCell ref="E115:E116"/>
    <mergeCell ref="K113:K114"/>
    <mergeCell ref="M113:M114"/>
    <mergeCell ref="L115:L116"/>
    <mergeCell ref="E113:E114"/>
    <mergeCell ref="F113:F114"/>
    <mergeCell ref="G113:G114"/>
    <mergeCell ref="M111:M112"/>
    <mergeCell ref="F115:F116"/>
    <mergeCell ref="G115:G116"/>
    <mergeCell ref="H115:H116"/>
    <mergeCell ref="I115:I116"/>
    <mergeCell ref="L113:L114"/>
    <mergeCell ref="I113:I114"/>
    <mergeCell ref="J113:J114"/>
    <mergeCell ref="J115:J116"/>
    <mergeCell ref="K115:K116"/>
    <mergeCell ref="N109:N110"/>
    <mergeCell ref="N107:N108"/>
    <mergeCell ref="H109:H110"/>
    <mergeCell ref="M107:M108"/>
    <mergeCell ref="K109:K110"/>
    <mergeCell ref="B109:B110"/>
    <mergeCell ref="C109:C110"/>
    <mergeCell ref="D109:D110"/>
    <mergeCell ref="E109:E110"/>
    <mergeCell ref="F109:F110"/>
    <mergeCell ref="G109:G110"/>
    <mergeCell ref="L109:L110"/>
    <mergeCell ref="I109:I110"/>
    <mergeCell ref="J109:J110"/>
    <mergeCell ref="J111:J112"/>
    <mergeCell ref="K111:K112"/>
    <mergeCell ref="F111:F112"/>
    <mergeCell ref="G111:G112"/>
    <mergeCell ref="H111:H112"/>
    <mergeCell ref="I111:I112"/>
    <mergeCell ref="B111:B112"/>
    <mergeCell ref="C111:C112"/>
    <mergeCell ref="D111:D112"/>
    <mergeCell ref="E111:E112"/>
    <mergeCell ref="M158:M159"/>
    <mergeCell ref="B156:B157"/>
    <mergeCell ref="C156:C157"/>
    <mergeCell ref="D156:D157"/>
    <mergeCell ref="E156:E157"/>
    <mergeCell ref="K158:K159"/>
    <mergeCell ref="N158:N159"/>
    <mergeCell ref="N156:N157"/>
    <mergeCell ref="B158:B159"/>
    <mergeCell ref="C158:C159"/>
    <mergeCell ref="D158:D159"/>
    <mergeCell ref="E158:E159"/>
    <mergeCell ref="F158:F159"/>
    <mergeCell ref="G158:G159"/>
    <mergeCell ref="H158:H159"/>
    <mergeCell ref="M156:M157"/>
    <mergeCell ref="L158:L159"/>
    <mergeCell ref="I158:I159"/>
    <mergeCell ref="J158:J159"/>
    <mergeCell ref="J156:J157"/>
    <mergeCell ref="K156:K157"/>
    <mergeCell ref="N154:N155"/>
    <mergeCell ref="N152:N153"/>
    <mergeCell ref="B154:B155"/>
    <mergeCell ref="C154:C155"/>
    <mergeCell ref="D154:D155"/>
    <mergeCell ref="E154:E155"/>
    <mergeCell ref="F154:F155"/>
    <mergeCell ref="G154:G155"/>
    <mergeCell ref="H154:H155"/>
    <mergeCell ref="L152:L153"/>
    <mergeCell ref="K154:K155"/>
    <mergeCell ref="L154:L155"/>
    <mergeCell ref="I154:I155"/>
    <mergeCell ref="J154:J155"/>
    <mergeCell ref="L156:L157"/>
    <mergeCell ref="M154:M155"/>
    <mergeCell ref="F156:F157"/>
    <mergeCell ref="G156:G157"/>
    <mergeCell ref="H156:H157"/>
    <mergeCell ref="I156:I157"/>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J152:J153"/>
    <mergeCell ref="K152:K153"/>
    <mergeCell ref="M152:M153"/>
    <mergeCell ref="F152:F153"/>
    <mergeCell ref="G152:G153"/>
    <mergeCell ref="H152:H153"/>
    <mergeCell ref="I152:I153"/>
    <mergeCell ref="B152:B153"/>
    <mergeCell ref="C152:C153"/>
    <mergeCell ref="D152:D153"/>
    <mergeCell ref="E152:E153"/>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4:B145"/>
    <mergeCell ref="C144:C145"/>
    <mergeCell ref="D144:D145"/>
    <mergeCell ref="E144:E145"/>
    <mergeCell ref="L142:L143"/>
    <mergeCell ref="I142:I143"/>
    <mergeCell ref="J142:J143"/>
    <mergeCell ref="J144:J145"/>
    <mergeCell ref="K144:K145"/>
    <mergeCell ref="L144:L145"/>
    <mergeCell ref="M144:M145"/>
    <mergeCell ref="F144:F145"/>
    <mergeCell ref="G144:G145"/>
    <mergeCell ref="H144:H145"/>
    <mergeCell ref="I144:I145"/>
    <mergeCell ref="M146:M147"/>
    <mergeCell ref="J140:J141"/>
    <mergeCell ref="K140:K141"/>
    <mergeCell ref="L140:L141"/>
    <mergeCell ref="M140:M141"/>
    <mergeCell ref="F140:F141"/>
    <mergeCell ref="G140:G141"/>
    <mergeCell ref="H140:H141"/>
    <mergeCell ref="I140:I141"/>
    <mergeCell ref="M142:M143"/>
    <mergeCell ref="N219:N220"/>
    <mergeCell ref="N217:N218"/>
    <mergeCell ref="N142:N143"/>
    <mergeCell ref="N140:N141"/>
    <mergeCell ref="B142:B143"/>
    <mergeCell ref="C142:C143"/>
    <mergeCell ref="D142:D143"/>
    <mergeCell ref="E142:E143"/>
    <mergeCell ref="F142:F143"/>
    <mergeCell ref="G142:G143"/>
    <mergeCell ref="H142:H143"/>
    <mergeCell ref="N134:N135"/>
    <mergeCell ref="N229:N230"/>
    <mergeCell ref="B134:B135"/>
    <mergeCell ref="C134:C135"/>
    <mergeCell ref="D134:D135"/>
    <mergeCell ref="E134:E135"/>
    <mergeCell ref="F134:F135"/>
    <mergeCell ref="G134:G135"/>
    <mergeCell ref="H134:H135"/>
    <mergeCell ref="B136:B137"/>
    <mergeCell ref="C136:C137"/>
    <mergeCell ref="D136:D137"/>
    <mergeCell ref="E136:E137"/>
    <mergeCell ref="K134:K135"/>
    <mergeCell ref="L134:L135"/>
    <mergeCell ref="I134:I135"/>
    <mergeCell ref="J134:J135"/>
    <mergeCell ref="J136:J137"/>
    <mergeCell ref="K136:K137"/>
    <mergeCell ref="L136:L137"/>
    <mergeCell ref="K142:K143"/>
    <mergeCell ref="M227:M228"/>
    <mergeCell ref="N227:N228"/>
    <mergeCell ref="N225:N226"/>
    <mergeCell ref="B227:B228"/>
    <mergeCell ref="C227:C228"/>
    <mergeCell ref="D227:D228"/>
    <mergeCell ref="E227:E228"/>
    <mergeCell ref="F227:F228"/>
    <mergeCell ref="G227:G228"/>
    <mergeCell ref="H227:H228"/>
    <mergeCell ref="N223:N224"/>
    <mergeCell ref="N221:N222"/>
    <mergeCell ref="J225:J226"/>
    <mergeCell ref="K225:K226"/>
    <mergeCell ref="L225:L226"/>
    <mergeCell ref="M225:M226"/>
    <mergeCell ref="F225:F226"/>
    <mergeCell ref="G225:G226"/>
    <mergeCell ref="H225:H226"/>
    <mergeCell ref="I225:I226"/>
    <mergeCell ref="M221:M222"/>
    <mergeCell ref="B229:B230"/>
    <mergeCell ref="C229:C230"/>
    <mergeCell ref="D229:D230"/>
    <mergeCell ref="E229:E230"/>
    <mergeCell ref="K227:K228"/>
    <mergeCell ref="L227:L228"/>
    <mergeCell ref="I227:I228"/>
    <mergeCell ref="J227:J228"/>
    <mergeCell ref="J229:J230"/>
    <mergeCell ref="K229:K230"/>
    <mergeCell ref="L229:L230"/>
    <mergeCell ref="F221:F222"/>
    <mergeCell ref="G221:G222"/>
    <mergeCell ref="H221:H222"/>
    <mergeCell ref="I221:I222"/>
    <mergeCell ref="B219:B220"/>
    <mergeCell ref="M229:M230"/>
    <mergeCell ref="F229:F230"/>
    <mergeCell ref="G229:G230"/>
    <mergeCell ref="H229:H230"/>
    <mergeCell ref="I229:I230"/>
    <mergeCell ref="M223:M224"/>
    <mergeCell ref="B223:B224"/>
    <mergeCell ref="C223:C224"/>
    <mergeCell ref="D223:D224"/>
    <mergeCell ref="E223:E224"/>
    <mergeCell ref="F223:F224"/>
    <mergeCell ref="G223:G224"/>
    <mergeCell ref="H223:H224"/>
    <mergeCell ref="B225:B226"/>
    <mergeCell ref="C225:C226"/>
    <mergeCell ref="D225:D22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B185:B186"/>
    <mergeCell ref="C185:C186"/>
    <mergeCell ref="D185:D186"/>
    <mergeCell ref="E185:E186"/>
    <mergeCell ref="N183:N184"/>
    <mergeCell ref="N181:N182"/>
    <mergeCell ref="B183:B184"/>
    <mergeCell ref="C183:C184"/>
    <mergeCell ref="D183:D184"/>
    <mergeCell ref="E183:E184"/>
    <mergeCell ref="F183:F184"/>
    <mergeCell ref="G183:G184"/>
    <mergeCell ref="H183:H184"/>
    <mergeCell ref="N179:N180"/>
    <mergeCell ref="N177:N178"/>
    <mergeCell ref="B179:B180"/>
    <mergeCell ref="C179:C180"/>
    <mergeCell ref="D179:D180"/>
    <mergeCell ref="E179:E180"/>
    <mergeCell ref="F179:F180"/>
    <mergeCell ref="G179:G180"/>
    <mergeCell ref="H179:H180"/>
    <mergeCell ref="K179:K180"/>
    <mergeCell ref="K183:K184"/>
    <mergeCell ref="L183:L184"/>
    <mergeCell ref="I183:I184"/>
    <mergeCell ref="J183:J184"/>
    <mergeCell ref="B181:B182"/>
    <mergeCell ref="C181:C182"/>
    <mergeCell ref="D181:D182"/>
    <mergeCell ref="E181:E182"/>
    <mergeCell ref="G181:G182"/>
    <mergeCell ref="H181:H182"/>
    <mergeCell ref="I181:I182"/>
    <mergeCell ref="N175:N176"/>
    <mergeCell ref="N173:N174"/>
    <mergeCell ref="B175:B176"/>
    <mergeCell ref="C175:C176"/>
    <mergeCell ref="D175:D176"/>
    <mergeCell ref="E175:E176"/>
    <mergeCell ref="F175:F176"/>
    <mergeCell ref="G175:G176"/>
    <mergeCell ref="H175:H176"/>
    <mergeCell ref="M173:M174"/>
    <mergeCell ref="N171:N172"/>
    <mergeCell ref="C173:C174"/>
    <mergeCell ref="D173:D174"/>
    <mergeCell ref="B177:B178"/>
    <mergeCell ref="C177:C178"/>
    <mergeCell ref="D177:D178"/>
    <mergeCell ref="E177:E178"/>
    <mergeCell ref="J177:J178"/>
    <mergeCell ref="K177:K178"/>
    <mergeCell ref="L177:L178"/>
    <mergeCell ref="M177:M178"/>
    <mergeCell ref="F177:F178"/>
    <mergeCell ref="G177:G178"/>
    <mergeCell ref="H177:H178"/>
    <mergeCell ref="I177:I178"/>
    <mergeCell ref="E173:E174"/>
    <mergeCell ref="K175:K176"/>
    <mergeCell ref="L175:L176"/>
    <mergeCell ref="I175:I176"/>
    <mergeCell ref="J175:J176"/>
    <mergeCell ref="E238:E239"/>
    <mergeCell ref="H171:H172"/>
    <mergeCell ref="I171:I172"/>
    <mergeCell ref="J173:J174"/>
    <mergeCell ref="K173:K174"/>
    <mergeCell ref="L173:L174"/>
    <mergeCell ref="J185:J186"/>
    <mergeCell ref="K185:K186"/>
    <mergeCell ref="L185:L186"/>
    <mergeCell ref="F185:F186"/>
    <mergeCell ref="G185:G186"/>
    <mergeCell ref="H185:H186"/>
    <mergeCell ref="I185:I186"/>
    <mergeCell ref="K219:K220"/>
    <mergeCell ref="L219:L220"/>
    <mergeCell ref="I219:I220"/>
    <mergeCell ref="J219:J220"/>
    <mergeCell ref="E225:E226"/>
    <mergeCell ref="K223:K224"/>
    <mergeCell ref="L223:L224"/>
    <mergeCell ref="I223:I224"/>
    <mergeCell ref="J223:J224"/>
    <mergeCell ref="M258:M259"/>
    <mergeCell ref="L256:L257"/>
    <mergeCell ref="M256:M257"/>
    <mergeCell ref="M231:M232"/>
    <mergeCell ref="J231:J232"/>
    <mergeCell ref="K231:K232"/>
    <mergeCell ref="F242:F243"/>
    <mergeCell ref="F173:F174"/>
    <mergeCell ref="G173:G174"/>
    <mergeCell ref="H173:H174"/>
    <mergeCell ref="I173:I174"/>
    <mergeCell ref="M175:M176"/>
    <mergeCell ref="J181:J182"/>
    <mergeCell ref="K181:K182"/>
    <mergeCell ref="L181:L182"/>
    <mergeCell ref="M181:M182"/>
    <mergeCell ref="F181:F182"/>
    <mergeCell ref="F238:F239"/>
    <mergeCell ref="G238:G239"/>
    <mergeCell ref="H238:H239"/>
    <mergeCell ref="L179:L180"/>
    <mergeCell ref="I179:I180"/>
    <mergeCell ref="J179:J180"/>
    <mergeCell ref="M179:M180"/>
    <mergeCell ref="M185:M186"/>
    <mergeCell ref="M215:M216"/>
    <mergeCell ref="J221:J222"/>
    <mergeCell ref="K221:K222"/>
    <mergeCell ref="L221:L222"/>
    <mergeCell ref="M219:M220"/>
    <mergeCell ref="F258:F259"/>
    <mergeCell ref="G258:G259"/>
    <mergeCell ref="N258:N259"/>
    <mergeCell ref="B242:B243"/>
    <mergeCell ref="B244:B245"/>
    <mergeCell ref="B246:B247"/>
    <mergeCell ref="B248:B249"/>
    <mergeCell ref="B250:B251"/>
    <mergeCell ref="B256:B257"/>
    <mergeCell ref="B258:B259"/>
    <mergeCell ref="C254:C255"/>
    <mergeCell ref="D254:D255"/>
    <mergeCell ref="E254:E255"/>
    <mergeCell ref="F254:F255"/>
    <mergeCell ref="G254:G255"/>
    <mergeCell ref="H254:H255"/>
    <mergeCell ref="I254:I255"/>
    <mergeCell ref="J254:J255"/>
    <mergeCell ref="K254:K255"/>
    <mergeCell ref="L254:L255"/>
    <mergeCell ref="M254:M255"/>
    <mergeCell ref="M252:M253"/>
    <mergeCell ref="J252:J253"/>
    <mergeCell ref="K252:K253"/>
    <mergeCell ref="N254:N255"/>
    <mergeCell ref="C256:C257"/>
    <mergeCell ref="D256:D257"/>
    <mergeCell ref="E256:E257"/>
    <mergeCell ref="F256:F257"/>
    <mergeCell ref="G256:G257"/>
    <mergeCell ref="H256:H257"/>
    <mergeCell ref="I256:I257"/>
    <mergeCell ref="J256:J257"/>
    <mergeCell ref="K256:K257"/>
    <mergeCell ref="N248:N249"/>
    <mergeCell ref="L248:L249"/>
    <mergeCell ref="N256:N257"/>
    <mergeCell ref="C250:C251"/>
    <mergeCell ref="D250:D251"/>
    <mergeCell ref="E250:E251"/>
    <mergeCell ref="F250:F251"/>
    <mergeCell ref="G250:G251"/>
    <mergeCell ref="H250:H251"/>
    <mergeCell ref="I250:I251"/>
    <mergeCell ref="J250:J251"/>
    <mergeCell ref="K250:K251"/>
    <mergeCell ref="L250:L251"/>
    <mergeCell ref="M250:M251"/>
    <mergeCell ref="M248:M249"/>
    <mergeCell ref="N250:N251"/>
    <mergeCell ref="C252:C253"/>
    <mergeCell ref="D252:D253"/>
    <mergeCell ref="E252:E253"/>
    <mergeCell ref="F252:F253"/>
    <mergeCell ref="G252:G253"/>
    <mergeCell ref="H252:H253"/>
    <mergeCell ref="I252:I253"/>
    <mergeCell ref="N252:N253"/>
    <mergeCell ref="L252:L253"/>
    <mergeCell ref="B53:B54"/>
    <mergeCell ref="C53:C54"/>
    <mergeCell ref="D53:D54"/>
    <mergeCell ref="E53:E54"/>
    <mergeCell ref="F53:F54"/>
    <mergeCell ref="G53:G54"/>
    <mergeCell ref="N53:N54"/>
    <mergeCell ref="B240:B241"/>
    <mergeCell ref="C240:C241"/>
    <mergeCell ref="D240:D241"/>
    <mergeCell ref="E240:E241"/>
    <mergeCell ref="F240:F241"/>
    <mergeCell ref="G240:G241"/>
    <mergeCell ref="H240:H241"/>
    <mergeCell ref="H53:H54"/>
    <mergeCell ref="I53:I54"/>
    <mergeCell ref="J242:J243"/>
    <mergeCell ref="K242:K243"/>
    <mergeCell ref="L242:L243"/>
    <mergeCell ref="M242:M243"/>
    <mergeCell ref="L53:L54"/>
    <mergeCell ref="M53:M54"/>
    <mergeCell ref="J53:J54"/>
    <mergeCell ref="K53:K54"/>
    <mergeCell ref="L98:L99"/>
    <mergeCell ref="M98:M99"/>
    <mergeCell ref="N242:N243"/>
    <mergeCell ref="M171:M172"/>
    <mergeCell ref="B171:B172"/>
    <mergeCell ref="J160:J161"/>
    <mergeCell ref="K160:K161"/>
    <mergeCell ref="L231:L232"/>
    <mergeCell ref="L160:L161"/>
    <mergeCell ref="M160:M161"/>
    <mergeCell ref="N160:N161"/>
    <mergeCell ref="A125:A126"/>
    <mergeCell ref="B125:B126"/>
    <mergeCell ref="C125:C126"/>
    <mergeCell ref="D125:D126"/>
    <mergeCell ref="E125:E126"/>
    <mergeCell ref="F125:F126"/>
    <mergeCell ref="G125:G126"/>
    <mergeCell ref="H125:H126"/>
    <mergeCell ref="I125:I126"/>
    <mergeCell ref="J125:J126"/>
    <mergeCell ref="K125:K126"/>
    <mergeCell ref="N125:N126"/>
    <mergeCell ref="A132:A133"/>
    <mergeCell ref="I167:I168"/>
    <mergeCell ref="N132:N133"/>
    <mergeCell ref="A146:A147"/>
    <mergeCell ref="A158:A159"/>
    <mergeCell ref="H136:H137"/>
    <mergeCell ref="I136:I137"/>
    <mergeCell ref="M138:M139"/>
    <mergeCell ref="N138:N139"/>
    <mergeCell ref="N136:N137"/>
    <mergeCell ref="B138:B139"/>
    <mergeCell ref="C138:C139"/>
    <mergeCell ref="D138:D139"/>
    <mergeCell ref="E138:E139"/>
    <mergeCell ref="M136:M137"/>
    <mergeCell ref="F136:F137"/>
    <mergeCell ref="G136:G137"/>
    <mergeCell ref="A223:A224"/>
    <mergeCell ref="A207:A208"/>
    <mergeCell ref="A209:A210"/>
    <mergeCell ref="A211:A212"/>
    <mergeCell ref="A213:A214"/>
    <mergeCell ref="A215:A216"/>
    <mergeCell ref="I238:I239"/>
    <mergeCell ref="A217:A218"/>
    <mergeCell ref="A219:A220"/>
    <mergeCell ref="C231:C232"/>
    <mergeCell ref="D231:D232"/>
    <mergeCell ref="E231:E232"/>
    <mergeCell ref="F231:F232"/>
    <mergeCell ref="G231:G232"/>
    <mergeCell ref="H231:H232"/>
    <mergeCell ref="A193:A194"/>
    <mergeCell ref="A195:A196"/>
    <mergeCell ref="A197:A198"/>
    <mergeCell ref="A238:A239"/>
    <mergeCell ref="C219:C220"/>
    <mergeCell ref="D219:D220"/>
    <mergeCell ref="E219:E220"/>
    <mergeCell ref="F219:F220"/>
    <mergeCell ref="G219:G220"/>
    <mergeCell ref="H219:H220"/>
    <mergeCell ref="B221:B222"/>
    <mergeCell ref="C221:C222"/>
    <mergeCell ref="D221:D222"/>
    <mergeCell ref="E221:E222"/>
    <mergeCell ref="B238:B239"/>
    <mergeCell ref="C238:C239"/>
    <mergeCell ref="D238:D239"/>
    <mergeCell ref="A123:A124"/>
    <mergeCell ref="A134:A135"/>
    <mergeCell ref="A136:A137"/>
    <mergeCell ref="A138:A139"/>
    <mergeCell ref="A150:A151"/>
    <mergeCell ref="A152:A153"/>
    <mergeCell ref="A148:A149"/>
    <mergeCell ref="A140:A141"/>
    <mergeCell ref="A142:A143"/>
    <mergeCell ref="A144:A145"/>
    <mergeCell ref="A225:A226"/>
    <mergeCell ref="A227:A228"/>
    <mergeCell ref="A229:A230"/>
    <mergeCell ref="A160:A161"/>
    <mergeCell ref="A171:A172"/>
    <mergeCell ref="A231:A232"/>
    <mergeCell ref="B231:B232"/>
    <mergeCell ref="A185:A186"/>
    <mergeCell ref="A187:A188"/>
    <mergeCell ref="A189:A190"/>
    <mergeCell ref="A181:A182"/>
    <mergeCell ref="A183:A184"/>
    <mergeCell ref="A173:A174"/>
    <mergeCell ref="A175:A176"/>
    <mergeCell ref="A177:A178"/>
    <mergeCell ref="A179:A180"/>
    <mergeCell ref="A221:A222"/>
    <mergeCell ref="A199:A200"/>
    <mergeCell ref="A201:A202"/>
    <mergeCell ref="A203:A204"/>
    <mergeCell ref="A205:A206"/>
    <mergeCell ref="A191:A192"/>
    <mergeCell ref="A72:A73"/>
    <mergeCell ref="A74:A75"/>
    <mergeCell ref="A76:A77"/>
    <mergeCell ref="A78:A79"/>
    <mergeCell ref="A64:A65"/>
    <mergeCell ref="A66:A67"/>
    <mergeCell ref="A68:A69"/>
    <mergeCell ref="A70:A71"/>
    <mergeCell ref="A88:A89"/>
    <mergeCell ref="A90:A91"/>
    <mergeCell ref="A92:A93"/>
    <mergeCell ref="A94:A95"/>
    <mergeCell ref="A80:A81"/>
    <mergeCell ref="A82:A83"/>
    <mergeCell ref="A84:A85"/>
    <mergeCell ref="A86:A87"/>
    <mergeCell ref="A113:A114"/>
    <mergeCell ref="A96:A97"/>
    <mergeCell ref="A107:A108"/>
    <mergeCell ref="A109:A110"/>
    <mergeCell ref="A111:A112"/>
    <mergeCell ref="A98:A99"/>
    <mergeCell ref="A105:A106"/>
    <mergeCell ref="A31:A32"/>
    <mergeCell ref="A33:A34"/>
    <mergeCell ref="A35:A36"/>
    <mergeCell ref="A37:A38"/>
    <mergeCell ref="A23:A24"/>
    <mergeCell ref="A25:A26"/>
    <mergeCell ref="A27:A28"/>
    <mergeCell ref="A29:A30"/>
    <mergeCell ref="A47:A48"/>
    <mergeCell ref="A49:A50"/>
    <mergeCell ref="A51:A52"/>
    <mergeCell ref="A62:A63"/>
    <mergeCell ref="A60:A61"/>
    <mergeCell ref="A39:A40"/>
    <mergeCell ref="A41:A42"/>
    <mergeCell ref="A43:A44"/>
    <mergeCell ref="A45:A46"/>
    <mergeCell ref="A53:A54"/>
    <mergeCell ref="A15:A16"/>
    <mergeCell ref="B15:B16"/>
    <mergeCell ref="C15:C16"/>
    <mergeCell ref="D15:D16"/>
    <mergeCell ref="E15:E16"/>
    <mergeCell ref="F15:F16"/>
    <mergeCell ref="G15:G16"/>
    <mergeCell ref="L15:L16"/>
    <mergeCell ref="M15:M16"/>
    <mergeCell ref="N15:N16"/>
    <mergeCell ref="A17:A18"/>
    <mergeCell ref="N17:N18"/>
    <mergeCell ref="H15:H16"/>
    <mergeCell ref="I15:I16"/>
    <mergeCell ref="J15:J16"/>
    <mergeCell ref="K15:K16"/>
    <mergeCell ref="A19:A20"/>
    <mergeCell ref="K17:K18"/>
    <mergeCell ref="L17:L18"/>
    <mergeCell ref="M17:M18"/>
    <mergeCell ref="B19:B20"/>
    <mergeCell ref="C19:C20"/>
    <mergeCell ref="D19:D20"/>
    <mergeCell ref="E19:E20"/>
    <mergeCell ref="F19:F20"/>
    <mergeCell ref="G19:G20"/>
    <mergeCell ref="G17:G18"/>
    <mergeCell ref="H17:H18"/>
    <mergeCell ref="I17:I18"/>
    <mergeCell ref="J17:J18"/>
    <mergeCell ref="H19:H20"/>
    <mergeCell ref="I19:I20"/>
    <mergeCell ref="H60:H61"/>
    <mergeCell ref="I60:I61"/>
    <mergeCell ref="J60:J61"/>
    <mergeCell ref="K60:K61"/>
    <mergeCell ref="J105:J106"/>
    <mergeCell ref="M62:M63"/>
    <mergeCell ref="M64:M65"/>
    <mergeCell ref="L68:L69"/>
    <mergeCell ref="B60:B61"/>
    <mergeCell ref="C60:C61"/>
    <mergeCell ref="D60:D61"/>
    <mergeCell ref="L60:L61"/>
    <mergeCell ref="M60:M61"/>
    <mergeCell ref="N60:N61"/>
    <mergeCell ref="E60:E61"/>
    <mergeCell ref="F60:F61"/>
    <mergeCell ref="G60:G61"/>
    <mergeCell ref="F98:F99"/>
    <mergeCell ref="G98:G99"/>
    <mergeCell ref="J98:J99"/>
    <mergeCell ref="K98:K99"/>
    <mergeCell ref="K105:K106"/>
    <mergeCell ref="B98:B99"/>
    <mergeCell ref="C98:C99"/>
    <mergeCell ref="D98:D99"/>
    <mergeCell ref="E98:E99"/>
    <mergeCell ref="N98:N99"/>
    <mergeCell ref="H98:H99"/>
    <mergeCell ref="I98:I99"/>
    <mergeCell ref="N62:N63"/>
    <mergeCell ref="B62:B63"/>
    <mergeCell ref="C62:C63"/>
    <mergeCell ref="B105:B106"/>
    <mergeCell ref="C105:C106"/>
    <mergeCell ref="D105:D106"/>
    <mergeCell ref="E105:E106"/>
    <mergeCell ref="F105:F106"/>
    <mergeCell ref="G105:G106"/>
    <mergeCell ref="H105:H106"/>
    <mergeCell ref="I132:I133"/>
    <mergeCell ref="M132:M133"/>
    <mergeCell ref="J132:J133"/>
    <mergeCell ref="K132:K133"/>
    <mergeCell ref="L132:L133"/>
    <mergeCell ref="L125:L126"/>
    <mergeCell ref="M125:M126"/>
    <mergeCell ref="L107:L108"/>
    <mergeCell ref="L105:L106"/>
    <mergeCell ref="M105:M106"/>
    <mergeCell ref="E107:E108"/>
    <mergeCell ref="J107:J108"/>
    <mergeCell ref="M117:M118"/>
    <mergeCell ref="M121:M122"/>
    <mergeCell ref="B132:B133"/>
    <mergeCell ref="C132:C133"/>
    <mergeCell ref="D132:D133"/>
    <mergeCell ref="E132:E133"/>
    <mergeCell ref="F132:F133"/>
    <mergeCell ref="G132:G133"/>
    <mergeCell ref="H132:H133"/>
    <mergeCell ref="A115:A116"/>
    <mergeCell ref="A117:A118"/>
    <mergeCell ref="A119:A120"/>
    <mergeCell ref="A121:A122"/>
    <mergeCell ref="K107:K108"/>
    <mergeCell ref="B107:B108"/>
    <mergeCell ref="F107:F108"/>
    <mergeCell ref="G107:G108"/>
    <mergeCell ref="H107:H108"/>
    <mergeCell ref="I107:I108"/>
    <mergeCell ref="L111:L112"/>
    <mergeCell ref="M109:M110"/>
    <mergeCell ref="C107:C108"/>
    <mergeCell ref="D107:D108"/>
    <mergeCell ref="A167:A168"/>
    <mergeCell ref="B167:B168"/>
    <mergeCell ref="C167:C168"/>
    <mergeCell ref="D167:D168"/>
    <mergeCell ref="E167:E168"/>
    <mergeCell ref="F167:F168"/>
    <mergeCell ref="M134:M135"/>
    <mergeCell ref="F138:F139"/>
    <mergeCell ref="G138:G139"/>
    <mergeCell ref="H138:H139"/>
    <mergeCell ref="B140:B141"/>
    <mergeCell ref="C140:C141"/>
    <mergeCell ref="D140:D141"/>
    <mergeCell ref="E140:E141"/>
    <mergeCell ref="K138:K139"/>
    <mergeCell ref="L138:L139"/>
    <mergeCell ref="I138:I139"/>
    <mergeCell ref="J138:J139"/>
    <mergeCell ref="A169:A170"/>
    <mergeCell ref="A154:A155"/>
    <mergeCell ref="A156:A157"/>
    <mergeCell ref="B160:B161"/>
    <mergeCell ref="C160:C161"/>
    <mergeCell ref="D160:D161"/>
    <mergeCell ref="E160:E161"/>
    <mergeCell ref="F160:F161"/>
    <mergeCell ref="G160:G161"/>
    <mergeCell ref="H160:H161"/>
    <mergeCell ref="I160:I161"/>
    <mergeCell ref="H167:H168"/>
    <mergeCell ref="B169:B170"/>
    <mergeCell ref="C169:C170"/>
    <mergeCell ref="D169:D170"/>
    <mergeCell ref="E169:E170"/>
    <mergeCell ref="F169:F170"/>
    <mergeCell ref="G169:G170"/>
    <mergeCell ref="G167:G168"/>
    <mergeCell ref="H169:H170"/>
    <mergeCell ref="M169:M170"/>
    <mergeCell ref="N169:N170"/>
    <mergeCell ref="I169:I170"/>
    <mergeCell ref="J169:J170"/>
    <mergeCell ref="K169:K170"/>
    <mergeCell ref="L169:L170"/>
    <mergeCell ref="M267:M268"/>
    <mergeCell ref="J267:J268"/>
    <mergeCell ref="K267:K268"/>
    <mergeCell ref="L267:L268"/>
    <mergeCell ref="K167:K168"/>
    <mergeCell ref="L167:L168"/>
    <mergeCell ref="M238:M239"/>
    <mergeCell ref="J240:J241"/>
    <mergeCell ref="K240:K241"/>
    <mergeCell ref="L240:L241"/>
    <mergeCell ref="M240:M241"/>
    <mergeCell ref="N167:N168"/>
    <mergeCell ref="I240:I241"/>
    <mergeCell ref="K171:K172"/>
    <mergeCell ref="L171:L172"/>
    <mergeCell ref="M167:M168"/>
    <mergeCell ref="J167:J168"/>
    <mergeCell ref="N244:N245"/>
    <mergeCell ref="I246:I247"/>
    <mergeCell ref="J246:J247"/>
    <mergeCell ref="K246:K247"/>
    <mergeCell ref="L246:L247"/>
    <mergeCell ref="M246:M247"/>
    <mergeCell ref="L244:L245"/>
    <mergeCell ref="M244:M245"/>
    <mergeCell ref="N246:N247"/>
    <mergeCell ref="M260:M261"/>
    <mergeCell ref="N260:N261"/>
    <mergeCell ref="N231:N232"/>
    <mergeCell ref="I231:I232"/>
    <mergeCell ref="G244:G245"/>
    <mergeCell ref="H244:H245"/>
    <mergeCell ref="I244:I245"/>
    <mergeCell ref="G269:G270"/>
    <mergeCell ref="H242:H243"/>
    <mergeCell ref="J171:J172"/>
    <mergeCell ref="K244:K245"/>
    <mergeCell ref="M183:M184"/>
    <mergeCell ref="M187:M188"/>
    <mergeCell ref="M191:M192"/>
    <mergeCell ref="M195:M196"/>
    <mergeCell ref="M199:M200"/>
    <mergeCell ref="M203:M204"/>
    <mergeCell ref="M207:M208"/>
    <mergeCell ref="M211:M212"/>
    <mergeCell ref="N267:N268"/>
    <mergeCell ref="N238:N239"/>
    <mergeCell ref="N240:N241"/>
    <mergeCell ref="G242:G243"/>
    <mergeCell ref="A265:N265"/>
    <mergeCell ref="A269:A270"/>
    <mergeCell ref="B269:B270"/>
    <mergeCell ref="C171:C172"/>
    <mergeCell ref="D171:D172"/>
    <mergeCell ref="E171:E172"/>
    <mergeCell ref="F171:F172"/>
    <mergeCell ref="G171:G172"/>
    <mergeCell ref="B173:B174"/>
    <mergeCell ref="I267:I268"/>
    <mergeCell ref="C242:C243"/>
    <mergeCell ref="D242:D243"/>
    <mergeCell ref="E242:E243"/>
    <mergeCell ref="H260:H261"/>
    <mergeCell ref="I260:I261"/>
    <mergeCell ref="J260:J261"/>
    <mergeCell ref="K260:K261"/>
    <mergeCell ref="G260:G261"/>
    <mergeCell ref="L260:L261"/>
    <mergeCell ref="C246:C247"/>
    <mergeCell ref="D246:D247"/>
    <mergeCell ref="E246:E247"/>
    <mergeCell ref="F246:F247"/>
    <mergeCell ref="G246:G247"/>
    <mergeCell ref="H246:H247"/>
    <mergeCell ref="C248:C249"/>
    <mergeCell ref="D248:D249"/>
    <mergeCell ref="E248:E249"/>
    <mergeCell ref="F248:F249"/>
    <mergeCell ref="G248:G249"/>
    <mergeCell ref="H248:H249"/>
    <mergeCell ref="J248:J249"/>
    <mergeCell ref="K248:K249"/>
    <mergeCell ref="C258:C259"/>
    <mergeCell ref="D258:D259"/>
    <mergeCell ref="E258:E259"/>
    <mergeCell ref="H258:H259"/>
    <mergeCell ref="I258:I259"/>
    <mergeCell ref="J258:J259"/>
    <mergeCell ref="K258:K259"/>
    <mergeCell ref="L258:L259"/>
    <mergeCell ref="A254:A255"/>
    <mergeCell ref="A242:A243"/>
    <mergeCell ref="A244:A245"/>
    <mergeCell ref="A246:A247"/>
    <mergeCell ref="A248:A249"/>
    <mergeCell ref="A240:A241"/>
    <mergeCell ref="A256:A257"/>
    <mergeCell ref="I248:I249"/>
    <mergeCell ref="A21:A22"/>
    <mergeCell ref="A165:N165"/>
    <mergeCell ref="A236:N236"/>
    <mergeCell ref="B267:B268"/>
    <mergeCell ref="C267:C268"/>
    <mergeCell ref="D267:D268"/>
    <mergeCell ref="E267:E268"/>
    <mergeCell ref="F267:F268"/>
    <mergeCell ref="G267:G268"/>
    <mergeCell ref="J238:J239"/>
    <mergeCell ref="K238:K239"/>
    <mergeCell ref="L238:L239"/>
    <mergeCell ref="I242:I243"/>
    <mergeCell ref="B252:B253"/>
    <mergeCell ref="B254:B255"/>
    <mergeCell ref="D260:D261"/>
    <mergeCell ref="E260:E261"/>
    <mergeCell ref="F260:F261"/>
    <mergeCell ref="C244:C245"/>
    <mergeCell ref="D244:D245"/>
    <mergeCell ref="E244:E245"/>
    <mergeCell ref="F244:F245"/>
    <mergeCell ref="J244:J245"/>
    <mergeCell ref="H267:H268"/>
    <mergeCell ref="C269:C270"/>
    <mergeCell ref="D269:D270"/>
    <mergeCell ref="E269:E270"/>
    <mergeCell ref="N105:N106"/>
    <mergeCell ref="A267:A268"/>
    <mergeCell ref="A2:N2"/>
    <mergeCell ref="A4:D4"/>
    <mergeCell ref="A5:D5"/>
    <mergeCell ref="A6:D6"/>
    <mergeCell ref="A7:D7"/>
    <mergeCell ref="A8:D8"/>
    <mergeCell ref="A9:D9"/>
    <mergeCell ref="A10:D10"/>
    <mergeCell ref="H269:H270"/>
    <mergeCell ref="I269:I270"/>
    <mergeCell ref="J269:J270"/>
    <mergeCell ref="K269:K270"/>
    <mergeCell ref="A13:N13"/>
    <mergeCell ref="A58:N58"/>
    <mergeCell ref="A103:N103"/>
    <mergeCell ref="A130:N130"/>
    <mergeCell ref="I105:I106"/>
    <mergeCell ref="L269:L270"/>
    <mergeCell ref="M269:M270"/>
    <mergeCell ref="N269:N270"/>
    <mergeCell ref="F269:F270"/>
    <mergeCell ref="A258:A259"/>
    <mergeCell ref="A260:A261"/>
    <mergeCell ref="B260:B261"/>
    <mergeCell ref="C260:C261"/>
    <mergeCell ref="A250:A251"/>
    <mergeCell ref="A252:A253"/>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5'!A162" display="4 - BUENOS AIRES AL PACIFICO - SAN MARTIN S.A."/>
    <hyperlink ref="A4:D4" location="'1995'!A43" display="1 - FERROEXPRESO PAMPEANO S.A."/>
    <hyperlink ref="A5:D5" location="'1995'!A88" display="2 - NUEVO CENTRAL ARGENTINO S.A."/>
    <hyperlink ref="A6:D6" location="'1995'!A127" display="3 - FERROSUR ROCA S.A."/>
    <hyperlink ref="A8:D8" location="'1995'!A200" display="5 - FERROCARRIL MESOPOTAMICO - GRAL. URQUIZA S.A."/>
    <hyperlink ref="A9:D9" location="'1995'!A262" display="6 - BELGRANO S.A."/>
    <hyperlink ref="A10:D10" location="'1995'!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5"/>
  <sheetViews>
    <sheetView showGridLines="0" showRowColHeaders="0" showRuler="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196" t="s">
        <v>212</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197" t="s">
        <v>0</v>
      </c>
      <c r="B4" s="198"/>
      <c r="C4" s="198"/>
      <c r="D4" s="199"/>
      <c r="E4" s="17"/>
      <c r="F4" s="17"/>
      <c r="G4" s="17"/>
      <c r="H4" s="17"/>
      <c r="I4" s="17"/>
      <c r="J4" s="17"/>
      <c r="K4" s="17"/>
      <c r="L4" s="17"/>
      <c r="M4" s="17"/>
      <c r="N4" s="18"/>
    </row>
    <row r="5" spans="1:14" ht="24.95" customHeight="1" thickTop="1" thickBot="1" x14ac:dyDescent="0.25">
      <c r="A5" s="197" t="s">
        <v>31</v>
      </c>
      <c r="B5" s="198"/>
      <c r="C5" s="198"/>
      <c r="D5" s="199"/>
      <c r="E5" s="17"/>
      <c r="F5" s="17"/>
      <c r="G5" s="17"/>
      <c r="H5" s="17"/>
      <c r="I5" s="17"/>
      <c r="J5" s="17"/>
      <c r="K5" s="17"/>
      <c r="L5" s="17"/>
      <c r="M5" s="17"/>
      <c r="N5" s="18"/>
    </row>
    <row r="6" spans="1:14" ht="24.95" customHeight="1" thickTop="1" thickBot="1" x14ac:dyDescent="0.25">
      <c r="A6" s="197" t="s">
        <v>50</v>
      </c>
      <c r="B6" s="198"/>
      <c r="C6" s="198"/>
      <c r="D6" s="199"/>
      <c r="E6" s="17"/>
      <c r="F6" s="17"/>
      <c r="G6" s="17"/>
      <c r="H6" s="17"/>
      <c r="I6" s="17"/>
      <c r="J6" s="17"/>
      <c r="K6" s="17"/>
      <c r="L6" s="17"/>
      <c r="M6" s="17"/>
      <c r="N6" s="18"/>
    </row>
    <row r="7" spans="1:14" ht="24.95" customHeight="1" thickTop="1" thickBot="1" x14ac:dyDescent="0.25">
      <c r="A7" s="197" t="s">
        <v>116</v>
      </c>
      <c r="B7" s="198"/>
      <c r="C7" s="198"/>
      <c r="D7" s="199"/>
      <c r="E7" s="17"/>
      <c r="F7" s="17"/>
      <c r="G7" s="17"/>
      <c r="H7" s="17"/>
      <c r="I7" s="17"/>
      <c r="J7" s="17"/>
      <c r="K7" s="17"/>
      <c r="L7" s="17"/>
      <c r="M7" s="17"/>
      <c r="N7" s="18"/>
    </row>
    <row r="8" spans="1:14" ht="24.95" customHeight="1" thickTop="1" thickBot="1" x14ac:dyDescent="0.25">
      <c r="A8" s="197" t="s">
        <v>117</v>
      </c>
      <c r="B8" s="198"/>
      <c r="C8" s="198"/>
      <c r="D8" s="199"/>
      <c r="E8" s="17"/>
      <c r="F8" s="17"/>
      <c r="G8" s="17"/>
      <c r="H8" s="17"/>
      <c r="I8" s="17"/>
      <c r="J8" s="17"/>
      <c r="K8" s="17"/>
      <c r="L8" s="17"/>
      <c r="M8" s="17"/>
      <c r="N8" s="18"/>
    </row>
    <row r="9" spans="1:14" ht="24.95" customHeight="1" thickTop="1" thickBot="1" x14ac:dyDescent="0.25">
      <c r="A9" s="197" t="s">
        <v>225</v>
      </c>
      <c r="B9" s="198"/>
      <c r="C9" s="198"/>
      <c r="D9" s="199"/>
      <c r="E9" s="17"/>
      <c r="F9" s="17"/>
      <c r="G9" s="17"/>
      <c r="H9" s="17"/>
      <c r="I9" s="17"/>
      <c r="J9" s="17"/>
      <c r="K9" s="17"/>
      <c r="L9" s="17"/>
      <c r="M9" s="17"/>
      <c r="N9" s="18"/>
    </row>
    <row r="10" spans="1:14" ht="24.95" customHeight="1" thickTop="1" thickBot="1" x14ac:dyDescent="0.25">
      <c r="A10" s="197" t="s">
        <v>90</v>
      </c>
      <c r="B10" s="198"/>
      <c r="C10" s="198"/>
      <c r="D10" s="199"/>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v>3851</v>
      </c>
      <c r="C17" s="205">
        <v>4982</v>
      </c>
      <c r="D17" s="205">
        <v>31333</v>
      </c>
      <c r="E17" s="205">
        <v>35639</v>
      </c>
      <c r="F17" s="205">
        <v>34905</v>
      </c>
      <c r="G17" s="205">
        <v>18990</v>
      </c>
      <c r="H17" s="205">
        <v>26280</v>
      </c>
      <c r="I17" s="205">
        <v>18571</v>
      </c>
      <c r="J17" s="205">
        <v>20140</v>
      </c>
      <c r="K17" s="205">
        <v>33108</v>
      </c>
      <c r="L17" s="205">
        <v>27731</v>
      </c>
      <c r="M17" s="205">
        <v>22966</v>
      </c>
      <c r="N17" s="207">
        <f>SUM(B17:M17)</f>
        <v>278496</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c r="C19" s="205"/>
      <c r="D19" s="205"/>
      <c r="E19" s="205"/>
      <c r="F19" s="205"/>
      <c r="G19" s="205"/>
      <c r="H19" s="205"/>
      <c r="I19" s="205"/>
      <c r="J19" s="205"/>
      <c r="K19" s="205"/>
      <c r="L19" s="205"/>
      <c r="M19" s="205"/>
      <c r="N19" s="207">
        <f>SUM(B19:M19)</f>
        <v>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14</v>
      </c>
      <c r="B21" s="205">
        <v>13092</v>
      </c>
      <c r="C21" s="205">
        <v>9397</v>
      </c>
      <c r="D21" s="205">
        <v>520</v>
      </c>
      <c r="E21" s="205">
        <v>1451</v>
      </c>
      <c r="F21" s="205"/>
      <c r="G21" s="205">
        <v>1374</v>
      </c>
      <c r="H21" s="205"/>
      <c r="I21" s="205">
        <v>2047</v>
      </c>
      <c r="J21" s="205"/>
      <c r="K21" s="205"/>
      <c r="L21" s="205"/>
      <c r="M21" s="205">
        <v>7003</v>
      </c>
      <c r="N21" s="207">
        <f t="shared" ref="N21:N55" si="0">SUM(B21:M21)</f>
        <v>34884</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18</v>
      </c>
      <c r="B23" s="205"/>
      <c r="C23" s="205">
        <v>25508</v>
      </c>
      <c r="D23" s="205">
        <v>138131</v>
      </c>
      <c r="E23" s="205">
        <v>69172</v>
      </c>
      <c r="F23" s="205">
        <v>53290</v>
      </c>
      <c r="G23" s="205">
        <v>52508</v>
      </c>
      <c r="H23" s="205">
        <v>76255</v>
      </c>
      <c r="I23" s="205">
        <v>55045</v>
      </c>
      <c r="J23" s="205">
        <v>76116</v>
      </c>
      <c r="K23" s="205">
        <v>74985</v>
      </c>
      <c r="L23" s="205">
        <v>44199</v>
      </c>
      <c r="M23" s="205">
        <v>6265</v>
      </c>
      <c r="N23" s="207">
        <f t="shared" si="0"/>
        <v>671474</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24</v>
      </c>
      <c r="B25" s="205">
        <v>15513</v>
      </c>
      <c r="C25" s="205">
        <v>13157</v>
      </c>
      <c r="D25" s="205">
        <v>27761</v>
      </c>
      <c r="E25" s="205">
        <v>35472</v>
      </c>
      <c r="F25" s="205">
        <v>40090</v>
      </c>
      <c r="G25" s="205">
        <v>11781</v>
      </c>
      <c r="H25" s="205">
        <v>19030</v>
      </c>
      <c r="I25" s="205">
        <v>16112</v>
      </c>
      <c r="J25" s="205"/>
      <c r="K25" s="205">
        <v>26400</v>
      </c>
      <c r="L25" s="205">
        <v>20084</v>
      </c>
      <c r="M25" s="205">
        <v>21079</v>
      </c>
      <c r="N25" s="207">
        <f t="shared" si="0"/>
        <v>246479</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15</v>
      </c>
      <c r="B27" s="205">
        <v>3748</v>
      </c>
      <c r="C27" s="205"/>
      <c r="D27" s="205">
        <v>58931</v>
      </c>
      <c r="E27" s="205">
        <v>128689</v>
      </c>
      <c r="F27" s="205">
        <v>109832</v>
      </c>
      <c r="G27" s="205">
        <v>44097</v>
      </c>
      <c r="H27" s="205">
        <v>37530</v>
      </c>
      <c r="I27" s="205">
        <v>17884</v>
      </c>
      <c r="J27" s="205">
        <v>9612</v>
      </c>
      <c r="K27" s="205">
        <v>8201</v>
      </c>
      <c r="L27" s="205">
        <v>3513</v>
      </c>
      <c r="M27" s="205">
        <v>241</v>
      </c>
      <c r="N27" s="207">
        <f t="shared" si="0"/>
        <v>422278</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25</v>
      </c>
      <c r="B29" s="205">
        <v>3689</v>
      </c>
      <c r="C29" s="205">
        <v>8075</v>
      </c>
      <c r="D29" s="205">
        <v>10727</v>
      </c>
      <c r="E29" s="205">
        <v>5933</v>
      </c>
      <c r="F29" s="205">
        <v>4693</v>
      </c>
      <c r="G29" s="205">
        <v>12283</v>
      </c>
      <c r="H29" s="205">
        <v>12211</v>
      </c>
      <c r="I29" s="205">
        <v>6571</v>
      </c>
      <c r="J29" s="205">
        <v>4811</v>
      </c>
      <c r="K29" s="205">
        <v>13722</v>
      </c>
      <c r="L29" s="205">
        <v>9427</v>
      </c>
      <c r="M29" s="205">
        <v>2738</v>
      </c>
      <c r="N29" s="207">
        <f t="shared" si="0"/>
        <v>94880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19</v>
      </c>
      <c r="B31" s="205"/>
      <c r="C31" s="205">
        <v>48</v>
      </c>
      <c r="D31" s="205">
        <v>305</v>
      </c>
      <c r="E31" s="205">
        <v>527</v>
      </c>
      <c r="F31" s="205">
        <v>20317</v>
      </c>
      <c r="G31" s="205">
        <v>23705</v>
      </c>
      <c r="H31" s="205">
        <v>11256</v>
      </c>
      <c r="I31" s="205">
        <v>8799</v>
      </c>
      <c r="J31" s="205">
        <v>9284</v>
      </c>
      <c r="K31" s="205">
        <v>1384</v>
      </c>
      <c r="L31" s="205">
        <v>2045</v>
      </c>
      <c r="M31" s="205"/>
      <c r="N31" s="207">
        <f t="shared" si="0"/>
        <v>77670</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23</v>
      </c>
      <c r="B33" s="205">
        <v>41352</v>
      </c>
      <c r="C33" s="205">
        <v>372</v>
      </c>
      <c r="D33" s="205"/>
      <c r="E33" s="205"/>
      <c r="F33" s="205"/>
      <c r="G33" s="205">
        <v>34354</v>
      </c>
      <c r="H33" s="205">
        <v>30185</v>
      </c>
      <c r="I33" s="205">
        <v>70404</v>
      </c>
      <c r="J33" s="205">
        <v>55385</v>
      </c>
      <c r="K33" s="205">
        <v>21604</v>
      </c>
      <c r="L33" s="205">
        <v>32122</v>
      </c>
      <c r="M33" s="205">
        <v>2829</v>
      </c>
      <c r="N33" s="207">
        <f t="shared" si="0"/>
        <v>288607</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26</v>
      </c>
      <c r="B35" s="205"/>
      <c r="C35" s="205"/>
      <c r="D35" s="205"/>
      <c r="E35" s="205"/>
      <c r="F35" s="205"/>
      <c r="G35" s="205"/>
      <c r="H35" s="205"/>
      <c r="I35" s="205"/>
      <c r="J35" s="205">
        <v>10088</v>
      </c>
      <c r="K35" s="205">
        <v>5809</v>
      </c>
      <c r="L35" s="205"/>
      <c r="M35" s="205"/>
      <c r="N35" s="207">
        <f t="shared" si="0"/>
        <v>15897</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17</v>
      </c>
      <c r="B37" s="205"/>
      <c r="C37" s="205"/>
      <c r="D37" s="205"/>
      <c r="E37" s="205">
        <v>1484</v>
      </c>
      <c r="F37" s="205">
        <v>12923</v>
      </c>
      <c r="G37" s="205">
        <v>3083</v>
      </c>
      <c r="H37" s="205">
        <v>1653</v>
      </c>
      <c r="I37" s="205">
        <v>874</v>
      </c>
      <c r="J37" s="205"/>
      <c r="K37" s="205"/>
      <c r="L37" s="205"/>
      <c r="M37" s="205"/>
      <c r="N37" s="207">
        <f t="shared" si="0"/>
        <v>20017</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16</v>
      </c>
      <c r="B39" s="205">
        <v>100987</v>
      </c>
      <c r="C39" s="205">
        <v>78495</v>
      </c>
      <c r="D39" s="205"/>
      <c r="E39" s="205">
        <v>6249</v>
      </c>
      <c r="F39" s="205">
        <v>8731</v>
      </c>
      <c r="G39" s="205">
        <v>14007</v>
      </c>
      <c r="H39" s="205">
        <v>8793</v>
      </c>
      <c r="I39" s="205">
        <v>10376</v>
      </c>
      <c r="J39" s="205">
        <v>14192</v>
      </c>
      <c r="K39" s="205">
        <v>14659</v>
      </c>
      <c r="L39" s="205">
        <v>10276</v>
      </c>
      <c r="M39" s="205">
        <v>228825</v>
      </c>
      <c r="N39" s="207">
        <f t="shared" si="0"/>
        <v>495590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40</v>
      </c>
      <c r="B41" s="205">
        <v>1926</v>
      </c>
      <c r="C41" s="205">
        <v>986</v>
      </c>
      <c r="D41" s="205">
        <v>712</v>
      </c>
      <c r="E41" s="205">
        <v>4802</v>
      </c>
      <c r="F41" s="205">
        <v>7679</v>
      </c>
      <c r="G41" s="205">
        <v>12341</v>
      </c>
      <c r="H41" s="205">
        <v>19723</v>
      </c>
      <c r="I41" s="205">
        <v>11247</v>
      </c>
      <c r="J41" s="205">
        <v>5814</v>
      </c>
      <c r="K41" s="205">
        <v>6144</v>
      </c>
      <c r="L41" s="205">
        <v>4501</v>
      </c>
      <c r="M41" s="205">
        <v>409</v>
      </c>
      <c r="N41" s="207">
        <f t="shared" si="0"/>
        <v>76284</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35</v>
      </c>
      <c r="B43" s="205"/>
      <c r="C43" s="205"/>
      <c r="D43" s="205"/>
      <c r="E43" s="205"/>
      <c r="F43" s="205"/>
      <c r="G43" s="205"/>
      <c r="H43" s="205"/>
      <c r="I43" s="205"/>
      <c r="J43" s="205"/>
      <c r="K43" s="205"/>
      <c r="L43" s="205"/>
      <c r="M43" s="205"/>
      <c r="N43" s="207">
        <f t="shared" si="0"/>
        <v>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119</v>
      </c>
      <c r="B45" s="205">
        <v>4523</v>
      </c>
      <c r="C45" s="205">
        <v>3066</v>
      </c>
      <c r="D45" s="205">
        <v>1733</v>
      </c>
      <c r="E45" s="205">
        <v>2524</v>
      </c>
      <c r="F45" s="205">
        <v>4091</v>
      </c>
      <c r="G45" s="205">
        <v>3686</v>
      </c>
      <c r="H45" s="205">
        <v>2682</v>
      </c>
      <c r="I45" s="205">
        <v>4634</v>
      </c>
      <c r="J45" s="205">
        <v>7961</v>
      </c>
      <c r="K45" s="205">
        <v>8890</v>
      </c>
      <c r="L45" s="205">
        <v>9044</v>
      </c>
      <c r="M45" s="205">
        <v>7212</v>
      </c>
      <c r="N45" s="207">
        <f t="shared" si="0"/>
        <v>60046</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106</v>
      </c>
      <c r="B47" s="205">
        <v>2545</v>
      </c>
      <c r="C47" s="205">
        <v>6026</v>
      </c>
      <c r="D47" s="205">
        <v>7200</v>
      </c>
      <c r="E47" s="205">
        <v>7242</v>
      </c>
      <c r="F47" s="205">
        <v>8825</v>
      </c>
      <c r="G47" s="205">
        <v>6484</v>
      </c>
      <c r="H47" s="205">
        <v>7209</v>
      </c>
      <c r="I47" s="205">
        <v>6866</v>
      </c>
      <c r="J47" s="205">
        <v>7666</v>
      </c>
      <c r="K47" s="205">
        <v>8128</v>
      </c>
      <c r="L47" s="205">
        <v>7282</v>
      </c>
      <c r="M47" s="205">
        <v>7617</v>
      </c>
      <c r="N47" s="207">
        <f t="shared" si="0"/>
        <v>83090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127</v>
      </c>
      <c r="B49" s="205">
        <v>427</v>
      </c>
      <c r="C49" s="205"/>
      <c r="D49" s="205">
        <v>23764</v>
      </c>
      <c r="E49" s="205"/>
      <c r="F49" s="205"/>
      <c r="G49" s="205"/>
      <c r="H49" s="205"/>
      <c r="I49" s="205"/>
      <c r="J49" s="205"/>
      <c r="K49" s="205">
        <v>288</v>
      </c>
      <c r="L49" s="205"/>
      <c r="M49" s="205"/>
      <c r="N49" s="207">
        <f t="shared" si="0"/>
        <v>24479</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194" t="s">
        <v>126</v>
      </c>
      <c r="B51" s="205"/>
      <c r="C51" s="205">
        <v>82</v>
      </c>
      <c r="D51" s="205">
        <v>85</v>
      </c>
      <c r="E51" s="205">
        <v>276</v>
      </c>
      <c r="F51" s="205"/>
      <c r="G51" s="205">
        <v>80</v>
      </c>
      <c r="H51" s="205"/>
      <c r="I51" s="205">
        <v>363</v>
      </c>
      <c r="J51" s="205">
        <v>196</v>
      </c>
      <c r="K51" s="205">
        <v>101</v>
      </c>
      <c r="L51" s="205"/>
      <c r="M51" s="205"/>
      <c r="N51" s="207">
        <f t="shared" si="0"/>
        <v>1183</v>
      </c>
    </row>
    <row r="52" spans="1:14" ht="12.75" customHeight="1" thickBot="1" x14ac:dyDescent="0.25">
      <c r="A52" s="195"/>
      <c r="B52" s="206"/>
      <c r="C52" s="206"/>
      <c r="D52" s="206"/>
      <c r="E52" s="206"/>
      <c r="F52" s="206"/>
      <c r="G52" s="206"/>
      <c r="H52" s="206"/>
      <c r="I52" s="206"/>
      <c r="J52" s="206"/>
      <c r="K52" s="206"/>
      <c r="L52" s="206"/>
      <c r="M52" s="206"/>
      <c r="N52" s="208"/>
    </row>
    <row r="53" spans="1:14" ht="12.75" customHeight="1" x14ac:dyDescent="0.2">
      <c r="A53" s="194" t="s">
        <v>125</v>
      </c>
      <c r="B53" s="205"/>
      <c r="C53" s="205">
        <v>294</v>
      </c>
      <c r="D53" s="205"/>
      <c r="E53" s="205"/>
      <c r="F53" s="205">
        <v>1244</v>
      </c>
      <c r="G53" s="205">
        <v>2595</v>
      </c>
      <c r="H53" s="205">
        <v>1144</v>
      </c>
      <c r="I53" s="205"/>
      <c r="J53" s="205"/>
      <c r="K53" s="205"/>
      <c r="L53" s="205"/>
      <c r="M53" s="205"/>
      <c r="N53" s="207">
        <f t="shared" si="0"/>
        <v>5277</v>
      </c>
    </row>
    <row r="54" spans="1:14" ht="12.75" customHeight="1" thickBot="1" x14ac:dyDescent="0.25">
      <c r="A54" s="195"/>
      <c r="B54" s="206"/>
      <c r="C54" s="206"/>
      <c r="D54" s="206"/>
      <c r="E54" s="206"/>
      <c r="F54" s="206"/>
      <c r="G54" s="206"/>
      <c r="H54" s="206"/>
      <c r="I54" s="206"/>
      <c r="J54" s="206"/>
      <c r="K54" s="206"/>
      <c r="L54" s="206"/>
      <c r="M54" s="206"/>
      <c r="N54" s="208"/>
    </row>
    <row r="55" spans="1:14" ht="12.75" customHeight="1" x14ac:dyDescent="0.2">
      <c r="A55" s="194" t="s">
        <v>38</v>
      </c>
      <c r="B55" s="205"/>
      <c r="C55" s="205">
        <v>189</v>
      </c>
      <c r="D55" s="205">
        <v>735</v>
      </c>
      <c r="E55" s="205">
        <v>1717</v>
      </c>
      <c r="F55" s="205">
        <v>195</v>
      </c>
      <c r="G55" s="205">
        <v>253</v>
      </c>
      <c r="H55" s="205">
        <v>139</v>
      </c>
      <c r="I55" s="205">
        <v>130</v>
      </c>
      <c r="J55" s="205">
        <v>239</v>
      </c>
      <c r="K55" s="205">
        <v>244</v>
      </c>
      <c r="L55" s="205">
        <v>314</v>
      </c>
      <c r="M55" s="205">
        <v>23</v>
      </c>
      <c r="N55" s="207">
        <f t="shared" si="0"/>
        <v>4178</v>
      </c>
    </row>
    <row r="56" spans="1:14" ht="12.75" customHeight="1" thickBot="1" x14ac:dyDescent="0.25">
      <c r="A56" s="195"/>
      <c r="B56" s="206"/>
      <c r="C56" s="206"/>
      <c r="D56" s="206"/>
      <c r="E56" s="206"/>
      <c r="F56" s="206"/>
      <c r="G56" s="206"/>
      <c r="H56" s="206"/>
      <c r="I56" s="206"/>
      <c r="J56" s="206"/>
      <c r="K56" s="206"/>
      <c r="L56" s="206"/>
      <c r="M56" s="206"/>
      <c r="N56" s="208"/>
    </row>
    <row r="57" spans="1:14" ht="12.75" customHeight="1" x14ac:dyDescent="0.2">
      <c r="A57" s="194" t="s">
        <v>60</v>
      </c>
      <c r="B57" s="205"/>
      <c r="C57" s="205"/>
      <c r="D57" s="205"/>
      <c r="E57" s="205">
        <v>653</v>
      </c>
      <c r="F57" s="205"/>
      <c r="G57" s="205"/>
      <c r="H57" s="205"/>
      <c r="I57" s="205">
        <v>440</v>
      </c>
      <c r="J57" s="205">
        <v>441</v>
      </c>
      <c r="K57" s="205">
        <v>95</v>
      </c>
      <c r="L57" s="205"/>
      <c r="M57" s="205">
        <v>90</v>
      </c>
      <c r="N57" s="207">
        <f>SUM(B57:M57)</f>
        <v>1719</v>
      </c>
    </row>
    <row r="58" spans="1:14" ht="12.75" customHeight="1" thickBot="1" x14ac:dyDescent="0.25">
      <c r="A58" s="195"/>
      <c r="B58" s="206"/>
      <c r="C58" s="206"/>
      <c r="D58" s="206"/>
      <c r="E58" s="206"/>
      <c r="F58" s="206"/>
      <c r="G58" s="206"/>
      <c r="H58" s="206"/>
      <c r="I58" s="206"/>
      <c r="J58" s="206"/>
      <c r="K58" s="206"/>
      <c r="L58" s="206"/>
      <c r="M58" s="206"/>
      <c r="N58" s="208"/>
    </row>
    <row r="59" spans="1:14" ht="12.75" customHeight="1" x14ac:dyDescent="0.2">
      <c r="A59" s="201" t="s">
        <v>13</v>
      </c>
      <c r="B59" s="190">
        <f t="shared" ref="B59:M59" si="1">SUM(B17:B57)</f>
        <v>191653</v>
      </c>
      <c r="C59" s="190">
        <f t="shared" si="1"/>
        <v>150677</v>
      </c>
      <c r="D59" s="190">
        <f t="shared" si="1"/>
        <v>301937</v>
      </c>
      <c r="E59" s="190">
        <f t="shared" si="1"/>
        <v>301830</v>
      </c>
      <c r="F59" s="190">
        <f t="shared" si="1"/>
        <v>306815</v>
      </c>
      <c r="G59" s="190">
        <f t="shared" si="1"/>
        <v>241621</v>
      </c>
      <c r="H59" s="190">
        <f t="shared" si="1"/>
        <v>254090</v>
      </c>
      <c r="I59" s="190">
        <f t="shared" si="1"/>
        <v>230363</v>
      </c>
      <c r="J59" s="190">
        <f t="shared" si="1"/>
        <v>221945</v>
      </c>
      <c r="K59" s="190">
        <f t="shared" si="1"/>
        <v>223762</v>
      </c>
      <c r="L59" s="190">
        <f t="shared" si="1"/>
        <v>170538</v>
      </c>
      <c r="M59" s="190">
        <f t="shared" si="1"/>
        <v>307297</v>
      </c>
      <c r="N59" s="190">
        <f>SUM(N17:N58)</f>
        <v>2902528</v>
      </c>
    </row>
    <row r="60" spans="1:14" ht="12.75" customHeight="1" thickBot="1" x14ac:dyDescent="0.25">
      <c r="A60" s="202"/>
      <c r="B60" s="191"/>
      <c r="C60" s="191"/>
      <c r="D60" s="191"/>
      <c r="E60" s="191"/>
      <c r="F60" s="191"/>
      <c r="G60" s="191"/>
      <c r="H60" s="191"/>
      <c r="I60" s="191"/>
      <c r="J60" s="191"/>
      <c r="K60" s="191"/>
      <c r="L60" s="191"/>
      <c r="M60" s="191"/>
      <c r="N60" s="191"/>
    </row>
    <row r="61" spans="1:14" ht="12.75" customHeight="1" x14ac:dyDescent="0.2"/>
    <row r="62" spans="1:14" ht="12.75" customHeight="1" x14ac:dyDescent="0.2"/>
    <row r="63" spans="1:14" ht="12.75" customHeight="1" x14ac:dyDescent="0.2"/>
    <row r="64" spans="1:14" s="10" customFormat="1" ht="24.95" customHeight="1" x14ac:dyDescent="0.2">
      <c r="A64" s="200" t="s">
        <v>189</v>
      </c>
      <c r="B64" s="200"/>
      <c r="C64" s="200"/>
      <c r="D64" s="200"/>
      <c r="E64" s="200"/>
      <c r="F64" s="200"/>
      <c r="G64" s="200"/>
      <c r="H64" s="200"/>
      <c r="I64" s="200"/>
      <c r="J64" s="200"/>
      <c r="K64" s="200"/>
      <c r="L64" s="200"/>
      <c r="M64" s="200"/>
      <c r="N64" s="200"/>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192" t="s">
        <v>13</v>
      </c>
    </row>
    <row r="67" spans="1:14" ht="12.75" customHeight="1" thickBot="1" x14ac:dyDescent="0.25">
      <c r="A67" s="195"/>
      <c r="B67" s="195"/>
      <c r="C67" s="195"/>
      <c r="D67" s="195"/>
      <c r="E67" s="195"/>
      <c r="F67" s="195"/>
      <c r="G67" s="195"/>
      <c r="H67" s="195"/>
      <c r="I67" s="195"/>
      <c r="J67" s="195"/>
      <c r="K67" s="195"/>
      <c r="L67" s="195"/>
      <c r="M67" s="195"/>
      <c r="N67" s="193"/>
    </row>
    <row r="68" spans="1:14" ht="12.75" customHeight="1" x14ac:dyDescent="0.2">
      <c r="A68" s="194" t="s">
        <v>125</v>
      </c>
      <c r="B68" s="205">
        <v>12436</v>
      </c>
      <c r="C68" s="205">
        <v>8031</v>
      </c>
      <c r="D68" s="205">
        <v>6511</v>
      </c>
      <c r="E68" s="205">
        <v>12101</v>
      </c>
      <c r="F68" s="205">
        <v>14821</v>
      </c>
      <c r="G68" s="205">
        <v>15288</v>
      </c>
      <c r="H68" s="205">
        <v>20789</v>
      </c>
      <c r="I68" s="205">
        <v>16636</v>
      </c>
      <c r="J68" s="205">
        <v>17947</v>
      </c>
      <c r="K68" s="205">
        <v>11126</v>
      </c>
      <c r="L68" s="205">
        <v>5112</v>
      </c>
      <c r="M68" s="205">
        <v>12168</v>
      </c>
      <c r="N68" s="207">
        <f t="shared" ref="N68:N112" si="2">SUM(B68:M68)</f>
        <v>152966</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33</v>
      </c>
      <c r="B70" s="205">
        <v>3464</v>
      </c>
      <c r="C70" s="205">
        <v>2169</v>
      </c>
      <c r="D70" s="205">
        <v>994</v>
      </c>
      <c r="E70" s="205">
        <v>2588</v>
      </c>
      <c r="F70" s="205">
        <v>3268</v>
      </c>
      <c r="G70" s="205">
        <v>2820</v>
      </c>
      <c r="H70" s="205">
        <v>15461</v>
      </c>
      <c r="I70" s="205">
        <v>21406</v>
      </c>
      <c r="J70" s="205">
        <v>8764</v>
      </c>
      <c r="K70" s="205">
        <v>6746</v>
      </c>
      <c r="L70" s="205">
        <v>5006</v>
      </c>
      <c r="M70" s="205">
        <v>3714</v>
      </c>
      <c r="N70" s="207">
        <f t="shared" si="2"/>
        <v>76400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145</v>
      </c>
      <c r="B72" s="205">
        <v>88471</v>
      </c>
      <c r="C72" s="205">
        <v>35882</v>
      </c>
      <c r="D72" s="205">
        <v>58052</v>
      </c>
      <c r="E72" s="205">
        <v>112266</v>
      </c>
      <c r="F72" s="205">
        <v>162017</v>
      </c>
      <c r="G72" s="205">
        <v>134787</v>
      </c>
      <c r="H72" s="205">
        <v>175503</v>
      </c>
      <c r="I72" s="205">
        <v>175348</v>
      </c>
      <c r="J72" s="205">
        <v>167086</v>
      </c>
      <c r="K72" s="205">
        <v>162791</v>
      </c>
      <c r="L72" s="205">
        <v>162162</v>
      </c>
      <c r="M72" s="205">
        <v>116287</v>
      </c>
      <c r="N72" s="207">
        <f t="shared" si="2"/>
        <v>1550652</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43</v>
      </c>
      <c r="B74" s="205">
        <v>32642</v>
      </c>
      <c r="C74" s="205">
        <v>61883</v>
      </c>
      <c r="D74" s="205">
        <v>106691</v>
      </c>
      <c r="E74" s="205">
        <v>149145</v>
      </c>
      <c r="F74" s="205">
        <v>169788</v>
      </c>
      <c r="G74" s="205">
        <v>173909</v>
      </c>
      <c r="H74" s="205">
        <v>99227</v>
      </c>
      <c r="I74" s="205">
        <v>68974</v>
      </c>
      <c r="J74" s="205">
        <v>69643</v>
      </c>
      <c r="K74" s="205">
        <v>68684</v>
      </c>
      <c r="L74" s="205">
        <v>44398</v>
      </c>
      <c r="M74" s="205">
        <v>96698</v>
      </c>
      <c r="N74" s="207">
        <f t="shared" si="2"/>
        <v>1141682</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35</v>
      </c>
      <c r="B76" s="205">
        <v>612</v>
      </c>
      <c r="C76" s="205">
        <v>810</v>
      </c>
      <c r="D76" s="205">
        <v>1772</v>
      </c>
      <c r="E76" s="205">
        <v>3146</v>
      </c>
      <c r="F76" s="205">
        <v>3179</v>
      </c>
      <c r="G76" s="205">
        <v>2281</v>
      </c>
      <c r="H76" s="205">
        <v>3124</v>
      </c>
      <c r="I76" s="205">
        <v>2149</v>
      </c>
      <c r="J76" s="205">
        <v>2179</v>
      </c>
      <c r="K76" s="205">
        <v>2123</v>
      </c>
      <c r="L76" s="205">
        <v>1974</v>
      </c>
      <c r="M76" s="205">
        <v>1194</v>
      </c>
      <c r="N76" s="207">
        <f t="shared" si="2"/>
        <v>24543</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156</v>
      </c>
      <c r="B78" s="205">
        <v>1531</v>
      </c>
      <c r="C78" s="205">
        <v>3033</v>
      </c>
      <c r="D78" s="205">
        <v>1509</v>
      </c>
      <c r="E78" s="205">
        <v>1536</v>
      </c>
      <c r="F78" s="205">
        <v>1509</v>
      </c>
      <c r="G78" s="205">
        <v>1506</v>
      </c>
      <c r="H78" s="205">
        <v>1444</v>
      </c>
      <c r="I78" s="205">
        <v>1509</v>
      </c>
      <c r="J78" s="205">
        <v>1510</v>
      </c>
      <c r="K78" s="205">
        <v>7058</v>
      </c>
      <c r="L78" s="205">
        <v>5945</v>
      </c>
      <c r="M78" s="205">
        <v>2592</v>
      </c>
      <c r="N78" s="207">
        <f t="shared" si="2"/>
        <v>30682</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56</v>
      </c>
      <c r="B80" s="205">
        <v>6095</v>
      </c>
      <c r="C80" s="205">
        <v>7320</v>
      </c>
      <c r="D80" s="205">
        <v>10472</v>
      </c>
      <c r="E80" s="205">
        <v>5634</v>
      </c>
      <c r="F80" s="205">
        <v>26104</v>
      </c>
      <c r="G80" s="205">
        <v>31654</v>
      </c>
      <c r="H80" s="205">
        <v>39071</v>
      </c>
      <c r="I80" s="205">
        <v>29008</v>
      </c>
      <c r="J80" s="205">
        <v>31007</v>
      </c>
      <c r="K80" s="205">
        <v>25242</v>
      </c>
      <c r="L80" s="205">
        <v>21530</v>
      </c>
      <c r="M80" s="205">
        <v>20517</v>
      </c>
      <c r="N80" s="207">
        <f t="shared" si="2"/>
        <v>253654</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32</v>
      </c>
      <c r="B82" s="205">
        <v>17902</v>
      </c>
      <c r="C82" s="205">
        <v>9245</v>
      </c>
      <c r="D82" s="205">
        <v>12388</v>
      </c>
      <c r="E82" s="205">
        <v>25192</v>
      </c>
      <c r="F82" s="205">
        <v>27980</v>
      </c>
      <c r="G82" s="205">
        <v>27994</v>
      </c>
      <c r="H82" s="205">
        <v>29674</v>
      </c>
      <c r="I82" s="205">
        <v>41086</v>
      </c>
      <c r="J82" s="205">
        <v>32019</v>
      </c>
      <c r="K82" s="205">
        <v>25179</v>
      </c>
      <c r="L82" s="205">
        <v>22715</v>
      </c>
      <c r="M82" s="205">
        <v>14442</v>
      </c>
      <c r="N82" s="207">
        <f t="shared" si="2"/>
        <v>285816</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131</v>
      </c>
      <c r="B84" s="205">
        <v>6576</v>
      </c>
      <c r="C84" s="205">
        <v>4186</v>
      </c>
      <c r="D84" s="205"/>
      <c r="E84" s="205"/>
      <c r="F84" s="205"/>
      <c r="G84" s="205"/>
      <c r="H84" s="205"/>
      <c r="I84" s="205"/>
      <c r="J84" s="205"/>
      <c r="K84" s="205"/>
      <c r="L84" s="205"/>
      <c r="M84" s="205"/>
      <c r="N84" s="207">
        <f t="shared" si="2"/>
        <v>10762</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126</v>
      </c>
      <c r="B86" s="205">
        <v>4810</v>
      </c>
      <c r="C86" s="205">
        <v>1212</v>
      </c>
      <c r="D86" s="205"/>
      <c r="E86" s="205"/>
      <c r="F86" s="205"/>
      <c r="G86" s="205"/>
      <c r="H86" s="205">
        <v>2286</v>
      </c>
      <c r="I86" s="205">
        <v>4504</v>
      </c>
      <c r="J86" s="205"/>
      <c r="K86" s="205"/>
      <c r="L86" s="205"/>
      <c r="M86" s="205"/>
      <c r="N86" s="207">
        <f t="shared" si="2"/>
        <v>12812</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38</v>
      </c>
      <c r="B88" s="205">
        <v>895</v>
      </c>
      <c r="C88" s="205">
        <v>1187</v>
      </c>
      <c r="D88" s="205">
        <v>889</v>
      </c>
      <c r="E88" s="205">
        <v>1672</v>
      </c>
      <c r="F88" s="205">
        <v>1545</v>
      </c>
      <c r="G88" s="205">
        <v>2193</v>
      </c>
      <c r="H88" s="205">
        <v>3446</v>
      </c>
      <c r="I88" s="205">
        <v>4114</v>
      </c>
      <c r="J88" s="205">
        <v>3289</v>
      </c>
      <c r="K88" s="205">
        <v>3269</v>
      </c>
      <c r="L88" s="205">
        <v>3782</v>
      </c>
      <c r="M88" s="205">
        <v>3125</v>
      </c>
      <c r="N88" s="207">
        <f t="shared" si="2"/>
        <v>29406</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157</v>
      </c>
      <c r="B90" s="205">
        <v>10284</v>
      </c>
      <c r="C90" s="205">
        <v>7548</v>
      </c>
      <c r="D90" s="205">
        <v>7293</v>
      </c>
      <c r="E90" s="205">
        <v>5334</v>
      </c>
      <c r="F90" s="205">
        <v>6485</v>
      </c>
      <c r="G90" s="205">
        <v>9363</v>
      </c>
      <c r="H90" s="205">
        <v>18615</v>
      </c>
      <c r="I90" s="205">
        <v>27176</v>
      </c>
      <c r="J90" s="205">
        <v>22820</v>
      </c>
      <c r="K90" s="205">
        <v>18501</v>
      </c>
      <c r="L90" s="205">
        <v>20176</v>
      </c>
      <c r="M90" s="205">
        <v>14795</v>
      </c>
      <c r="N90" s="207">
        <f t="shared" si="2"/>
        <v>168390</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41</v>
      </c>
      <c r="B92" s="205"/>
      <c r="C92" s="205"/>
      <c r="D92" s="205"/>
      <c r="E92" s="205"/>
      <c r="F92" s="205">
        <v>4238</v>
      </c>
      <c r="G92" s="205">
        <v>10140</v>
      </c>
      <c r="H92" s="205">
        <v>8886</v>
      </c>
      <c r="I92" s="205">
        <v>6204</v>
      </c>
      <c r="J92" s="205">
        <v>908</v>
      </c>
      <c r="K92" s="205"/>
      <c r="L92" s="205"/>
      <c r="M92" s="205"/>
      <c r="N92" s="207">
        <f t="shared" si="2"/>
        <v>30376</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128</v>
      </c>
      <c r="B94" s="205"/>
      <c r="C94" s="205"/>
      <c r="D94" s="205"/>
      <c r="E94" s="205">
        <v>1288</v>
      </c>
      <c r="F94" s="205">
        <v>688</v>
      </c>
      <c r="G94" s="205"/>
      <c r="H94" s="205">
        <v>2461</v>
      </c>
      <c r="I94" s="205">
        <v>956</v>
      </c>
      <c r="J94" s="205">
        <v>1490</v>
      </c>
      <c r="K94" s="205">
        <v>1467</v>
      </c>
      <c r="L94" s="205">
        <f>1323+1850</f>
        <v>3173</v>
      </c>
      <c r="M94" s="205"/>
      <c r="N94" s="207">
        <f t="shared" si="2"/>
        <v>11523</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100</v>
      </c>
      <c r="B96" s="205"/>
      <c r="C96" s="205"/>
      <c r="D96" s="205"/>
      <c r="E96" s="205"/>
      <c r="F96" s="205"/>
      <c r="G96" s="205"/>
      <c r="H96" s="205"/>
      <c r="I96" s="205"/>
      <c r="J96" s="205"/>
      <c r="K96" s="205"/>
      <c r="L96" s="205"/>
      <c r="M96" s="205"/>
      <c r="N96" s="207">
        <f t="shared" si="2"/>
        <v>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102</v>
      </c>
      <c r="B98" s="205"/>
      <c r="C98" s="205"/>
      <c r="D98" s="205"/>
      <c r="E98" s="205"/>
      <c r="F98" s="205"/>
      <c r="G98" s="205"/>
      <c r="H98" s="205"/>
      <c r="I98" s="205"/>
      <c r="J98" s="205"/>
      <c r="K98" s="205"/>
      <c r="L98" s="205"/>
      <c r="M98" s="205"/>
      <c r="N98" s="207">
        <f t="shared" si="2"/>
        <v>0</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34</v>
      </c>
      <c r="B100" s="205">
        <v>10273</v>
      </c>
      <c r="C100" s="205">
        <v>19153</v>
      </c>
      <c r="D100" s="205">
        <v>23138</v>
      </c>
      <c r="E100" s="205">
        <v>23390</v>
      </c>
      <c r="F100" s="205">
        <v>25300</v>
      </c>
      <c r="G100" s="205">
        <v>19521</v>
      </c>
      <c r="H100" s="205">
        <v>20659</v>
      </c>
      <c r="I100" s="205">
        <v>21940</v>
      </c>
      <c r="J100" s="205">
        <v>23454</v>
      </c>
      <c r="K100" s="205">
        <v>24714</v>
      </c>
      <c r="L100" s="205">
        <v>23164</v>
      </c>
      <c r="M100" s="205">
        <v>23133</v>
      </c>
      <c r="N100" s="207">
        <f t="shared" si="2"/>
        <v>257839</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158</v>
      </c>
      <c r="B102" s="205">
        <v>700</v>
      </c>
      <c r="C102" s="205">
        <v>704</v>
      </c>
      <c r="D102" s="205"/>
      <c r="E102" s="205"/>
      <c r="F102" s="205"/>
      <c r="G102" s="205"/>
      <c r="H102" s="205"/>
      <c r="I102" s="205"/>
      <c r="J102" s="205"/>
      <c r="K102" s="205"/>
      <c r="L102" s="205"/>
      <c r="M102" s="205"/>
      <c r="N102" s="207">
        <f t="shared" si="2"/>
        <v>1404</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194" t="s">
        <v>103</v>
      </c>
      <c r="B104" s="205">
        <v>390</v>
      </c>
      <c r="C104" s="205">
        <v>227</v>
      </c>
      <c r="D104" s="205">
        <v>766</v>
      </c>
      <c r="E104" s="205"/>
      <c r="F104" s="205">
        <v>7322</v>
      </c>
      <c r="G104" s="205">
        <v>7294</v>
      </c>
      <c r="H104" s="205">
        <v>4607</v>
      </c>
      <c r="I104" s="205">
        <v>17213</v>
      </c>
      <c r="J104" s="205">
        <v>19908</v>
      </c>
      <c r="K104" s="205">
        <v>1145</v>
      </c>
      <c r="L104" s="205">
        <v>4587</v>
      </c>
      <c r="M104" s="205">
        <v>1741</v>
      </c>
      <c r="N104" s="207">
        <f t="shared" si="2"/>
        <v>65200</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194" t="s">
        <v>104</v>
      </c>
      <c r="B106" s="205"/>
      <c r="C106" s="205"/>
      <c r="D106" s="205">
        <v>175</v>
      </c>
      <c r="E106" s="205">
        <v>136</v>
      </c>
      <c r="F106" s="205">
        <v>152</v>
      </c>
      <c r="G106" s="205"/>
      <c r="H106" s="205"/>
      <c r="I106" s="205"/>
      <c r="J106" s="205"/>
      <c r="K106" s="205"/>
      <c r="L106" s="205"/>
      <c r="M106" s="205"/>
      <c r="N106" s="207">
        <f t="shared" si="2"/>
        <v>463</v>
      </c>
    </row>
    <row r="107" spans="1:14" ht="12.75" customHeight="1" thickBot="1" x14ac:dyDescent="0.25">
      <c r="A107" s="195"/>
      <c r="B107" s="206"/>
      <c r="C107" s="206"/>
      <c r="D107" s="206"/>
      <c r="E107" s="206"/>
      <c r="F107" s="206"/>
      <c r="G107" s="206"/>
      <c r="H107" s="206"/>
      <c r="I107" s="206"/>
      <c r="J107" s="206"/>
      <c r="K107" s="206"/>
      <c r="L107" s="206"/>
      <c r="M107" s="206"/>
      <c r="N107" s="208"/>
    </row>
    <row r="108" spans="1:14" ht="12.75" customHeight="1" x14ac:dyDescent="0.2">
      <c r="A108" s="194" t="s">
        <v>129</v>
      </c>
      <c r="B108" s="205"/>
      <c r="C108" s="205"/>
      <c r="D108" s="205"/>
      <c r="E108" s="205"/>
      <c r="F108" s="205"/>
      <c r="G108" s="205"/>
      <c r="H108" s="205"/>
      <c r="I108" s="205"/>
      <c r="J108" s="205"/>
      <c r="K108" s="205"/>
      <c r="L108" s="205">
        <v>666</v>
      </c>
      <c r="M108" s="205">
        <v>148</v>
      </c>
      <c r="N108" s="207">
        <f t="shared" si="2"/>
        <v>814</v>
      </c>
    </row>
    <row r="109" spans="1:14" ht="12.75" customHeight="1" thickBot="1" x14ac:dyDescent="0.25">
      <c r="A109" s="195"/>
      <c r="B109" s="206"/>
      <c r="C109" s="206"/>
      <c r="D109" s="206"/>
      <c r="E109" s="206"/>
      <c r="F109" s="206"/>
      <c r="G109" s="206"/>
      <c r="H109" s="206"/>
      <c r="I109" s="206"/>
      <c r="J109" s="206"/>
      <c r="K109" s="206"/>
      <c r="L109" s="206"/>
      <c r="M109" s="206"/>
      <c r="N109" s="208"/>
    </row>
    <row r="110" spans="1:14" ht="12.75" customHeight="1" x14ac:dyDescent="0.2">
      <c r="A110" s="194" t="s">
        <v>40</v>
      </c>
      <c r="B110" s="205"/>
      <c r="C110" s="205"/>
      <c r="D110" s="205"/>
      <c r="E110" s="205"/>
      <c r="F110" s="205"/>
      <c r="G110" s="205"/>
      <c r="H110" s="205"/>
      <c r="I110" s="205">
        <v>497</v>
      </c>
      <c r="J110" s="205"/>
      <c r="K110" s="205"/>
      <c r="L110" s="205"/>
      <c r="M110" s="205"/>
      <c r="N110" s="207">
        <f t="shared" si="2"/>
        <v>497</v>
      </c>
    </row>
    <row r="111" spans="1:14" ht="12.75" customHeight="1" thickBot="1" x14ac:dyDescent="0.25">
      <c r="A111" s="195"/>
      <c r="B111" s="206"/>
      <c r="C111" s="206"/>
      <c r="D111" s="206"/>
      <c r="E111" s="206"/>
      <c r="F111" s="206"/>
      <c r="G111" s="206"/>
      <c r="H111" s="206"/>
      <c r="I111" s="206"/>
      <c r="J111" s="206"/>
      <c r="K111" s="206"/>
      <c r="L111" s="206"/>
      <c r="M111" s="206"/>
      <c r="N111" s="208"/>
    </row>
    <row r="112" spans="1:14" ht="12.75" customHeight="1" x14ac:dyDescent="0.2">
      <c r="A112" s="194" t="s">
        <v>49</v>
      </c>
      <c r="B112" s="205">
        <v>28</v>
      </c>
      <c r="C112" s="205">
        <v>457</v>
      </c>
      <c r="D112" s="205">
        <v>242</v>
      </c>
      <c r="E112" s="205">
        <v>594</v>
      </c>
      <c r="F112" s="205">
        <v>53</v>
      </c>
      <c r="G112" s="205">
        <v>151</v>
      </c>
      <c r="H112" s="205">
        <v>319</v>
      </c>
      <c r="I112" s="205">
        <v>329</v>
      </c>
      <c r="J112" s="205">
        <v>262</v>
      </c>
      <c r="K112" s="205">
        <v>217</v>
      </c>
      <c r="L112" s="205">
        <v>54</v>
      </c>
      <c r="M112" s="205"/>
      <c r="N112" s="207">
        <f t="shared" si="2"/>
        <v>2706</v>
      </c>
    </row>
    <row r="113" spans="1:14" ht="12.75" customHeight="1" thickBot="1" x14ac:dyDescent="0.25">
      <c r="A113" s="195"/>
      <c r="B113" s="206"/>
      <c r="C113" s="206"/>
      <c r="D113" s="206"/>
      <c r="E113" s="206"/>
      <c r="F113" s="206"/>
      <c r="G113" s="206"/>
      <c r="H113" s="206"/>
      <c r="I113" s="206"/>
      <c r="J113" s="206"/>
      <c r="K113" s="206"/>
      <c r="L113" s="206"/>
      <c r="M113" s="206"/>
      <c r="N113" s="208"/>
    </row>
    <row r="114" spans="1:14" ht="12.75" customHeight="1" x14ac:dyDescent="0.2">
      <c r="A114" s="201" t="s">
        <v>13</v>
      </c>
      <c r="B114" s="190">
        <f t="shared" ref="B114:M114" si="3">SUM(B68:B112)</f>
        <v>197109</v>
      </c>
      <c r="C114" s="190">
        <f t="shared" si="3"/>
        <v>163047</v>
      </c>
      <c r="D114" s="190">
        <f t="shared" si="3"/>
        <v>230892</v>
      </c>
      <c r="E114" s="190">
        <f t="shared" si="3"/>
        <v>344022</v>
      </c>
      <c r="F114" s="190">
        <f t="shared" si="3"/>
        <v>454449</v>
      </c>
      <c r="G114" s="190">
        <f t="shared" si="3"/>
        <v>438901</v>
      </c>
      <c r="H114" s="190">
        <f t="shared" si="3"/>
        <v>445572</v>
      </c>
      <c r="I114" s="190">
        <f t="shared" si="3"/>
        <v>439049</v>
      </c>
      <c r="J114" s="190">
        <f t="shared" si="3"/>
        <v>402286</v>
      </c>
      <c r="K114" s="190">
        <f t="shared" si="3"/>
        <v>358262</v>
      </c>
      <c r="L114" s="190">
        <f t="shared" si="3"/>
        <v>324444</v>
      </c>
      <c r="M114" s="190">
        <f t="shared" si="3"/>
        <v>310554</v>
      </c>
      <c r="N114" s="190">
        <f>SUM(N68:N113)</f>
        <v>4108587</v>
      </c>
    </row>
    <row r="115" spans="1:14" ht="12.75" customHeight="1" thickBot="1" x14ac:dyDescent="0.25">
      <c r="A115" s="202"/>
      <c r="B115" s="191"/>
      <c r="C115" s="191"/>
      <c r="D115" s="191"/>
      <c r="E115" s="191"/>
      <c r="F115" s="191"/>
      <c r="G115" s="191"/>
      <c r="H115" s="191"/>
      <c r="I115" s="191"/>
      <c r="J115" s="191"/>
      <c r="K115" s="191"/>
      <c r="L115" s="191"/>
      <c r="M115" s="191"/>
      <c r="N115" s="191"/>
    </row>
    <row r="116" spans="1:14" ht="12.75" customHeight="1" x14ac:dyDescent="0.2"/>
    <row r="117" spans="1:14" ht="12.75" customHeight="1" x14ac:dyDescent="0.2"/>
    <row r="118" spans="1:14" ht="12.75" customHeight="1" x14ac:dyDescent="0.2"/>
    <row r="119" spans="1:14" s="10" customFormat="1" ht="24.95" customHeight="1" x14ac:dyDescent="0.2">
      <c r="A119" s="200" t="s">
        <v>190</v>
      </c>
      <c r="B119" s="200"/>
      <c r="C119" s="200"/>
      <c r="D119" s="200"/>
      <c r="E119" s="200"/>
      <c r="F119" s="200"/>
      <c r="G119" s="200"/>
      <c r="H119" s="200"/>
      <c r="I119" s="200"/>
      <c r="J119" s="200"/>
      <c r="K119" s="200"/>
      <c r="L119" s="200"/>
      <c r="M119" s="200"/>
      <c r="N119" s="200"/>
    </row>
    <row r="120" spans="1:14" ht="12.75" customHeight="1" thickBot="1" x14ac:dyDescent="0.25">
      <c r="A120" s="20"/>
      <c r="F120" s="4"/>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192" t="s">
        <v>13</v>
      </c>
    </row>
    <row r="122" spans="1:14" ht="12.75" customHeight="1" thickBot="1" x14ac:dyDescent="0.25">
      <c r="A122" s="195"/>
      <c r="B122" s="195"/>
      <c r="C122" s="195"/>
      <c r="D122" s="195"/>
      <c r="E122" s="195"/>
      <c r="F122" s="195"/>
      <c r="G122" s="195"/>
      <c r="H122" s="195"/>
      <c r="I122" s="195"/>
      <c r="J122" s="195"/>
      <c r="K122" s="195"/>
      <c r="L122" s="195"/>
      <c r="M122" s="195"/>
      <c r="N122" s="193"/>
    </row>
    <row r="123" spans="1:14" ht="12.75" customHeight="1" x14ac:dyDescent="0.2">
      <c r="A123" s="194" t="s">
        <v>35</v>
      </c>
      <c r="B123" s="205">
        <v>44047</v>
      </c>
      <c r="C123" s="205">
        <v>48123</v>
      </c>
      <c r="D123" s="205">
        <v>48950</v>
      </c>
      <c r="E123" s="205">
        <v>47179</v>
      </c>
      <c r="F123" s="205">
        <v>53296</v>
      </c>
      <c r="G123" s="205">
        <v>46674</v>
      </c>
      <c r="H123" s="205">
        <v>42299</v>
      </c>
      <c r="I123" s="205">
        <v>48117</v>
      </c>
      <c r="J123" s="205">
        <v>56383</v>
      </c>
      <c r="K123" s="205">
        <v>60919</v>
      </c>
      <c r="L123" s="205">
        <v>65606</v>
      </c>
      <c r="M123" s="205">
        <v>60812</v>
      </c>
      <c r="N123" s="207">
        <f t="shared" ref="N123:N133" si="4">SUM(B123:M123)</f>
        <v>622405</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56</v>
      </c>
      <c r="B125" s="205">
        <v>236297</v>
      </c>
      <c r="C125" s="205">
        <v>233042</v>
      </c>
      <c r="D125" s="205">
        <v>252820</v>
      </c>
      <c r="E125" s="205">
        <v>244078</v>
      </c>
      <c r="F125" s="205">
        <v>219854</v>
      </c>
      <c r="G125" s="205">
        <v>203211</v>
      </c>
      <c r="H125" s="205">
        <v>192397</v>
      </c>
      <c r="I125" s="205">
        <v>183144</v>
      </c>
      <c r="J125" s="205">
        <v>189415</v>
      </c>
      <c r="K125" s="205">
        <v>213597</v>
      </c>
      <c r="L125" s="205">
        <v>202991</v>
      </c>
      <c r="M125" s="205">
        <v>216615</v>
      </c>
      <c r="N125" s="207">
        <f t="shared" si="4"/>
        <v>2587461</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43</v>
      </c>
      <c r="B127" s="205">
        <v>32229</v>
      </c>
      <c r="C127" s="205">
        <v>23611</v>
      </c>
      <c r="D127" s="205">
        <v>17252</v>
      </c>
      <c r="E127" s="205">
        <v>24189</v>
      </c>
      <c r="F127" s="205">
        <v>25025</v>
      </c>
      <c r="G127" s="205">
        <v>35291</v>
      </c>
      <c r="H127" s="205">
        <v>30846</v>
      </c>
      <c r="I127" s="205">
        <v>10657</v>
      </c>
      <c r="J127" s="205">
        <v>15312</v>
      </c>
      <c r="K127" s="205">
        <v>4398</v>
      </c>
      <c r="L127" s="205">
        <v>2347</v>
      </c>
      <c r="M127" s="205">
        <v>6565</v>
      </c>
      <c r="N127" s="207">
        <f t="shared" si="4"/>
        <v>227722</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105</v>
      </c>
      <c r="B129" s="205">
        <v>20681</v>
      </c>
      <c r="C129" s="205">
        <v>19131</v>
      </c>
      <c r="D129" s="205">
        <v>22565</v>
      </c>
      <c r="E129" s="205">
        <v>19764</v>
      </c>
      <c r="F129" s="205">
        <v>22757</v>
      </c>
      <c r="G129" s="205">
        <v>17669</v>
      </c>
      <c r="H129" s="205">
        <v>16827</v>
      </c>
      <c r="I129" s="205">
        <v>22390</v>
      </c>
      <c r="J129" s="205">
        <v>24458</v>
      </c>
      <c r="K129" s="205">
        <v>22426</v>
      </c>
      <c r="L129" s="205">
        <v>23471</v>
      </c>
      <c r="M129" s="205">
        <v>22505</v>
      </c>
      <c r="N129" s="207">
        <f t="shared" si="4"/>
        <v>254644</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125</v>
      </c>
      <c r="B131" s="205">
        <v>11577</v>
      </c>
      <c r="C131" s="205">
        <v>18687</v>
      </c>
      <c r="D131" s="205">
        <v>11888</v>
      </c>
      <c r="E131" s="205">
        <v>19580</v>
      </c>
      <c r="F131" s="205">
        <v>17661</v>
      </c>
      <c r="G131" s="205">
        <v>17454</v>
      </c>
      <c r="H131" s="205">
        <v>25687</v>
      </c>
      <c r="I131" s="205">
        <v>21908</v>
      </c>
      <c r="J131" s="205">
        <v>18011</v>
      </c>
      <c r="K131" s="205">
        <v>3499</v>
      </c>
      <c r="L131" s="205">
        <v>14268</v>
      </c>
      <c r="M131" s="205">
        <v>17349</v>
      </c>
      <c r="N131" s="207">
        <f t="shared" si="4"/>
        <v>197569</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58</v>
      </c>
      <c r="B133" s="205">
        <v>5175</v>
      </c>
      <c r="C133" s="205">
        <v>4395</v>
      </c>
      <c r="D133" s="205">
        <v>6344</v>
      </c>
      <c r="E133" s="205">
        <v>7708</v>
      </c>
      <c r="F133" s="205">
        <v>5880</v>
      </c>
      <c r="G133" s="205">
        <v>3572</v>
      </c>
      <c r="H133" s="205">
        <v>5148</v>
      </c>
      <c r="I133" s="205">
        <v>5979</v>
      </c>
      <c r="J133" s="205">
        <v>8663</v>
      </c>
      <c r="K133" s="205">
        <v>7661</v>
      </c>
      <c r="L133" s="205">
        <v>7370</v>
      </c>
      <c r="M133" s="205">
        <v>7128</v>
      </c>
      <c r="N133" s="207">
        <f t="shared" si="4"/>
        <v>75023</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54</v>
      </c>
      <c r="B135" s="205">
        <v>4393</v>
      </c>
      <c r="C135" s="205">
        <v>6036</v>
      </c>
      <c r="D135" s="205">
        <v>6270</v>
      </c>
      <c r="E135" s="205">
        <v>5117</v>
      </c>
      <c r="F135" s="205">
        <v>5840</v>
      </c>
      <c r="G135" s="205">
        <v>2785</v>
      </c>
      <c r="H135" s="205">
        <v>7419</v>
      </c>
      <c r="I135" s="205">
        <v>6225</v>
      </c>
      <c r="J135" s="205">
        <v>4673</v>
      </c>
      <c r="K135" s="205">
        <v>8152</v>
      </c>
      <c r="L135" s="205">
        <v>5411</v>
      </c>
      <c r="M135" s="205">
        <v>5291</v>
      </c>
      <c r="N135" s="207">
        <f>SUM(B135:M135)</f>
        <v>67612</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194" t="s">
        <v>42</v>
      </c>
      <c r="B137" s="205"/>
      <c r="C137" s="205"/>
      <c r="D137" s="205"/>
      <c r="E137" s="205"/>
      <c r="F137" s="205"/>
      <c r="G137" s="205"/>
      <c r="H137" s="205"/>
      <c r="I137" s="205"/>
      <c r="J137" s="205"/>
      <c r="K137" s="205">
        <v>3818</v>
      </c>
      <c r="L137" s="205">
        <v>2472</v>
      </c>
      <c r="M137" s="205">
        <v>3600</v>
      </c>
      <c r="N137" s="207">
        <f>SUM(B137:M137)</f>
        <v>9890</v>
      </c>
    </row>
    <row r="138" spans="1:14" ht="12.75" customHeight="1" thickBot="1" x14ac:dyDescent="0.25">
      <c r="A138" s="195"/>
      <c r="B138" s="206"/>
      <c r="C138" s="206"/>
      <c r="D138" s="206"/>
      <c r="E138" s="206"/>
      <c r="F138" s="206"/>
      <c r="G138" s="206"/>
      <c r="H138" s="206"/>
      <c r="I138" s="206"/>
      <c r="J138" s="206"/>
      <c r="K138" s="206"/>
      <c r="L138" s="206"/>
      <c r="M138" s="206"/>
      <c r="N138" s="208"/>
    </row>
    <row r="139" spans="1:14" ht="12.75" customHeight="1" x14ac:dyDescent="0.2">
      <c r="A139" s="194" t="s">
        <v>60</v>
      </c>
      <c r="B139" s="205">
        <v>4228</v>
      </c>
      <c r="C139" s="205">
        <v>9375</v>
      </c>
      <c r="D139" s="205">
        <v>10431</v>
      </c>
      <c r="E139" s="205">
        <v>9474</v>
      </c>
      <c r="F139" s="205">
        <v>9564</v>
      </c>
      <c r="G139" s="205">
        <v>10026</v>
      </c>
      <c r="H139" s="205">
        <v>11152</v>
      </c>
      <c r="I139" s="205">
        <v>13017</v>
      </c>
      <c r="J139" s="205">
        <v>9223</v>
      </c>
      <c r="K139" s="205">
        <v>13342</v>
      </c>
      <c r="L139" s="205">
        <v>16887</v>
      </c>
      <c r="M139" s="205">
        <v>11416</v>
      </c>
      <c r="N139" s="207">
        <f>SUM(B139:M139)</f>
        <v>128135</v>
      </c>
    </row>
    <row r="140" spans="1:14" ht="12.75" customHeight="1" thickBot="1" x14ac:dyDescent="0.25">
      <c r="A140" s="195"/>
      <c r="B140" s="206"/>
      <c r="C140" s="206"/>
      <c r="D140" s="206"/>
      <c r="E140" s="206"/>
      <c r="F140" s="206"/>
      <c r="G140" s="206"/>
      <c r="H140" s="206"/>
      <c r="I140" s="206"/>
      <c r="J140" s="206"/>
      <c r="K140" s="206"/>
      <c r="L140" s="206"/>
      <c r="M140" s="206"/>
      <c r="N140" s="208"/>
    </row>
    <row r="141" spans="1:14" ht="12.75" customHeight="1" x14ac:dyDescent="0.2">
      <c r="A141" s="201" t="s">
        <v>13</v>
      </c>
      <c r="B141" s="190">
        <f t="shared" ref="B141:M141" si="5">SUM(B123:B139)</f>
        <v>358627</v>
      </c>
      <c r="C141" s="190">
        <f t="shared" si="5"/>
        <v>362400</v>
      </c>
      <c r="D141" s="190">
        <f t="shared" si="5"/>
        <v>376520</v>
      </c>
      <c r="E141" s="190">
        <f t="shared" si="5"/>
        <v>377089</v>
      </c>
      <c r="F141" s="190">
        <f t="shared" si="5"/>
        <v>359877</v>
      </c>
      <c r="G141" s="190">
        <f t="shared" si="5"/>
        <v>336682</v>
      </c>
      <c r="H141" s="190">
        <f t="shared" si="5"/>
        <v>331775</v>
      </c>
      <c r="I141" s="190">
        <f t="shared" si="5"/>
        <v>311437</v>
      </c>
      <c r="J141" s="190">
        <f t="shared" si="5"/>
        <v>326138</v>
      </c>
      <c r="K141" s="190">
        <f t="shared" si="5"/>
        <v>337812</v>
      </c>
      <c r="L141" s="190">
        <f t="shared" si="5"/>
        <v>340823</v>
      </c>
      <c r="M141" s="190">
        <f t="shared" si="5"/>
        <v>351281</v>
      </c>
      <c r="N141" s="190">
        <f>SUM(N123:N140)</f>
        <v>4170461</v>
      </c>
    </row>
    <row r="142" spans="1:14" ht="12.75" customHeight="1" thickBot="1" x14ac:dyDescent="0.25">
      <c r="A142" s="202"/>
      <c r="B142" s="191"/>
      <c r="C142" s="191"/>
      <c r="D142" s="191"/>
      <c r="E142" s="191"/>
      <c r="F142" s="191"/>
      <c r="G142" s="191"/>
      <c r="H142" s="191"/>
      <c r="I142" s="191"/>
      <c r="J142" s="191"/>
      <c r="K142" s="191"/>
      <c r="L142" s="191"/>
      <c r="M142" s="191"/>
      <c r="N142" s="191"/>
    </row>
    <row r="143" spans="1:14" ht="12.75" customHeight="1" x14ac:dyDescent="0.2"/>
    <row r="144" spans="1:14" ht="12.75" customHeight="1" x14ac:dyDescent="0.2"/>
    <row r="145" spans="1:14" ht="12.75" customHeight="1" x14ac:dyDescent="0.2"/>
    <row r="146" spans="1:14" s="10" customFormat="1" ht="24.95" customHeight="1" x14ac:dyDescent="0.2">
      <c r="A146" s="200" t="s">
        <v>207</v>
      </c>
      <c r="B146" s="200"/>
      <c r="C146" s="200"/>
      <c r="D146" s="200"/>
      <c r="E146" s="200"/>
      <c r="F146" s="200"/>
      <c r="G146" s="200"/>
      <c r="H146" s="200"/>
      <c r="I146" s="200"/>
      <c r="J146" s="200"/>
      <c r="K146" s="200"/>
      <c r="L146" s="200"/>
      <c r="M146" s="200"/>
      <c r="N146" s="200"/>
    </row>
    <row r="147" spans="1:14" ht="12.75" customHeight="1" thickBot="1" x14ac:dyDescent="0.25">
      <c r="A147" s="20"/>
      <c r="F147" s="4"/>
    </row>
    <row r="148" spans="1:14" ht="12.75" customHeight="1" x14ac:dyDescent="0.2">
      <c r="A148" s="194"/>
      <c r="B148" s="194" t="s">
        <v>1</v>
      </c>
      <c r="C148" s="194" t="s">
        <v>2</v>
      </c>
      <c r="D148" s="194" t="s">
        <v>3</v>
      </c>
      <c r="E148" s="194" t="s">
        <v>4</v>
      </c>
      <c r="F148" s="194" t="s">
        <v>5</v>
      </c>
      <c r="G148" s="194" t="s">
        <v>6</v>
      </c>
      <c r="H148" s="194" t="s">
        <v>7</v>
      </c>
      <c r="I148" s="194" t="s">
        <v>8</v>
      </c>
      <c r="J148" s="194" t="s">
        <v>9</v>
      </c>
      <c r="K148" s="194" t="s">
        <v>10</v>
      </c>
      <c r="L148" s="194" t="s">
        <v>11</v>
      </c>
      <c r="M148" s="194" t="s">
        <v>12</v>
      </c>
      <c r="N148" s="192" t="s">
        <v>13</v>
      </c>
    </row>
    <row r="149" spans="1:14" ht="12.75" customHeight="1" thickBot="1" x14ac:dyDescent="0.25">
      <c r="A149" s="195"/>
      <c r="B149" s="195"/>
      <c r="C149" s="195"/>
      <c r="D149" s="195"/>
      <c r="E149" s="195"/>
      <c r="F149" s="195"/>
      <c r="G149" s="195"/>
      <c r="H149" s="195"/>
      <c r="I149" s="195"/>
      <c r="J149" s="195"/>
      <c r="K149" s="195"/>
      <c r="L149" s="195"/>
      <c r="M149" s="195"/>
      <c r="N149" s="193"/>
    </row>
    <row r="150" spans="1:14" ht="12.75" customHeight="1" x14ac:dyDescent="0.2">
      <c r="A150" s="203" t="s">
        <v>65</v>
      </c>
      <c r="B150" s="205">
        <v>13247.99</v>
      </c>
      <c r="C150" s="205">
        <v>17392</v>
      </c>
      <c r="D150" s="205">
        <v>17513</v>
      </c>
      <c r="E150" s="205">
        <v>18218.8</v>
      </c>
      <c r="F150" s="205">
        <v>18118.79</v>
      </c>
      <c r="G150" s="205">
        <v>19516.39</v>
      </c>
      <c r="H150" s="205">
        <v>18035.64</v>
      </c>
      <c r="I150" s="205">
        <v>16462.810000000001</v>
      </c>
      <c r="J150" s="205">
        <v>16585.689999999999</v>
      </c>
      <c r="K150" s="205">
        <v>18179.689999999999</v>
      </c>
      <c r="L150" s="205">
        <v>24472.86</v>
      </c>
      <c r="M150" s="205">
        <v>21310.35</v>
      </c>
      <c r="N150" s="207">
        <f t="shared" ref="N150:N160" si="6">SUM(B150:M150)</f>
        <v>219054.00999999998</v>
      </c>
    </row>
    <row r="151" spans="1:14" ht="12.75" customHeight="1" thickBot="1" x14ac:dyDescent="0.25">
      <c r="A151" s="204"/>
      <c r="B151" s="206"/>
      <c r="C151" s="206"/>
      <c r="D151" s="206"/>
      <c r="E151" s="206"/>
      <c r="F151" s="206"/>
      <c r="G151" s="206"/>
      <c r="H151" s="206"/>
      <c r="I151" s="206"/>
      <c r="J151" s="206"/>
      <c r="K151" s="206"/>
      <c r="L151" s="206"/>
      <c r="M151" s="206"/>
      <c r="N151" s="208"/>
    </row>
    <row r="152" spans="1:14" ht="12.75" customHeight="1" x14ac:dyDescent="0.2">
      <c r="A152" s="194" t="s">
        <v>64</v>
      </c>
      <c r="B152" s="205">
        <v>64036.160000000003</v>
      </c>
      <c r="C152" s="205">
        <v>31629</v>
      </c>
      <c r="D152" s="205">
        <v>93144.37</v>
      </c>
      <c r="E152" s="205">
        <v>110363.1</v>
      </c>
      <c r="F152" s="205">
        <v>113492.16</v>
      </c>
      <c r="G152" s="205">
        <v>72544.479999999996</v>
      </c>
      <c r="H152" s="205">
        <v>74953.100000000006</v>
      </c>
      <c r="I152" s="205">
        <v>82152.149999999994</v>
      </c>
      <c r="J152" s="205">
        <v>31989.41</v>
      </c>
      <c r="K152" s="205">
        <v>71343.64</v>
      </c>
      <c r="L152" s="205">
        <v>47946</v>
      </c>
      <c r="M152" s="205">
        <v>106131.55</v>
      </c>
      <c r="N152" s="207">
        <f t="shared" si="6"/>
        <v>899725.12000000011</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66</v>
      </c>
      <c r="B154" s="205">
        <v>68717.759999999995</v>
      </c>
      <c r="C154" s="205">
        <v>60258</v>
      </c>
      <c r="D154" s="205">
        <v>45411.4</v>
      </c>
      <c r="E154" s="205">
        <v>47535.17</v>
      </c>
      <c r="F154" s="205">
        <v>84610.5</v>
      </c>
      <c r="G154" s="205">
        <v>79368.97</v>
      </c>
      <c r="H154" s="205">
        <v>74162.59</v>
      </c>
      <c r="I154" s="205">
        <v>74676.73</v>
      </c>
      <c r="J154" s="205">
        <v>82036.63</v>
      </c>
      <c r="K154" s="205">
        <v>87323.85</v>
      </c>
      <c r="L154" s="205">
        <v>74695.600000000006</v>
      </c>
      <c r="M154" s="205">
        <v>73268.19</v>
      </c>
      <c r="N154" s="207">
        <f t="shared" si="6"/>
        <v>852065.3899999999</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62</v>
      </c>
      <c r="B156" s="205">
        <v>53338.38</v>
      </c>
      <c r="C156" s="205">
        <v>45663</v>
      </c>
      <c r="D156" s="205">
        <v>49943.89</v>
      </c>
      <c r="E156" s="205">
        <v>44952.53</v>
      </c>
      <c r="F156" s="205">
        <v>28416.97</v>
      </c>
      <c r="G156" s="205">
        <v>29627.56</v>
      </c>
      <c r="H156" s="205">
        <v>39013.32</v>
      </c>
      <c r="I156" s="205">
        <v>44964.84</v>
      </c>
      <c r="J156" s="205">
        <v>46659.17</v>
      </c>
      <c r="K156" s="205">
        <v>45825.77</v>
      </c>
      <c r="L156" s="205">
        <v>45015.63</v>
      </c>
      <c r="M156" s="205">
        <v>46319.43</v>
      </c>
      <c r="N156" s="207">
        <f t="shared" si="6"/>
        <v>519740.49</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203" t="s">
        <v>63</v>
      </c>
      <c r="B158" s="205">
        <v>30200.12</v>
      </c>
      <c r="C158" s="205">
        <v>26007</v>
      </c>
      <c r="D158" s="205">
        <v>31490.59</v>
      </c>
      <c r="E158" s="205">
        <v>26193.72</v>
      </c>
      <c r="F158" s="205">
        <v>40004.71</v>
      </c>
      <c r="G158" s="205">
        <v>34163.599999999999</v>
      </c>
      <c r="H158" s="205">
        <v>34295.11</v>
      </c>
      <c r="I158" s="205">
        <v>32766.48</v>
      </c>
      <c r="J158" s="205">
        <v>39235.97</v>
      </c>
      <c r="K158" s="205">
        <v>31195.42</v>
      </c>
      <c r="L158" s="205">
        <v>35576.370000000003</v>
      </c>
      <c r="M158" s="205">
        <v>29783.94</v>
      </c>
      <c r="N158" s="207">
        <f t="shared" si="6"/>
        <v>390913.02999999997</v>
      </c>
    </row>
    <row r="159" spans="1:14" ht="12.75" customHeight="1" thickBot="1" x14ac:dyDescent="0.25">
      <c r="A159" s="204"/>
      <c r="B159" s="206"/>
      <c r="C159" s="206"/>
      <c r="D159" s="206"/>
      <c r="E159" s="206"/>
      <c r="F159" s="206"/>
      <c r="G159" s="206"/>
      <c r="H159" s="206"/>
      <c r="I159" s="206"/>
      <c r="J159" s="206"/>
      <c r="K159" s="206"/>
      <c r="L159" s="206"/>
      <c r="M159" s="206"/>
      <c r="N159" s="208"/>
    </row>
    <row r="160" spans="1:14" ht="12.75" customHeight="1" x14ac:dyDescent="0.2">
      <c r="A160" s="194" t="s">
        <v>60</v>
      </c>
      <c r="B160" s="205">
        <v>16551.37</v>
      </c>
      <c r="C160" s="205">
        <v>18574</v>
      </c>
      <c r="D160" s="205">
        <v>12821.52</v>
      </c>
      <c r="E160" s="205">
        <v>16765.71</v>
      </c>
      <c r="F160" s="205">
        <v>20148.240000000002</v>
      </c>
      <c r="G160" s="205">
        <v>19975</v>
      </c>
      <c r="H160" s="205">
        <v>18861.71</v>
      </c>
      <c r="I160" s="205">
        <v>42001.05</v>
      </c>
      <c r="J160" s="205">
        <v>39806.949999999997</v>
      </c>
      <c r="K160" s="205">
        <v>26095.7</v>
      </c>
      <c r="L160" s="205">
        <v>30336.51</v>
      </c>
      <c r="M160" s="205">
        <v>29005.57</v>
      </c>
      <c r="N160" s="207">
        <f t="shared" si="6"/>
        <v>290943.33</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201" t="s">
        <v>13</v>
      </c>
      <c r="B162" s="190">
        <f t="shared" ref="B162:M162" si="7">SUM(B150:B160)</f>
        <v>246091.78</v>
      </c>
      <c r="C162" s="190">
        <f t="shared" si="7"/>
        <v>199523</v>
      </c>
      <c r="D162" s="190">
        <f t="shared" si="7"/>
        <v>250324.76999999996</v>
      </c>
      <c r="E162" s="190">
        <f t="shared" si="7"/>
        <v>264029.03000000003</v>
      </c>
      <c r="F162" s="190">
        <f t="shared" si="7"/>
        <v>304791.37</v>
      </c>
      <c r="G162" s="190">
        <f t="shared" si="7"/>
        <v>255196</v>
      </c>
      <c r="H162" s="190">
        <f t="shared" si="7"/>
        <v>259321.47</v>
      </c>
      <c r="I162" s="190">
        <f t="shared" si="7"/>
        <v>293024.06</v>
      </c>
      <c r="J162" s="190">
        <f t="shared" si="7"/>
        <v>256313.82</v>
      </c>
      <c r="K162" s="190">
        <f t="shared" si="7"/>
        <v>279964.07</v>
      </c>
      <c r="L162" s="190">
        <f t="shared" si="7"/>
        <v>258042.97000000003</v>
      </c>
      <c r="M162" s="190">
        <f t="shared" si="7"/>
        <v>305819.02999999997</v>
      </c>
      <c r="N162" s="190">
        <f>SUM(B162:M162)</f>
        <v>3172441.37</v>
      </c>
    </row>
    <row r="163" spans="1:14" ht="12.75" customHeight="1" thickBot="1" x14ac:dyDescent="0.25">
      <c r="A163" s="202"/>
      <c r="B163" s="191"/>
      <c r="C163" s="191"/>
      <c r="D163" s="191"/>
      <c r="E163" s="191"/>
      <c r="F163" s="191"/>
      <c r="G163" s="191"/>
      <c r="H163" s="191"/>
      <c r="I163" s="191"/>
      <c r="J163" s="191"/>
      <c r="K163" s="191"/>
      <c r="L163" s="191"/>
      <c r="M163" s="191"/>
      <c r="N163" s="191"/>
    </row>
    <row r="164" spans="1:14" ht="12.75" customHeight="1" x14ac:dyDescent="0.2"/>
    <row r="165" spans="1:14" ht="12.75" customHeight="1" x14ac:dyDescent="0.2"/>
    <row r="166" spans="1:14" ht="12.75" customHeight="1" x14ac:dyDescent="0.2"/>
    <row r="167" spans="1:14" s="10" customFormat="1" ht="24.95" customHeight="1" x14ac:dyDescent="0.2">
      <c r="A167" s="200" t="s">
        <v>206</v>
      </c>
      <c r="B167" s="200"/>
      <c r="C167" s="200"/>
      <c r="D167" s="200"/>
      <c r="E167" s="200"/>
      <c r="F167" s="200"/>
      <c r="G167" s="200"/>
      <c r="H167" s="200"/>
      <c r="I167" s="200"/>
      <c r="J167" s="200"/>
      <c r="K167" s="200"/>
      <c r="L167" s="200"/>
      <c r="M167" s="200"/>
      <c r="N167" s="200"/>
    </row>
    <row r="168" spans="1:14" ht="12.75" customHeight="1" thickBot="1" x14ac:dyDescent="0.25">
      <c r="A168" s="20"/>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192" t="s">
        <v>13</v>
      </c>
    </row>
    <row r="170" spans="1:14" ht="12.75" customHeight="1" thickBot="1" x14ac:dyDescent="0.25">
      <c r="A170" s="195"/>
      <c r="B170" s="195"/>
      <c r="C170" s="195"/>
      <c r="D170" s="195"/>
      <c r="E170" s="195"/>
      <c r="F170" s="195"/>
      <c r="G170" s="195"/>
      <c r="H170" s="195"/>
      <c r="I170" s="195"/>
      <c r="J170" s="195"/>
      <c r="K170" s="195"/>
      <c r="L170" s="195"/>
      <c r="M170" s="195"/>
      <c r="N170" s="193"/>
    </row>
    <row r="171" spans="1:14" ht="12.75" customHeight="1" x14ac:dyDescent="0.2">
      <c r="A171" s="194" t="s">
        <v>132</v>
      </c>
      <c r="B171" s="205">
        <v>7109.85</v>
      </c>
      <c r="C171" s="205">
        <v>3500</v>
      </c>
      <c r="D171" s="205">
        <v>8460</v>
      </c>
      <c r="E171" s="205">
        <v>10208</v>
      </c>
      <c r="F171" s="205">
        <v>11307</v>
      </c>
      <c r="G171" s="205">
        <v>7677.2</v>
      </c>
      <c r="H171" s="205">
        <v>9442.7999999999993</v>
      </c>
      <c r="I171" s="205">
        <v>9867.2000000000007</v>
      </c>
      <c r="J171" s="205">
        <v>15893.4</v>
      </c>
      <c r="K171" s="205">
        <v>7985.45</v>
      </c>
      <c r="L171" s="205">
        <v>16207.55</v>
      </c>
      <c r="M171" s="205">
        <v>12904.88</v>
      </c>
      <c r="N171" s="207">
        <f t="shared" ref="N171:N233" si="8">SUM(B171:M171)</f>
        <v>120563.32999999999</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194" t="s">
        <v>33</v>
      </c>
      <c r="B173" s="205"/>
      <c r="C173" s="205"/>
      <c r="D173" s="205"/>
      <c r="E173" s="205"/>
      <c r="F173" s="205"/>
      <c r="G173" s="205"/>
      <c r="H173" s="205"/>
      <c r="I173" s="205"/>
      <c r="J173" s="205"/>
      <c r="K173" s="205"/>
      <c r="L173" s="205">
        <v>2004</v>
      </c>
      <c r="M173" s="205">
        <v>4258</v>
      </c>
      <c r="N173" s="207">
        <f t="shared" si="8"/>
        <v>6262</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147</v>
      </c>
      <c r="B175" s="205"/>
      <c r="C175" s="205"/>
      <c r="D175" s="205"/>
      <c r="E175" s="205"/>
      <c r="F175" s="205"/>
      <c r="G175" s="205"/>
      <c r="H175" s="205"/>
      <c r="I175" s="205"/>
      <c r="J175" s="205"/>
      <c r="K175" s="205"/>
      <c r="L175" s="205"/>
      <c r="M175" s="205"/>
      <c r="N175" s="207">
        <f t="shared" si="8"/>
        <v>0</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148</v>
      </c>
      <c r="B177" s="205"/>
      <c r="C177" s="205"/>
      <c r="D177" s="205"/>
      <c r="E177" s="205"/>
      <c r="F177" s="205"/>
      <c r="G177" s="205"/>
      <c r="H177" s="205"/>
      <c r="I177" s="205"/>
      <c r="J177" s="205"/>
      <c r="K177" s="205"/>
      <c r="L177" s="205"/>
      <c r="M177" s="205"/>
      <c r="N177" s="207">
        <f t="shared" si="8"/>
        <v>0</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149</v>
      </c>
      <c r="B179" s="205">
        <v>925.88</v>
      </c>
      <c r="C179" s="205">
        <v>1046.3</v>
      </c>
      <c r="D179" s="205"/>
      <c r="E179" s="205">
        <v>1314.55</v>
      </c>
      <c r="F179" s="205">
        <v>2169.96</v>
      </c>
      <c r="G179" s="205">
        <v>1230.74</v>
      </c>
      <c r="H179" s="205"/>
      <c r="I179" s="205">
        <v>804.25</v>
      </c>
      <c r="J179" s="205">
        <v>893.55</v>
      </c>
      <c r="K179" s="205">
        <v>786.4</v>
      </c>
      <c r="L179" s="205"/>
      <c r="M179" s="205"/>
      <c r="N179" s="207">
        <f t="shared" si="8"/>
        <v>9171.6299999999992</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76</v>
      </c>
      <c r="B181" s="205">
        <v>1120</v>
      </c>
      <c r="C181" s="205">
        <v>1120</v>
      </c>
      <c r="D181" s="205">
        <v>1465</v>
      </c>
      <c r="E181" s="205">
        <v>805</v>
      </c>
      <c r="F181" s="205">
        <v>1120</v>
      </c>
      <c r="G181" s="205">
        <v>1120</v>
      </c>
      <c r="H181" s="205">
        <v>1120</v>
      </c>
      <c r="I181" s="205">
        <v>1570.6</v>
      </c>
      <c r="J181" s="205">
        <v>1260</v>
      </c>
      <c r="K181" s="205">
        <v>1675.6</v>
      </c>
      <c r="L181" s="205">
        <v>1830.7</v>
      </c>
      <c r="M181" s="205">
        <v>1470</v>
      </c>
      <c r="N181" s="207">
        <f t="shared" si="8"/>
        <v>15676.900000000001</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123</v>
      </c>
      <c r="B183" s="205">
        <v>3975.38</v>
      </c>
      <c r="C183" s="205">
        <v>887.01</v>
      </c>
      <c r="D183" s="205"/>
      <c r="E183" s="205"/>
      <c r="F183" s="205"/>
      <c r="G183" s="205"/>
      <c r="H183" s="205"/>
      <c r="I183" s="205">
        <v>1234</v>
      </c>
      <c r="J183" s="205">
        <v>1258</v>
      </c>
      <c r="K183" s="205">
        <v>1000</v>
      </c>
      <c r="L183" s="205">
        <v>1120</v>
      </c>
      <c r="M183" s="205">
        <v>3606.78</v>
      </c>
      <c r="N183" s="207">
        <f t="shared" si="8"/>
        <v>13081.17</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133</v>
      </c>
      <c r="B185" s="205">
        <v>338</v>
      </c>
      <c r="C185" s="205"/>
      <c r="D185" s="205"/>
      <c r="E185" s="205">
        <v>307.14999999999998</v>
      </c>
      <c r="F185" s="205"/>
      <c r="G185" s="205"/>
      <c r="H185" s="205"/>
      <c r="I185" s="205">
        <v>282.52999999999997</v>
      </c>
      <c r="J185" s="205">
        <v>204</v>
      </c>
      <c r="K185" s="205">
        <v>336</v>
      </c>
      <c r="L185" s="205"/>
      <c r="M185" s="205"/>
      <c r="N185" s="207">
        <f t="shared" si="8"/>
        <v>1467.6799999999998</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94</v>
      </c>
      <c r="B187" s="205">
        <v>3870</v>
      </c>
      <c r="C187" s="205">
        <v>4702</v>
      </c>
      <c r="D187" s="205">
        <v>2867</v>
      </c>
      <c r="E187" s="205">
        <v>2703</v>
      </c>
      <c r="F187" s="205">
        <v>2272</v>
      </c>
      <c r="G187" s="205">
        <v>2946</v>
      </c>
      <c r="H187" s="205">
        <v>2967</v>
      </c>
      <c r="I187" s="205">
        <v>2532</v>
      </c>
      <c r="J187" s="205">
        <v>3244</v>
      </c>
      <c r="K187" s="205">
        <v>3025</v>
      </c>
      <c r="L187" s="205">
        <v>3436</v>
      </c>
      <c r="M187" s="205">
        <v>579</v>
      </c>
      <c r="N187" s="207">
        <f t="shared" si="8"/>
        <v>35143</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71</v>
      </c>
      <c r="B189" s="205">
        <v>362.3</v>
      </c>
      <c r="C189" s="205">
        <v>362.4</v>
      </c>
      <c r="D189" s="205"/>
      <c r="E189" s="205">
        <v>362.3</v>
      </c>
      <c r="F189" s="205"/>
      <c r="G189" s="205"/>
      <c r="H189" s="205"/>
      <c r="I189" s="205"/>
      <c r="J189" s="205"/>
      <c r="K189" s="205"/>
      <c r="L189" s="205"/>
      <c r="M189" s="205"/>
      <c r="N189" s="207">
        <f t="shared" si="8"/>
        <v>1087</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75</v>
      </c>
      <c r="B191" s="205">
        <v>45.1</v>
      </c>
      <c r="C191" s="205">
        <v>830.26</v>
      </c>
      <c r="D191" s="205">
        <v>4879.2</v>
      </c>
      <c r="E191" s="205">
        <v>1962.23</v>
      </c>
      <c r="F191" s="205">
        <v>2336.4699999999998</v>
      </c>
      <c r="G191" s="205">
        <v>1783.43</v>
      </c>
      <c r="H191" s="205">
        <v>3278.99</v>
      </c>
      <c r="I191" s="205">
        <v>8389.81</v>
      </c>
      <c r="J191" s="205">
        <v>13318.85</v>
      </c>
      <c r="K191" s="205">
        <v>7312.98</v>
      </c>
      <c r="L191" s="205">
        <v>3514.72</v>
      </c>
      <c r="M191" s="205">
        <v>715.3</v>
      </c>
      <c r="N191" s="207">
        <f t="shared" si="8"/>
        <v>48367.34</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135</v>
      </c>
      <c r="B193" s="205">
        <v>487</v>
      </c>
      <c r="C193" s="205">
        <v>440</v>
      </c>
      <c r="D193" s="205">
        <v>319.5</v>
      </c>
      <c r="E193" s="205">
        <v>910.36</v>
      </c>
      <c r="F193" s="205">
        <v>425</v>
      </c>
      <c r="G193" s="205">
        <v>779</v>
      </c>
      <c r="H193" s="205">
        <v>950.6</v>
      </c>
      <c r="I193" s="205">
        <v>2144</v>
      </c>
      <c r="J193" s="205">
        <v>2195</v>
      </c>
      <c r="K193" s="205">
        <v>530</v>
      </c>
      <c r="L193" s="205">
        <v>300</v>
      </c>
      <c r="M193" s="205">
        <v>870</v>
      </c>
      <c r="N193" s="207">
        <f t="shared" si="8"/>
        <v>10350.459999999999</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203" t="s">
        <v>136</v>
      </c>
      <c r="B195" s="205">
        <v>345.1</v>
      </c>
      <c r="C195" s="205"/>
      <c r="D195" s="205">
        <v>34.299999999999997</v>
      </c>
      <c r="E195" s="205"/>
      <c r="F195" s="205">
        <v>504</v>
      </c>
      <c r="G195" s="205">
        <v>488</v>
      </c>
      <c r="H195" s="205">
        <v>1615.26</v>
      </c>
      <c r="I195" s="205">
        <v>2140.6799999999998</v>
      </c>
      <c r="J195" s="205">
        <v>2307.8000000000002</v>
      </c>
      <c r="K195" s="205">
        <v>2872.76</v>
      </c>
      <c r="L195" s="205">
        <v>1232.3399999999999</v>
      </c>
      <c r="M195" s="205"/>
      <c r="N195" s="207">
        <f t="shared" si="8"/>
        <v>11540.240000000002</v>
      </c>
    </row>
    <row r="196" spans="1:14" ht="12.75" customHeight="1" thickBot="1" x14ac:dyDescent="0.25">
      <c r="A196" s="204"/>
      <c r="B196" s="206"/>
      <c r="C196" s="206"/>
      <c r="D196" s="206"/>
      <c r="E196" s="206"/>
      <c r="F196" s="206"/>
      <c r="G196" s="206"/>
      <c r="H196" s="206"/>
      <c r="I196" s="206"/>
      <c r="J196" s="206"/>
      <c r="K196" s="206"/>
      <c r="L196" s="206"/>
      <c r="M196" s="206"/>
      <c r="N196" s="208"/>
    </row>
    <row r="197" spans="1:14" ht="12.75" customHeight="1" x14ac:dyDescent="0.2">
      <c r="A197" s="194" t="s">
        <v>137</v>
      </c>
      <c r="B197" s="205">
        <v>524</v>
      </c>
      <c r="C197" s="205">
        <v>365</v>
      </c>
      <c r="D197" s="205">
        <v>430</v>
      </c>
      <c r="E197" s="205">
        <v>471</v>
      </c>
      <c r="F197" s="205">
        <v>598</v>
      </c>
      <c r="G197" s="205">
        <v>593</v>
      </c>
      <c r="H197" s="205">
        <v>483.07</v>
      </c>
      <c r="I197" s="205"/>
      <c r="J197" s="205">
        <v>197</v>
      </c>
      <c r="K197" s="205">
        <v>194.5</v>
      </c>
      <c r="L197" s="205">
        <v>192</v>
      </c>
      <c r="M197" s="205">
        <v>12</v>
      </c>
      <c r="N197" s="207">
        <f t="shared" si="8"/>
        <v>4059.57</v>
      </c>
    </row>
    <row r="198" spans="1:14" ht="12.75" customHeight="1" thickBot="1" x14ac:dyDescent="0.25">
      <c r="A198" s="195"/>
      <c r="B198" s="206"/>
      <c r="C198" s="206"/>
      <c r="D198" s="206"/>
      <c r="E198" s="206"/>
      <c r="F198" s="206"/>
      <c r="G198" s="206"/>
      <c r="H198" s="206"/>
      <c r="I198" s="206"/>
      <c r="J198" s="206"/>
      <c r="K198" s="206"/>
      <c r="L198" s="206"/>
      <c r="M198" s="206"/>
      <c r="N198" s="208"/>
    </row>
    <row r="199" spans="1:14" ht="12.75" customHeight="1" x14ac:dyDescent="0.2">
      <c r="A199" s="194" t="s">
        <v>60</v>
      </c>
      <c r="B199" s="205">
        <v>1845.18</v>
      </c>
      <c r="C199" s="205">
        <v>2262.19</v>
      </c>
      <c r="D199" s="205">
        <v>2653.35</v>
      </c>
      <c r="E199" s="205">
        <v>3482.18</v>
      </c>
      <c r="F199" s="205">
        <v>3926.39</v>
      </c>
      <c r="G199" s="205">
        <v>5548.85</v>
      </c>
      <c r="H199" s="205">
        <v>6600.65</v>
      </c>
      <c r="I199" s="205">
        <v>6916.27</v>
      </c>
      <c r="J199" s="205">
        <v>7159.01</v>
      </c>
      <c r="K199" s="205">
        <v>6322.56</v>
      </c>
      <c r="L199" s="205">
        <v>4016.03</v>
      </c>
      <c r="M199" s="205">
        <v>2538.8000000000002</v>
      </c>
      <c r="N199" s="207">
        <f t="shared" si="8"/>
        <v>53271.46</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203" t="s">
        <v>150</v>
      </c>
      <c r="B201" s="205">
        <v>3857</v>
      </c>
      <c r="C201" s="205">
        <v>4758</v>
      </c>
      <c r="D201" s="205">
        <v>2152</v>
      </c>
      <c r="E201" s="205">
        <v>2729.06</v>
      </c>
      <c r="F201" s="205">
        <v>5318</v>
      </c>
      <c r="G201" s="205">
        <v>2552</v>
      </c>
      <c r="H201" s="205">
        <v>1591</v>
      </c>
      <c r="I201" s="205">
        <v>4861</v>
      </c>
      <c r="J201" s="205">
        <v>3961</v>
      </c>
      <c r="K201" s="205">
        <v>1232</v>
      </c>
      <c r="L201" s="205">
        <v>1815</v>
      </c>
      <c r="M201" s="205"/>
      <c r="N201" s="207">
        <f t="shared" si="8"/>
        <v>34826.06</v>
      </c>
    </row>
    <row r="202" spans="1:14" ht="12.75" customHeight="1" thickBot="1" x14ac:dyDescent="0.25">
      <c r="A202" s="204"/>
      <c r="B202" s="206"/>
      <c r="C202" s="206"/>
      <c r="D202" s="206"/>
      <c r="E202" s="206"/>
      <c r="F202" s="206"/>
      <c r="G202" s="206"/>
      <c r="H202" s="206"/>
      <c r="I202" s="206"/>
      <c r="J202" s="206"/>
      <c r="K202" s="206"/>
      <c r="L202" s="206"/>
      <c r="M202" s="206"/>
      <c r="N202" s="208"/>
    </row>
    <row r="203" spans="1:14" ht="12.75" customHeight="1" x14ac:dyDescent="0.2">
      <c r="A203" s="194" t="s">
        <v>151</v>
      </c>
      <c r="B203" s="205"/>
      <c r="C203" s="205"/>
      <c r="D203" s="205">
        <v>3167</v>
      </c>
      <c r="E203" s="205">
        <v>5832</v>
      </c>
      <c r="F203" s="205">
        <v>970</v>
      </c>
      <c r="G203" s="205"/>
      <c r="H203" s="205">
        <v>4012</v>
      </c>
      <c r="I203" s="205">
        <v>4940</v>
      </c>
      <c r="J203" s="205">
        <v>3027</v>
      </c>
      <c r="K203" s="205">
        <v>6849</v>
      </c>
      <c r="L203" s="205">
        <v>8316</v>
      </c>
      <c r="M203" s="205">
        <v>4227.4799999999996</v>
      </c>
      <c r="N203" s="207">
        <f t="shared" si="8"/>
        <v>41340.479999999996</v>
      </c>
    </row>
    <row r="204" spans="1:14" ht="12.75" customHeight="1" thickBot="1" x14ac:dyDescent="0.25">
      <c r="A204" s="195"/>
      <c r="B204" s="206"/>
      <c r="C204" s="206"/>
      <c r="D204" s="206"/>
      <c r="E204" s="206"/>
      <c r="F204" s="206"/>
      <c r="G204" s="206"/>
      <c r="H204" s="206"/>
      <c r="I204" s="206"/>
      <c r="J204" s="206"/>
      <c r="K204" s="206"/>
      <c r="L204" s="206"/>
      <c r="M204" s="206"/>
      <c r="N204" s="208"/>
    </row>
    <row r="205" spans="1:14" ht="12.75" customHeight="1" x14ac:dyDescent="0.2">
      <c r="A205" s="194" t="s">
        <v>124</v>
      </c>
      <c r="B205" s="205">
        <v>29888.959999999999</v>
      </c>
      <c r="C205" s="205">
        <v>26902.15</v>
      </c>
      <c r="D205" s="205">
        <v>33898</v>
      </c>
      <c r="E205" s="205">
        <v>37815.800000000003</v>
      </c>
      <c r="F205" s="205">
        <v>48259.1</v>
      </c>
      <c r="G205" s="205">
        <v>42767.18</v>
      </c>
      <c r="H205" s="205">
        <v>36069.050000000003</v>
      </c>
      <c r="I205" s="205">
        <v>37531.79</v>
      </c>
      <c r="J205" s="205">
        <v>41049.46</v>
      </c>
      <c r="K205" s="205">
        <v>32065.85</v>
      </c>
      <c r="L205" s="205">
        <v>40634.07</v>
      </c>
      <c r="M205" s="205">
        <v>33764.400000000001</v>
      </c>
      <c r="N205" s="207">
        <f t="shared" si="8"/>
        <v>440645.81</v>
      </c>
    </row>
    <row r="206" spans="1:14" ht="12.75" customHeight="1" thickBot="1" x14ac:dyDescent="0.25">
      <c r="A206" s="195"/>
      <c r="B206" s="206"/>
      <c r="C206" s="206"/>
      <c r="D206" s="206"/>
      <c r="E206" s="206"/>
      <c r="F206" s="206"/>
      <c r="G206" s="206"/>
      <c r="H206" s="206"/>
      <c r="I206" s="206"/>
      <c r="J206" s="206"/>
      <c r="K206" s="206"/>
      <c r="L206" s="206"/>
      <c r="M206" s="206"/>
      <c r="N206" s="208"/>
    </row>
    <row r="207" spans="1:14" ht="12.75" customHeight="1" x14ac:dyDescent="0.2">
      <c r="A207" s="203" t="s">
        <v>152</v>
      </c>
      <c r="B207" s="205">
        <v>1676.44</v>
      </c>
      <c r="C207" s="205">
        <v>2072.1999999999998</v>
      </c>
      <c r="D207" s="205">
        <v>2336.86</v>
      </c>
      <c r="E207" s="205">
        <v>1564.76</v>
      </c>
      <c r="F207" s="205">
        <v>1860.9</v>
      </c>
      <c r="G207" s="205">
        <v>1535.4</v>
      </c>
      <c r="H207" s="205">
        <v>804.5</v>
      </c>
      <c r="I207" s="205">
        <v>1237.7</v>
      </c>
      <c r="J207" s="205">
        <v>1558.6</v>
      </c>
      <c r="K207" s="205">
        <v>976.83</v>
      </c>
      <c r="L207" s="205">
        <v>1070.8499999999999</v>
      </c>
      <c r="M207" s="205">
        <v>50.3</v>
      </c>
      <c r="N207" s="207">
        <f t="shared" si="8"/>
        <v>16745.34</v>
      </c>
    </row>
    <row r="208" spans="1:14" ht="12.75" customHeight="1" thickBot="1" x14ac:dyDescent="0.25">
      <c r="A208" s="204"/>
      <c r="B208" s="206"/>
      <c r="C208" s="206"/>
      <c r="D208" s="206"/>
      <c r="E208" s="206"/>
      <c r="F208" s="206"/>
      <c r="G208" s="206"/>
      <c r="H208" s="206"/>
      <c r="I208" s="206"/>
      <c r="J208" s="206"/>
      <c r="K208" s="206"/>
      <c r="L208" s="206"/>
      <c r="M208" s="206"/>
      <c r="N208" s="208"/>
    </row>
    <row r="209" spans="1:14" ht="12.75" customHeight="1" x14ac:dyDescent="0.2">
      <c r="A209" s="194" t="s">
        <v>140</v>
      </c>
      <c r="B209" s="205">
        <v>50</v>
      </c>
      <c r="C209" s="205"/>
      <c r="D209" s="205"/>
      <c r="E209" s="205">
        <v>22</v>
      </c>
      <c r="F209" s="205"/>
      <c r="G209" s="205">
        <v>22.2</v>
      </c>
      <c r="H209" s="205"/>
      <c r="I209" s="205">
        <v>300</v>
      </c>
      <c r="J209" s="205"/>
      <c r="K209" s="205">
        <v>24.71</v>
      </c>
      <c r="L209" s="205">
        <v>22.17</v>
      </c>
      <c r="M209" s="205"/>
      <c r="N209" s="207">
        <f t="shared" si="8"/>
        <v>441.08</v>
      </c>
    </row>
    <row r="210" spans="1:14" ht="12.75" customHeight="1" thickBot="1" x14ac:dyDescent="0.25">
      <c r="A210" s="195"/>
      <c r="B210" s="206"/>
      <c r="C210" s="206"/>
      <c r="D210" s="206"/>
      <c r="E210" s="206"/>
      <c r="F210" s="206"/>
      <c r="G210" s="206"/>
      <c r="H210" s="206"/>
      <c r="I210" s="206"/>
      <c r="J210" s="206"/>
      <c r="K210" s="206"/>
      <c r="L210" s="206"/>
      <c r="M210" s="206"/>
      <c r="N210" s="208"/>
    </row>
    <row r="211" spans="1:14" ht="12.75" customHeight="1" x14ac:dyDescent="0.2">
      <c r="A211" s="194" t="s">
        <v>141</v>
      </c>
      <c r="B211" s="205"/>
      <c r="C211" s="205"/>
      <c r="D211" s="205"/>
      <c r="E211" s="205"/>
      <c r="F211" s="205"/>
      <c r="G211" s="205"/>
      <c r="H211" s="205">
        <v>3465</v>
      </c>
      <c r="I211" s="205">
        <v>150</v>
      </c>
      <c r="J211" s="205">
        <v>4079</v>
      </c>
      <c r="K211" s="205">
        <v>2344</v>
      </c>
      <c r="L211" s="205"/>
      <c r="M211" s="205">
        <v>3160</v>
      </c>
      <c r="N211" s="207">
        <f t="shared" si="8"/>
        <v>13198</v>
      </c>
    </row>
    <row r="212" spans="1:14" ht="12.75" customHeight="1" thickBot="1" x14ac:dyDescent="0.25">
      <c r="A212" s="195"/>
      <c r="B212" s="206"/>
      <c r="C212" s="206"/>
      <c r="D212" s="206"/>
      <c r="E212" s="206"/>
      <c r="F212" s="206"/>
      <c r="G212" s="206"/>
      <c r="H212" s="206"/>
      <c r="I212" s="206"/>
      <c r="J212" s="206"/>
      <c r="K212" s="206"/>
      <c r="L212" s="206"/>
      <c r="M212" s="206"/>
      <c r="N212" s="208"/>
    </row>
    <row r="213" spans="1:14" ht="12.75" customHeight="1" x14ac:dyDescent="0.2">
      <c r="A213" s="194" t="s">
        <v>153</v>
      </c>
      <c r="B213" s="205"/>
      <c r="C213" s="205"/>
      <c r="D213" s="205"/>
      <c r="E213" s="205"/>
      <c r="F213" s="205"/>
      <c r="G213" s="205"/>
      <c r="H213" s="205"/>
      <c r="I213" s="205"/>
      <c r="J213" s="205"/>
      <c r="K213" s="205">
        <v>825.2</v>
      </c>
      <c r="L213" s="205">
        <v>622.70000000000005</v>
      </c>
      <c r="M213" s="205">
        <v>323.89999999999998</v>
      </c>
      <c r="N213" s="207">
        <f t="shared" si="8"/>
        <v>1771.8000000000002</v>
      </c>
    </row>
    <row r="214" spans="1:14" ht="12.75" customHeight="1" thickBot="1" x14ac:dyDescent="0.25">
      <c r="A214" s="195"/>
      <c r="B214" s="206"/>
      <c r="C214" s="206"/>
      <c r="D214" s="206"/>
      <c r="E214" s="206"/>
      <c r="F214" s="206"/>
      <c r="G214" s="206"/>
      <c r="H214" s="206"/>
      <c r="I214" s="206"/>
      <c r="J214" s="206"/>
      <c r="K214" s="206"/>
      <c r="L214" s="206"/>
      <c r="M214" s="206"/>
      <c r="N214" s="208"/>
    </row>
    <row r="215" spans="1:14" ht="12.75" customHeight="1" x14ac:dyDescent="0.2">
      <c r="A215" s="194" t="s">
        <v>107</v>
      </c>
      <c r="B215" s="205"/>
      <c r="C215" s="205"/>
      <c r="D215" s="205"/>
      <c r="E215" s="205">
        <v>2326.4</v>
      </c>
      <c r="F215" s="205">
        <v>12307.27</v>
      </c>
      <c r="G215" s="205">
        <v>2306</v>
      </c>
      <c r="H215" s="205"/>
      <c r="I215" s="205"/>
      <c r="J215" s="205"/>
      <c r="K215" s="205"/>
      <c r="L215" s="205"/>
      <c r="M215" s="205"/>
      <c r="N215" s="207">
        <f t="shared" si="8"/>
        <v>16939.669999999998</v>
      </c>
    </row>
    <row r="216" spans="1:14" ht="12.75" customHeight="1" thickBot="1" x14ac:dyDescent="0.25">
      <c r="A216" s="195"/>
      <c r="B216" s="206"/>
      <c r="C216" s="206"/>
      <c r="D216" s="206"/>
      <c r="E216" s="206"/>
      <c r="F216" s="206"/>
      <c r="G216" s="206"/>
      <c r="H216" s="206"/>
      <c r="I216" s="206"/>
      <c r="J216" s="206"/>
      <c r="K216" s="206"/>
      <c r="L216" s="206"/>
      <c r="M216" s="206"/>
      <c r="N216" s="208"/>
    </row>
    <row r="217" spans="1:14" ht="12.75" customHeight="1" x14ac:dyDescent="0.2">
      <c r="A217" s="194" t="s">
        <v>79</v>
      </c>
      <c r="B217" s="205"/>
      <c r="C217" s="205"/>
      <c r="D217" s="205">
        <v>2279.1999999999998</v>
      </c>
      <c r="E217" s="205">
        <v>33510.6</v>
      </c>
      <c r="F217" s="205">
        <v>34516.21</v>
      </c>
      <c r="G217" s="205">
        <v>32902.800000000003</v>
      </c>
      <c r="H217" s="205">
        <v>20332.09</v>
      </c>
      <c r="I217" s="205">
        <v>12795.53</v>
      </c>
      <c r="J217" s="205"/>
      <c r="K217" s="205"/>
      <c r="L217" s="205"/>
      <c r="M217" s="205"/>
      <c r="N217" s="207">
        <f>SUM(B217:M217)</f>
        <v>136336.43</v>
      </c>
    </row>
    <row r="218" spans="1:14" ht="12.75" customHeight="1" thickBot="1" x14ac:dyDescent="0.25">
      <c r="A218" s="195"/>
      <c r="B218" s="206"/>
      <c r="C218" s="206"/>
      <c r="D218" s="206"/>
      <c r="E218" s="206"/>
      <c r="F218" s="206"/>
      <c r="G218" s="206"/>
      <c r="H218" s="206"/>
      <c r="I218" s="206"/>
      <c r="J218" s="206"/>
      <c r="K218" s="206"/>
      <c r="L218" s="206"/>
      <c r="M218" s="206"/>
      <c r="N218" s="208"/>
    </row>
    <row r="219" spans="1:14" ht="12.75" customHeight="1" x14ac:dyDescent="0.2">
      <c r="A219" s="194" t="s">
        <v>154</v>
      </c>
      <c r="B219" s="205">
        <v>196.27</v>
      </c>
      <c r="C219" s="205">
        <v>146.99</v>
      </c>
      <c r="D219" s="205">
        <v>66.5</v>
      </c>
      <c r="E219" s="205">
        <v>160.55000000000001</v>
      </c>
      <c r="F219" s="205">
        <v>120.3</v>
      </c>
      <c r="G219" s="205">
        <v>74.599999999999994</v>
      </c>
      <c r="H219" s="205"/>
      <c r="I219" s="205"/>
      <c r="J219" s="205"/>
      <c r="K219" s="205"/>
      <c r="L219" s="205"/>
      <c r="M219" s="205"/>
      <c r="N219" s="207">
        <f t="shared" si="8"/>
        <v>765.20999999999992</v>
      </c>
    </row>
    <row r="220" spans="1:14" ht="12.75" customHeight="1" thickBot="1" x14ac:dyDescent="0.25">
      <c r="A220" s="195"/>
      <c r="B220" s="206"/>
      <c r="C220" s="206"/>
      <c r="D220" s="206"/>
      <c r="E220" s="206"/>
      <c r="F220" s="206"/>
      <c r="G220" s="206"/>
      <c r="H220" s="206"/>
      <c r="I220" s="206"/>
      <c r="J220" s="206"/>
      <c r="K220" s="206"/>
      <c r="L220" s="206"/>
      <c r="M220" s="206"/>
      <c r="N220" s="208"/>
    </row>
    <row r="221" spans="1:14" ht="12.75" customHeight="1" x14ac:dyDescent="0.2">
      <c r="A221" s="194" t="s">
        <v>155</v>
      </c>
      <c r="B221" s="205"/>
      <c r="C221" s="205"/>
      <c r="D221" s="205"/>
      <c r="E221" s="205"/>
      <c r="F221" s="205"/>
      <c r="G221" s="205"/>
      <c r="H221" s="205"/>
      <c r="I221" s="205"/>
      <c r="J221" s="205"/>
      <c r="K221" s="205"/>
      <c r="L221" s="205"/>
      <c r="M221" s="205"/>
      <c r="N221" s="207">
        <f t="shared" si="8"/>
        <v>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203" t="s">
        <v>134</v>
      </c>
      <c r="B223" s="205">
        <v>1189.7</v>
      </c>
      <c r="C223" s="205">
        <v>3833.77</v>
      </c>
      <c r="D223" s="205">
        <v>917.7</v>
      </c>
      <c r="E223" s="205">
        <v>816.6</v>
      </c>
      <c r="F223" s="205">
        <v>1609</v>
      </c>
      <c r="G223" s="205">
        <v>1009.28</v>
      </c>
      <c r="H223" s="205">
        <v>367</v>
      </c>
      <c r="I223" s="205">
        <v>577</v>
      </c>
      <c r="J223" s="205">
        <v>246.2</v>
      </c>
      <c r="K223" s="205">
        <v>1014</v>
      </c>
      <c r="L223" s="205">
        <v>571.4</v>
      </c>
      <c r="M223" s="205"/>
      <c r="N223" s="207">
        <f t="shared" si="8"/>
        <v>12151.650000000001</v>
      </c>
    </row>
    <row r="224" spans="1:14" ht="12.75" customHeight="1" thickBot="1" x14ac:dyDescent="0.25">
      <c r="A224" s="204"/>
      <c r="B224" s="206"/>
      <c r="C224" s="206"/>
      <c r="D224" s="206"/>
      <c r="E224" s="206"/>
      <c r="F224" s="206"/>
      <c r="G224" s="206"/>
      <c r="H224" s="206"/>
      <c r="I224" s="206"/>
      <c r="J224" s="206"/>
      <c r="K224" s="206"/>
      <c r="L224" s="206"/>
      <c r="M224" s="206"/>
      <c r="N224" s="208"/>
    </row>
    <row r="225" spans="1:14" ht="12.75" customHeight="1" x14ac:dyDescent="0.2">
      <c r="A225" s="194" t="s">
        <v>138</v>
      </c>
      <c r="B225" s="205">
        <v>582.71</v>
      </c>
      <c r="C225" s="205"/>
      <c r="D225" s="205">
        <v>10</v>
      </c>
      <c r="E225" s="205">
        <v>110.7</v>
      </c>
      <c r="F225" s="205">
        <v>365.5</v>
      </c>
      <c r="G225" s="205">
        <v>425.7</v>
      </c>
      <c r="H225" s="205">
        <v>501.8</v>
      </c>
      <c r="I225" s="205">
        <v>1557.43</v>
      </c>
      <c r="J225" s="205">
        <v>965.22</v>
      </c>
      <c r="K225" s="205">
        <v>1472.31</v>
      </c>
      <c r="L225" s="205">
        <v>992.83</v>
      </c>
      <c r="M225" s="205">
        <v>149.9</v>
      </c>
      <c r="N225" s="207">
        <f t="shared" si="8"/>
        <v>7134.1</v>
      </c>
    </row>
    <row r="226" spans="1:14" ht="12.75" customHeight="1" thickBot="1" x14ac:dyDescent="0.25">
      <c r="A226" s="195"/>
      <c r="B226" s="206"/>
      <c r="C226" s="206"/>
      <c r="D226" s="206"/>
      <c r="E226" s="206"/>
      <c r="F226" s="206"/>
      <c r="G226" s="206"/>
      <c r="H226" s="206"/>
      <c r="I226" s="206"/>
      <c r="J226" s="206"/>
      <c r="K226" s="206"/>
      <c r="L226" s="206"/>
      <c r="M226" s="206"/>
      <c r="N226" s="208"/>
    </row>
    <row r="227" spans="1:14" ht="12.75" customHeight="1" x14ac:dyDescent="0.2">
      <c r="A227" s="194" t="s">
        <v>44</v>
      </c>
      <c r="B227" s="205">
        <v>2181</v>
      </c>
      <c r="C227" s="205">
        <v>1658.9</v>
      </c>
      <c r="D227" s="205">
        <v>2714.8</v>
      </c>
      <c r="E227" s="205">
        <v>2082.67</v>
      </c>
      <c r="F227" s="205">
        <v>2675.9</v>
      </c>
      <c r="G227" s="205">
        <v>2241.44</v>
      </c>
      <c r="H227" s="205">
        <v>3081.34</v>
      </c>
      <c r="I227" s="205">
        <v>3224.5</v>
      </c>
      <c r="J227" s="205">
        <v>2712.3</v>
      </c>
      <c r="K227" s="205">
        <v>3145.44</v>
      </c>
      <c r="L227" s="205">
        <v>2888.34</v>
      </c>
      <c r="M227" s="205">
        <v>1539.65</v>
      </c>
      <c r="N227" s="207">
        <f t="shared" si="8"/>
        <v>30146.280000000002</v>
      </c>
    </row>
    <row r="228" spans="1:14" ht="12.75" customHeight="1" thickBot="1" x14ac:dyDescent="0.25">
      <c r="A228" s="195"/>
      <c r="B228" s="206"/>
      <c r="C228" s="206"/>
      <c r="D228" s="206"/>
      <c r="E228" s="206"/>
      <c r="F228" s="206"/>
      <c r="G228" s="206"/>
      <c r="H228" s="206"/>
      <c r="I228" s="206"/>
      <c r="J228" s="206"/>
      <c r="K228" s="206"/>
      <c r="L228" s="206"/>
      <c r="M228" s="206"/>
      <c r="N228" s="208"/>
    </row>
    <row r="229" spans="1:14" ht="12.75" customHeight="1" x14ac:dyDescent="0.2">
      <c r="A229" s="194" t="s">
        <v>139</v>
      </c>
      <c r="B229" s="205">
        <v>29</v>
      </c>
      <c r="C229" s="205">
        <v>46</v>
      </c>
      <c r="D229" s="205">
        <v>261.77</v>
      </c>
      <c r="E229" s="205">
        <v>13.7</v>
      </c>
      <c r="F229" s="205">
        <v>727</v>
      </c>
      <c r="G229" s="205">
        <v>80.599999999999994</v>
      </c>
      <c r="H229" s="205">
        <v>563.20000000000005</v>
      </c>
      <c r="I229" s="205"/>
      <c r="J229" s="205">
        <v>120</v>
      </c>
      <c r="K229" s="205">
        <v>405.5</v>
      </c>
      <c r="L229" s="205">
        <v>40.520000000000003</v>
      </c>
      <c r="M229" s="205">
        <v>1375.26</v>
      </c>
      <c r="N229" s="207">
        <f t="shared" si="8"/>
        <v>3662.55</v>
      </c>
    </row>
    <row r="230" spans="1:14" ht="12.75" customHeight="1" thickBot="1" x14ac:dyDescent="0.25">
      <c r="A230" s="195"/>
      <c r="B230" s="206"/>
      <c r="C230" s="206"/>
      <c r="D230" s="206"/>
      <c r="E230" s="206"/>
      <c r="F230" s="206"/>
      <c r="G230" s="206"/>
      <c r="H230" s="206"/>
      <c r="I230" s="206"/>
      <c r="J230" s="206"/>
      <c r="K230" s="206"/>
      <c r="L230" s="206"/>
      <c r="M230" s="206"/>
      <c r="N230" s="208"/>
    </row>
    <row r="231" spans="1:14" ht="12.75" customHeight="1" x14ac:dyDescent="0.2">
      <c r="A231" s="203" t="s">
        <v>227</v>
      </c>
      <c r="B231" s="205">
        <v>726.37</v>
      </c>
      <c r="C231" s="205">
        <v>1289.49</v>
      </c>
      <c r="D231" s="205">
        <v>1795.25</v>
      </c>
      <c r="E231" s="205">
        <v>1537.22</v>
      </c>
      <c r="F231" s="205">
        <v>1459.1</v>
      </c>
      <c r="G231" s="205">
        <v>294.60000000000002</v>
      </c>
      <c r="H231" s="205"/>
      <c r="I231" s="205"/>
      <c r="J231" s="205"/>
      <c r="K231" s="205"/>
      <c r="L231" s="205"/>
      <c r="M231" s="205"/>
      <c r="N231" s="207">
        <f t="shared" si="8"/>
        <v>7102.0300000000007</v>
      </c>
    </row>
    <row r="232" spans="1:14" ht="12.75" customHeight="1" thickBot="1" x14ac:dyDescent="0.25">
      <c r="A232" s="204"/>
      <c r="B232" s="206"/>
      <c r="C232" s="206"/>
      <c r="D232" s="206"/>
      <c r="E232" s="206"/>
      <c r="F232" s="206"/>
      <c r="G232" s="206"/>
      <c r="H232" s="206"/>
      <c r="I232" s="206"/>
      <c r="J232" s="206"/>
      <c r="K232" s="206"/>
      <c r="L232" s="206"/>
      <c r="M232" s="206"/>
      <c r="N232" s="208"/>
    </row>
    <row r="233" spans="1:14" ht="12.75" customHeight="1" x14ac:dyDescent="0.2">
      <c r="A233" s="203" t="s">
        <v>228</v>
      </c>
      <c r="B233" s="205">
        <v>255.1</v>
      </c>
      <c r="C233" s="205">
        <v>78</v>
      </c>
      <c r="D233" s="205">
        <v>170</v>
      </c>
      <c r="E233" s="205">
        <v>37.5</v>
      </c>
      <c r="F233" s="205">
        <v>153.6</v>
      </c>
      <c r="G233" s="205">
        <v>10</v>
      </c>
      <c r="H233" s="205">
        <v>5</v>
      </c>
      <c r="I233" s="205">
        <v>420</v>
      </c>
      <c r="J233" s="205">
        <v>1</v>
      </c>
      <c r="K233" s="205">
        <v>570</v>
      </c>
      <c r="L233" s="205"/>
      <c r="M233" s="205"/>
      <c r="N233" s="207">
        <f t="shared" si="8"/>
        <v>1700.2</v>
      </c>
    </row>
    <row r="234" spans="1:14" ht="12.75" customHeight="1" thickBot="1" x14ac:dyDescent="0.25">
      <c r="A234" s="204"/>
      <c r="B234" s="206"/>
      <c r="C234" s="206"/>
      <c r="D234" s="206"/>
      <c r="E234" s="206"/>
      <c r="F234" s="206"/>
      <c r="G234" s="206"/>
      <c r="H234" s="206"/>
      <c r="I234" s="206"/>
      <c r="J234" s="206"/>
      <c r="K234" s="206"/>
      <c r="L234" s="206"/>
      <c r="M234" s="206"/>
      <c r="N234" s="208"/>
    </row>
    <row r="235" spans="1:14" ht="12.75" customHeight="1" x14ac:dyDescent="0.2">
      <c r="A235" s="201" t="s">
        <v>13</v>
      </c>
      <c r="B235" s="190">
        <f t="shared" ref="B235:H235" si="9">SUM(B171:B233)</f>
        <v>61580.34</v>
      </c>
      <c r="C235" s="190">
        <f t="shared" si="9"/>
        <v>56300.659999999996</v>
      </c>
      <c r="D235" s="190">
        <f t="shared" si="9"/>
        <v>70877.430000000008</v>
      </c>
      <c r="E235" s="190">
        <f t="shared" si="9"/>
        <v>111085.32999999999</v>
      </c>
      <c r="F235" s="190">
        <f t="shared" si="9"/>
        <v>135000.70000000001</v>
      </c>
      <c r="G235" s="190">
        <f t="shared" si="9"/>
        <v>108388.02</v>
      </c>
      <c r="H235" s="190">
        <f t="shared" si="9"/>
        <v>97250.349999999991</v>
      </c>
      <c r="I235" s="190">
        <f>SUM(I171:I233)</f>
        <v>103476.29</v>
      </c>
      <c r="J235" s="190">
        <f>SUM(J171:J233)</f>
        <v>105650.39000000001</v>
      </c>
      <c r="K235" s="190">
        <f>SUM(K171:K233)</f>
        <v>82966.090000000011</v>
      </c>
      <c r="L235" s="190">
        <v>90827</v>
      </c>
      <c r="M235" s="190">
        <v>71545</v>
      </c>
      <c r="N235" s="190">
        <f>SUM(B235:M235)</f>
        <v>1094947.6000000001</v>
      </c>
    </row>
    <row r="236" spans="1:14" ht="12.75" customHeight="1" thickBot="1" x14ac:dyDescent="0.25">
      <c r="A236" s="202"/>
      <c r="B236" s="191"/>
      <c r="C236" s="191"/>
      <c r="D236" s="191"/>
      <c r="E236" s="191"/>
      <c r="F236" s="191"/>
      <c r="G236" s="191"/>
      <c r="H236" s="191"/>
      <c r="I236" s="191"/>
      <c r="J236" s="191"/>
      <c r="K236" s="191"/>
      <c r="L236" s="191"/>
      <c r="M236" s="191"/>
      <c r="N236" s="191"/>
    </row>
    <row r="237" spans="1:14" ht="12.75" customHeight="1" x14ac:dyDescent="0.2"/>
    <row r="238" spans="1:14" ht="12.75" customHeight="1" x14ac:dyDescent="0.2">
      <c r="C238" s="5"/>
    </row>
    <row r="239" spans="1:14" ht="12.75" customHeight="1" x14ac:dyDescent="0.2"/>
    <row r="240" spans="1:14" s="10" customFormat="1" ht="24.95" customHeight="1" x14ac:dyDescent="0.2">
      <c r="A240" s="200" t="s">
        <v>170</v>
      </c>
      <c r="B240" s="200"/>
      <c r="C240" s="200"/>
      <c r="D240" s="200"/>
      <c r="E240" s="200"/>
      <c r="F240" s="200"/>
      <c r="G240" s="200"/>
      <c r="H240" s="200"/>
      <c r="I240" s="200"/>
      <c r="J240" s="200"/>
      <c r="K240" s="200"/>
      <c r="L240" s="200"/>
      <c r="M240" s="200"/>
      <c r="N240" s="200"/>
    </row>
    <row r="241" spans="1:14" ht="12.75" customHeight="1" thickBot="1" x14ac:dyDescent="0.25">
      <c r="A241" s="20"/>
      <c r="F241" s="4"/>
    </row>
    <row r="242" spans="1:14" ht="12.75" customHeight="1" x14ac:dyDescent="0.2">
      <c r="A242" s="194"/>
      <c r="B242" s="194" t="s">
        <v>1</v>
      </c>
      <c r="C242" s="194" t="s">
        <v>2</v>
      </c>
      <c r="D242" s="194" t="s">
        <v>3</v>
      </c>
      <c r="E242" s="194" t="s">
        <v>4</v>
      </c>
      <c r="F242" s="194" t="s">
        <v>5</v>
      </c>
      <c r="G242" s="194" t="s">
        <v>6</v>
      </c>
      <c r="H242" s="194" t="s">
        <v>7</v>
      </c>
      <c r="I242" s="194" t="s">
        <v>8</v>
      </c>
      <c r="J242" s="194" t="s">
        <v>9</v>
      </c>
      <c r="K242" s="194" t="s">
        <v>10</v>
      </c>
      <c r="L242" s="194" t="s">
        <v>11</v>
      </c>
      <c r="M242" s="194" t="s">
        <v>12</v>
      </c>
      <c r="N242" s="192" t="s">
        <v>13</v>
      </c>
    </row>
    <row r="243" spans="1:14" ht="12.75" customHeight="1" thickBot="1" x14ac:dyDescent="0.25">
      <c r="A243" s="195"/>
      <c r="B243" s="195"/>
      <c r="C243" s="195"/>
      <c r="D243" s="195"/>
      <c r="E243" s="195"/>
      <c r="F243" s="195"/>
      <c r="G243" s="195"/>
      <c r="H243" s="195"/>
      <c r="I243" s="195"/>
      <c r="J243" s="195"/>
      <c r="K243" s="195"/>
      <c r="L243" s="195"/>
      <c r="M243" s="195"/>
      <c r="N243" s="193"/>
    </row>
    <row r="244" spans="1:14" ht="12.75" customHeight="1" x14ac:dyDescent="0.2">
      <c r="A244" s="203" t="s">
        <v>82</v>
      </c>
      <c r="B244" s="205">
        <v>11714</v>
      </c>
      <c r="C244" s="205">
        <v>10271</v>
      </c>
      <c r="D244" s="205">
        <v>18985</v>
      </c>
      <c r="E244" s="205">
        <v>15667</v>
      </c>
      <c r="F244" s="205">
        <v>33119</v>
      </c>
      <c r="G244" s="205">
        <v>49543</v>
      </c>
      <c r="H244" s="205">
        <v>32445</v>
      </c>
      <c r="I244" s="205">
        <v>28723</v>
      </c>
      <c r="J244" s="205">
        <v>30361</v>
      </c>
      <c r="K244" s="205">
        <v>25001</v>
      </c>
      <c r="L244" s="205">
        <v>17981</v>
      </c>
      <c r="M244" s="205">
        <v>23385</v>
      </c>
      <c r="N244" s="207">
        <f t="shared" ref="N244:N262" si="10">SUM(B244:M244)</f>
        <v>297195</v>
      </c>
    </row>
    <row r="245" spans="1:14" ht="12.75" customHeight="1" thickBot="1" x14ac:dyDescent="0.25">
      <c r="A245" s="204"/>
      <c r="B245" s="206"/>
      <c r="C245" s="206"/>
      <c r="D245" s="206"/>
      <c r="E245" s="206"/>
      <c r="F245" s="206"/>
      <c r="G245" s="206"/>
      <c r="H245" s="206"/>
      <c r="I245" s="206"/>
      <c r="J245" s="206"/>
      <c r="K245" s="206"/>
      <c r="L245" s="206"/>
      <c r="M245" s="206"/>
      <c r="N245" s="208"/>
    </row>
    <row r="246" spans="1:14" ht="12.75" customHeight="1" x14ac:dyDescent="0.2">
      <c r="A246" s="194" t="s">
        <v>33</v>
      </c>
      <c r="B246" s="205">
        <v>1006</v>
      </c>
      <c r="C246" s="205">
        <v>3202</v>
      </c>
      <c r="D246" s="205">
        <v>5219</v>
      </c>
      <c r="E246" s="205">
        <v>5795</v>
      </c>
      <c r="F246" s="205">
        <v>6131</v>
      </c>
      <c r="G246" s="205">
        <v>14885</v>
      </c>
      <c r="H246" s="205">
        <v>34889</v>
      </c>
      <c r="I246" s="205">
        <v>16326</v>
      </c>
      <c r="J246" s="205">
        <v>16984</v>
      </c>
      <c r="K246" s="205">
        <v>25084</v>
      </c>
      <c r="L246" s="205">
        <v>25858</v>
      </c>
      <c r="M246" s="205">
        <v>17197</v>
      </c>
      <c r="N246" s="207">
        <f t="shared" si="10"/>
        <v>172576</v>
      </c>
    </row>
    <row r="247" spans="1:14" ht="12.75" customHeight="1" thickBot="1" x14ac:dyDescent="0.25">
      <c r="A247" s="195"/>
      <c r="B247" s="206"/>
      <c r="C247" s="206"/>
      <c r="D247" s="206"/>
      <c r="E247" s="206"/>
      <c r="F247" s="206"/>
      <c r="G247" s="206"/>
      <c r="H247" s="206"/>
      <c r="I247" s="206"/>
      <c r="J247" s="206"/>
      <c r="K247" s="206"/>
      <c r="L247" s="206"/>
      <c r="M247" s="206"/>
      <c r="N247" s="208"/>
    </row>
    <row r="248" spans="1:14" ht="12.75" customHeight="1" x14ac:dyDescent="0.2">
      <c r="A248" s="203" t="s">
        <v>143</v>
      </c>
      <c r="B248" s="205">
        <v>252</v>
      </c>
      <c r="C248" s="205">
        <v>0</v>
      </c>
      <c r="D248" s="205">
        <v>90</v>
      </c>
      <c r="E248" s="205">
        <v>0</v>
      </c>
      <c r="F248" s="205">
        <v>150</v>
      </c>
      <c r="G248" s="205">
        <v>684</v>
      </c>
      <c r="H248" s="205">
        <v>690</v>
      </c>
      <c r="I248" s="205">
        <v>894</v>
      </c>
      <c r="J248" s="205">
        <v>960</v>
      </c>
      <c r="K248" s="205">
        <v>270</v>
      </c>
      <c r="L248" s="205">
        <v>220</v>
      </c>
      <c r="M248" s="205">
        <v>0</v>
      </c>
      <c r="N248" s="207">
        <f t="shared" si="10"/>
        <v>4210</v>
      </c>
    </row>
    <row r="249" spans="1:14" ht="12.75" customHeight="1" thickBot="1" x14ac:dyDescent="0.25">
      <c r="A249" s="204"/>
      <c r="B249" s="206"/>
      <c r="C249" s="206"/>
      <c r="D249" s="206"/>
      <c r="E249" s="206"/>
      <c r="F249" s="206"/>
      <c r="G249" s="206"/>
      <c r="H249" s="206"/>
      <c r="I249" s="206"/>
      <c r="J249" s="206"/>
      <c r="K249" s="206"/>
      <c r="L249" s="206"/>
      <c r="M249" s="206"/>
      <c r="N249" s="208"/>
    </row>
    <row r="250" spans="1:14" ht="12.75" customHeight="1" x14ac:dyDescent="0.2">
      <c r="A250" s="203" t="s">
        <v>83</v>
      </c>
      <c r="B250" s="205">
        <v>20180</v>
      </c>
      <c r="C250" s="205">
        <v>16936</v>
      </c>
      <c r="D250" s="205">
        <v>16371</v>
      </c>
      <c r="E250" s="205">
        <v>14310</v>
      </c>
      <c r="F250" s="205">
        <v>16863</v>
      </c>
      <c r="G250" s="205">
        <v>16188</v>
      </c>
      <c r="H250" s="205">
        <v>18369</v>
      </c>
      <c r="I250" s="205">
        <v>23466</v>
      </c>
      <c r="J250" s="205">
        <v>19111</v>
      </c>
      <c r="K250" s="205">
        <v>22299</v>
      </c>
      <c r="L250" s="205">
        <v>22830</v>
      </c>
      <c r="M250" s="205">
        <v>15091</v>
      </c>
      <c r="N250" s="207">
        <f t="shared" si="10"/>
        <v>222014</v>
      </c>
    </row>
    <row r="251" spans="1:14" ht="12.75" customHeight="1" thickBot="1" x14ac:dyDescent="0.25">
      <c r="A251" s="204"/>
      <c r="B251" s="206"/>
      <c r="C251" s="206"/>
      <c r="D251" s="206"/>
      <c r="E251" s="206"/>
      <c r="F251" s="206"/>
      <c r="G251" s="206"/>
      <c r="H251" s="206"/>
      <c r="I251" s="206"/>
      <c r="J251" s="206"/>
      <c r="K251" s="206"/>
      <c r="L251" s="206"/>
      <c r="M251" s="206"/>
      <c r="N251" s="208"/>
    </row>
    <row r="252" spans="1:14" ht="12.75" customHeight="1" x14ac:dyDescent="0.2">
      <c r="A252" s="194" t="s">
        <v>86</v>
      </c>
      <c r="B252" s="205">
        <v>660</v>
      </c>
      <c r="C252" s="205">
        <v>660</v>
      </c>
      <c r="D252" s="205">
        <v>660</v>
      </c>
      <c r="E252" s="205">
        <v>1320</v>
      </c>
      <c r="F252" s="205">
        <v>330</v>
      </c>
      <c r="G252" s="205">
        <v>990</v>
      </c>
      <c r="H252" s="205">
        <v>660</v>
      </c>
      <c r="I252" s="205">
        <v>1350</v>
      </c>
      <c r="J252" s="205">
        <v>990</v>
      </c>
      <c r="K252" s="205">
        <v>990</v>
      </c>
      <c r="L252" s="205">
        <v>660</v>
      </c>
      <c r="M252" s="205">
        <v>1320</v>
      </c>
      <c r="N252" s="207">
        <f t="shared" si="10"/>
        <v>10590</v>
      </c>
    </row>
    <row r="253" spans="1:14" ht="12.75" customHeight="1" thickBot="1" x14ac:dyDescent="0.25">
      <c r="A253" s="195"/>
      <c r="B253" s="206"/>
      <c r="C253" s="206"/>
      <c r="D253" s="206"/>
      <c r="E253" s="206"/>
      <c r="F253" s="206"/>
      <c r="G253" s="206"/>
      <c r="H253" s="206"/>
      <c r="I253" s="206"/>
      <c r="J253" s="206"/>
      <c r="K253" s="206"/>
      <c r="L253" s="206"/>
      <c r="M253" s="206"/>
      <c r="N253" s="208"/>
    </row>
    <row r="254" spans="1:14" ht="12.75" customHeight="1" x14ac:dyDescent="0.2">
      <c r="A254" s="194" t="s">
        <v>85</v>
      </c>
      <c r="B254" s="205">
        <v>7710</v>
      </c>
      <c r="C254" s="205">
        <v>8460</v>
      </c>
      <c r="D254" s="205">
        <v>7710</v>
      </c>
      <c r="E254" s="205">
        <v>14130</v>
      </c>
      <c r="F254" s="205">
        <v>15864</v>
      </c>
      <c r="G254" s="205">
        <v>13455</v>
      </c>
      <c r="H254" s="205">
        <v>9920</v>
      </c>
      <c r="I254" s="205">
        <v>10470</v>
      </c>
      <c r="J254" s="205">
        <v>6900</v>
      </c>
      <c r="K254" s="205">
        <v>3340</v>
      </c>
      <c r="L254" s="205">
        <v>6020</v>
      </c>
      <c r="M254" s="205">
        <v>3630</v>
      </c>
      <c r="N254" s="207">
        <f t="shared" si="10"/>
        <v>107609</v>
      </c>
    </row>
    <row r="255" spans="1:14" ht="12.75" customHeight="1" thickBot="1" x14ac:dyDescent="0.25">
      <c r="A255" s="195"/>
      <c r="B255" s="206"/>
      <c r="C255" s="206"/>
      <c r="D255" s="206"/>
      <c r="E255" s="206"/>
      <c r="F255" s="206"/>
      <c r="G255" s="206"/>
      <c r="H255" s="206"/>
      <c r="I255" s="206"/>
      <c r="J255" s="206"/>
      <c r="K255" s="206"/>
      <c r="L255" s="206"/>
      <c r="M255" s="206"/>
      <c r="N255" s="208"/>
    </row>
    <row r="256" spans="1:14" ht="12.75" customHeight="1" x14ac:dyDescent="0.2">
      <c r="A256" s="194" t="s">
        <v>44</v>
      </c>
      <c r="B256" s="205">
        <v>5188</v>
      </c>
      <c r="C256" s="205">
        <v>17930</v>
      </c>
      <c r="D256" s="205">
        <v>30146</v>
      </c>
      <c r="E256" s="205">
        <v>23122</v>
      </c>
      <c r="F256" s="205">
        <v>28767</v>
      </c>
      <c r="G256" s="205">
        <v>23465</v>
      </c>
      <c r="H256" s="205">
        <v>30366</v>
      </c>
      <c r="I256" s="205">
        <v>25195</v>
      </c>
      <c r="J256" s="205">
        <v>25619</v>
      </c>
      <c r="K256" s="205">
        <v>34272</v>
      </c>
      <c r="L256" s="205">
        <v>29429</v>
      </c>
      <c r="M256" s="205">
        <v>25803</v>
      </c>
      <c r="N256" s="207">
        <f t="shared" si="10"/>
        <v>299302</v>
      </c>
    </row>
    <row r="257" spans="1:14" ht="12.75" customHeight="1" thickBot="1" x14ac:dyDescent="0.25">
      <c r="A257" s="195"/>
      <c r="B257" s="206"/>
      <c r="C257" s="206"/>
      <c r="D257" s="206"/>
      <c r="E257" s="206"/>
      <c r="F257" s="206"/>
      <c r="G257" s="206"/>
      <c r="H257" s="206"/>
      <c r="I257" s="206"/>
      <c r="J257" s="206"/>
      <c r="K257" s="206"/>
      <c r="L257" s="206"/>
      <c r="M257" s="206"/>
      <c r="N257" s="208"/>
    </row>
    <row r="258" spans="1:14" ht="12.75" customHeight="1" x14ac:dyDescent="0.2">
      <c r="A258" s="203" t="s">
        <v>84</v>
      </c>
      <c r="B258" s="205">
        <v>36444</v>
      </c>
      <c r="C258" s="205">
        <v>26045</v>
      </c>
      <c r="D258" s="205">
        <v>25167</v>
      </c>
      <c r="E258" s="205">
        <v>26082</v>
      </c>
      <c r="F258" s="205">
        <v>21810</v>
      </c>
      <c r="G258" s="205">
        <v>19682</v>
      </c>
      <c r="H258" s="205">
        <v>26296</v>
      </c>
      <c r="I258" s="205">
        <v>27333</v>
      </c>
      <c r="J258" s="205">
        <v>30860</v>
      </c>
      <c r="K258" s="205">
        <v>22741</v>
      </c>
      <c r="L258" s="205">
        <v>25127</v>
      </c>
      <c r="M258" s="205">
        <v>27124</v>
      </c>
      <c r="N258" s="207">
        <f t="shared" si="10"/>
        <v>314711</v>
      </c>
    </row>
    <row r="259" spans="1:14" ht="12.75" customHeight="1" thickBot="1" x14ac:dyDescent="0.25">
      <c r="A259" s="204"/>
      <c r="B259" s="206"/>
      <c r="C259" s="206"/>
      <c r="D259" s="206"/>
      <c r="E259" s="206"/>
      <c r="F259" s="206"/>
      <c r="G259" s="206"/>
      <c r="H259" s="206"/>
      <c r="I259" s="206"/>
      <c r="J259" s="206"/>
      <c r="K259" s="206"/>
      <c r="L259" s="206"/>
      <c r="M259" s="206"/>
      <c r="N259" s="208"/>
    </row>
    <row r="260" spans="1:14" ht="12.75" customHeight="1" x14ac:dyDescent="0.2">
      <c r="A260" s="194" t="s">
        <v>89</v>
      </c>
      <c r="B260" s="205">
        <v>14099</v>
      </c>
      <c r="C260" s="205">
        <v>12210</v>
      </c>
      <c r="D260" s="205">
        <v>10215</v>
      </c>
      <c r="E260" s="205">
        <v>9000</v>
      </c>
      <c r="F260" s="205">
        <v>16349</v>
      </c>
      <c r="G260" s="205">
        <v>14514</v>
      </c>
      <c r="H260" s="205">
        <v>17910</v>
      </c>
      <c r="I260" s="205">
        <v>18439</v>
      </c>
      <c r="J260" s="205">
        <v>8230</v>
      </c>
      <c r="K260" s="205">
        <v>6915</v>
      </c>
      <c r="L260" s="205">
        <v>4115</v>
      </c>
      <c r="M260" s="205">
        <v>4297</v>
      </c>
      <c r="N260" s="207">
        <f t="shared" si="10"/>
        <v>136293</v>
      </c>
    </row>
    <row r="261" spans="1:14" ht="12.75" customHeight="1" thickBot="1" x14ac:dyDescent="0.25">
      <c r="A261" s="195"/>
      <c r="B261" s="206"/>
      <c r="C261" s="206"/>
      <c r="D261" s="206"/>
      <c r="E261" s="206"/>
      <c r="F261" s="206"/>
      <c r="G261" s="206"/>
      <c r="H261" s="206"/>
      <c r="I261" s="206"/>
      <c r="J261" s="206"/>
      <c r="K261" s="206"/>
      <c r="L261" s="206"/>
      <c r="M261" s="206"/>
      <c r="N261" s="208"/>
    </row>
    <row r="262" spans="1:14" ht="12.75" customHeight="1" x14ac:dyDescent="0.2">
      <c r="A262" s="194" t="s">
        <v>144</v>
      </c>
      <c r="B262" s="205">
        <v>0</v>
      </c>
      <c r="C262" s="205">
        <v>0</v>
      </c>
      <c r="D262" s="205">
        <v>0</v>
      </c>
      <c r="E262" s="205">
        <v>0</v>
      </c>
      <c r="F262" s="205">
        <v>0</v>
      </c>
      <c r="G262" s="205">
        <v>0</v>
      </c>
      <c r="H262" s="205">
        <v>0</v>
      </c>
      <c r="I262" s="205">
        <v>0</v>
      </c>
      <c r="J262" s="205">
        <v>0</v>
      </c>
      <c r="K262" s="205">
        <v>0</v>
      </c>
      <c r="L262" s="205">
        <v>0</v>
      </c>
      <c r="M262" s="205">
        <v>0</v>
      </c>
      <c r="N262" s="207">
        <f t="shared" si="10"/>
        <v>0</v>
      </c>
    </row>
    <row r="263" spans="1:14" ht="12.75" customHeight="1" thickBot="1" x14ac:dyDescent="0.25">
      <c r="A263" s="195"/>
      <c r="B263" s="206"/>
      <c r="C263" s="206"/>
      <c r="D263" s="206"/>
      <c r="E263" s="206"/>
      <c r="F263" s="206"/>
      <c r="G263" s="206"/>
      <c r="H263" s="206"/>
      <c r="I263" s="206"/>
      <c r="J263" s="206"/>
      <c r="K263" s="206"/>
      <c r="L263" s="206"/>
      <c r="M263" s="206"/>
      <c r="N263" s="208"/>
    </row>
    <row r="264" spans="1:14" ht="12.75" customHeight="1" x14ac:dyDescent="0.2">
      <c r="A264" s="201" t="s">
        <v>13</v>
      </c>
      <c r="B264" s="190">
        <f t="shared" ref="B264:M264" si="11">SUM(B244:B262)</f>
        <v>97253</v>
      </c>
      <c r="C264" s="190">
        <f t="shared" si="11"/>
        <v>95714</v>
      </c>
      <c r="D264" s="190">
        <f t="shared" si="11"/>
        <v>114563</v>
      </c>
      <c r="E264" s="190">
        <f t="shared" si="11"/>
        <v>109426</v>
      </c>
      <c r="F264" s="190">
        <f t="shared" si="11"/>
        <v>139383</v>
      </c>
      <c r="G264" s="190">
        <f t="shared" si="11"/>
        <v>153406</v>
      </c>
      <c r="H264" s="190">
        <f t="shared" si="11"/>
        <v>171545</v>
      </c>
      <c r="I264" s="190">
        <f t="shared" si="11"/>
        <v>152196</v>
      </c>
      <c r="J264" s="190">
        <f t="shared" si="11"/>
        <v>140015</v>
      </c>
      <c r="K264" s="190">
        <f t="shared" si="11"/>
        <v>140912</v>
      </c>
      <c r="L264" s="190">
        <f t="shared" si="11"/>
        <v>132240</v>
      </c>
      <c r="M264" s="190">
        <f t="shared" si="11"/>
        <v>117847</v>
      </c>
      <c r="N264" s="190">
        <f>SUM(B264:M264)</f>
        <v>1564500</v>
      </c>
    </row>
    <row r="265" spans="1:14" ht="12.75" customHeight="1" thickBot="1" x14ac:dyDescent="0.25">
      <c r="A265" s="202"/>
      <c r="B265" s="191"/>
      <c r="C265" s="191"/>
      <c r="D265" s="191"/>
      <c r="E265" s="191"/>
      <c r="F265" s="191"/>
      <c r="G265" s="191"/>
      <c r="H265" s="191"/>
      <c r="I265" s="191"/>
      <c r="J265" s="191"/>
      <c r="K265" s="191"/>
      <c r="L265" s="191"/>
      <c r="M265" s="191"/>
      <c r="N265" s="191"/>
    </row>
    <row r="266" spans="1:14" ht="12.75" customHeight="1" x14ac:dyDescent="0.2"/>
    <row r="267" spans="1:14" ht="12.75" customHeight="1" x14ac:dyDescent="0.2"/>
    <row r="268" spans="1:14" ht="12.75" customHeight="1" x14ac:dyDescent="0.2"/>
    <row r="269" spans="1:14" s="10" customFormat="1" ht="24.95" customHeight="1" x14ac:dyDescent="0.2">
      <c r="A269" s="200" t="s">
        <v>194</v>
      </c>
      <c r="B269" s="200"/>
      <c r="C269" s="200"/>
      <c r="D269" s="200"/>
      <c r="E269" s="200"/>
      <c r="F269" s="200"/>
      <c r="G269" s="200"/>
      <c r="H269" s="200"/>
      <c r="I269" s="200"/>
      <c r="J269" s="200"/>
      <c r="K269" s="200"/>
      <c r="L269" s="200"/>
      <c r="M269" s="200"/>
      <c r="N269" s="200"/>
    </row>
    <row r="270" spans="1:14" ht="12.75" customHeight="1" thickBot="1" x14ac:dyDescent="0.25"/>
    <row r="271" spans="1:14" ht="12.75" customHeight="1" x14ac:dyDescent="0.2">
      <c r="A271" s="194"/>
      <c r="B271" s="194" t="s">
        <v>1</v>
      </c>
      <c r="C271" s="194" t="s">
        <v>2</v>
      </c>
      <c r="D271" s="194" t="s">
        <v>3</v>
      </c>
      <c r="E271" s="194" t="s">
        <v>4</v>
      </c>
      <c r="F271" s="194" t="s">
        <v>5</v>
      </c>
      <c r="G271" s="194" t="s">
        <v>6</v>
      </c>
      <c r="H271" s="194" t="s">
        <v>7</v>
      </c>
      <c r="I271" s="194" t="s">
        <v>8</v>
      </c>
      <c r="J271" s="194" t="s">
        <v>9</v>
      </c>
      <c r="K271" s="194" t="s">
        <v>10</v>
      </c>
      <c r="L271" s="194" t="s">
        <v>11</v>
      </c>
      <c r="M271" s="194" t="s">
        <v>12</v>
      </c>
      <c r="N271" s="192" t="s">
        <v>13</v>
      </c>
    </row>
    <row r="272" spans="1:14" ht="12.75" customHeight="1" thickBot="1" x14ac:dyDescent="0.25">
      <c r="A272" s="195"/>
      <c r="B272" s="195"/>
      <c r="C272" s="195"/>
      <c r="D272" s="195"/>
      <c r="E272" s="195"/>
      <c r="F272" s="195"/>
      <c r="G272" s="195"/>
      <c r="H272" s="195"/>
      <c r="I272" s="195"/>
      <c r="J272" s="195"/>
      <c r="K272" s="195"/>
      <c r="L272" s="195"/>
      <c r="M272" s="195"/>
      <c r="N272" s="193"/>
    </row>
    <row r="273" spans="1:14" ht="12.75" customHeight="1" x14ac:dyDescent="0.2">
      <c r="A273" s="201" t="s">
        <v>13</v>
      </c>
      <c r="B273" s="190">
        <v>93</v>
      </c>
      <c r="C273" s="190">
        <v>76</v>
      </c>
      <c r="D273" s="190">
        <v>87</v>
      </c>
      <c r="E273" s="190">
        <v>155</v>
      </c>
      <c r="F273" s="190">
        <v>872</v>
      </c>
      <c r="G273" s="190">
        <v>231</v>
      </c>
      <c r="H273" s="190">
        <v>231</v>
      </c>
      <c r="I273" s="190">
        <v>197</v>
      </c>
      <c r="J273" s="190">
        <v>485</v>
      </c>
      <c r="K273" s="190">
        <v>280</v>
      </c>
      <c r="L273" s="190">
        <v>207</v>
      </c>
      <c r="M273" s="190">
        <v>135</v>
      </c>
      <c r="N273" s="190">
        <f>SUM(B273:M273)</f>
        <v>3049</v>
      </c>
    </row>
    <row r="274" spans="1:14" ht="12.75" customHeight="1" thickBot="1" x14ac:dyDescent="0.25">
      <c r="A274" s="202"/>
      <c r="B274" s="191"/>
      <c r="C274" s="191"/>
      <c r="D274" s="191"/>
      <c r="E274" s="191"/>
      <c r="F274" s="191"/>
      <c r="G274" s="191"/>
      <c r="H274" s="191"/>
      <c r="I274" s="191"/>
      <c r="J274" s="191"/>
      <c r="K274" s="191"/>
      <c r="L274" s="191"/>
      <c r="M274" s="191"/>
      <c r="N274" s="191"/>
    </row>
    <row r="275" spans="1:14" ht="12.75" customHeight="1" x14ac:dyDescent="0.2"/>
  </sheetData>
  <mergeCells count="1625">
    <mergeCell ref="M53:M54"/>
    <mergeCell ref="N53:N54"/>
    <mergeCell ref="M55:M56"/>
    <mergeCell ref="F55:F56"/>
    <mergeCell ref="G55:G56"/>
    <mergeCell ref="H55:H56"/>
    <mergeCell ref="I55:I56"/>
    <mergeCell ref="G57:G58"/>
    <mergeCell ref="H57:H58"/>
    <mergeCell ref="I57:I58"/>
    <mergeCell ref="J57:J58"/>
    <mergeCell ref="J55:J56"/>
    <mergeCell ref="K57:K58"/>
    <mergeCell ref="L57:L58"/>
    <mergeCell ref="M57:M58"/>
    <mergeCell ref="N57:N58"/>
    <mergeCell ref="N55:N56"/>
    <mergeCell ref="L53:L54"/>
    <mergeCell ref="L55:L56"/>
    <mergeCell ref="B57:B58"/>
    <mergeCell ref="C57:C58"/>
    <mergeCell ref="D57:D58"/>
    <mergeCell ref="E57:E58"/>
    <mergeCell ref="F57:F58"/>
    <mergeCell ref="B53:B54"/>
    <mergeCell ref="C53:C54"/>
    <mergeCell ref="D53:D54"/>
    <mergeCell ref="E53:E54"/>
    <mergeCell ref="F53:F54"/>
    <mergeCell ref="G53:G54"/>
    <mergeCell ref="H53:H54"/>
    <mergeCell ref="B55:B56"/>
    <mergeCell ref="C55:C56"/>
    <mergeCell ref="D55:D56"/>
    <mergeCell ref="E55:E56"/>
    <mergeCell ref="K53:K54"/>
    <mergeCell ref="I53:I54"/>
    <mergeCell ref="J53:J54"/>
    <mergeCell ref="K55:K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N51:N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112:N11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110:M111"/>
    <mergeCell ref="N110:N111"/>
    <mergeCell ref="N108:N109"/>
    <mergeCell ref="B110:B111"/>
    <mergeCell ref="C110:C111"/>
    <mergeCell ref="D110:D111"/>
    <mergeCell ref="E110:E111"/>
    <mergeCell ref="F110:F111"/>
    <mergeCell ref="G110:G111"/>
    <mergeCell ref="H110:H111"/>
    <mergeCell ref="B112:B113"/>
    <mergeCell ref="C112:C113"/>
    <mergeCell ref="D112:D113"/>
    <mergeCell ref="E112:E113"/>
    <mergeCell ref="K110:K111"/>
    <mergeCell ref="L110:L111"/>
    <mergeCell ref="I110:I111"/>
    <mergeCell ref="J110:J111"/>
    <mergeCell ref="J112:J113"/>
    <mergeCell ref="K112:K113"/>
    <mergeCell ref="L112:L113"/>
    <mergeCell ref="M112:M113"/>
    <mergeCell ref="F112:F113"/>
    <mergeCell ref="G112:G113"/>
    <mergeCell ref="H112:H113"/>
    <mergeCell ref="I112:I113"/>
    <mergeCell ref="M106:M107"/>
    <mergeCell ref="N106:N107"/>
    <mergeCell ref="N104:N105"/>
    <mergeCell ref="B106:B107"/>
    <mergeCell ref="C106:C107"/>
    <mergeCell ref="D106:D107"/>
    <mergeCell ref="E106:E107"/>
    <mergeCell ref="F106:F107"/>
    <mergeCell ref="G106:G107"/>
    <mergeCell ref="H106:H107"/>
    <mergeCell ref="B108:B109"/>
    <mergeCell ref="C108:C109"/>
    <mergeCell ref="D108:D109"/>
    <mergeCell ref="E108:E109"/>
    <mergeCell ref="K106:K107"/>
    <mergeCell ref="L106:L107"/>
    <mergeCell ref="I106:I107"/>
    <mergeCell ref="J106:J107"/>
    <mergeCell ref="J108:J109"/>
    <mergeCell ref="K108:K109"/>
    <mergeCell ref="L108:L109"/>
    <mergeCell ref="M108:M109"/>
    <mergeCell ref="F108:F109"/>
    <mergeCell ref="G108:G109"/>
    <mergeCell ref="H108:H109"/>
    <mergeCell ref="I108:I109"/>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L74:L75"/>
    <mergeCell ref="I74:I75"/>
    <mergeCell ref="J74:J75"/>
    <mergeCell ref="J76:J77"/>
    <mergeCell ref="K76:K77"/>
    <mergeCell ref="N78:N79"/>
    <mergeCell ref="N76:N77"/>
    <mergeCell ref="B78:B79"/>
    <mergeCell ref="C78:C79"/>
    <mergeCell ref="D78:D79"/>
    <mergeCell ref="E78:E79"/>
    <mergeCell ref="F78:F79"/>
    <mergeCell ref="G78:G79"/>
    <mergeCell ref="H78:H79"/>
    <mergeCell ref="M76:M77"/>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B76:B77"/>
    <mergeCell ref="C76:C77"/>
    <mergeCell ref="D76:D77"/>
    <mergeCell ref="E76:E77"/>
    <mergeCell ref="K74:K75"/>
    <mergeCell ref="M74:M75"/>
    <mergeCell ref="L76:L77"/>
    <mergeCell ref="E74:E75"/>
    <mergeCell ref="F74:F75"/>
    <mergeCell ref="G74:G75"/>
    <mergeCell ref="F72:F73"/>
    <mergeCell ref="G72:G73"/>
    <mergeCell ref="H72:H73"/>
    <mergeCell ref="F76:F77"/>
    <mergeCell ref="G76:G77"/>
    <mergeCell ref="H76:H77"/>
    <mergeCell ref="I76:I77"/>
    <mergeCell ref="H70:H71"/>
    <mergeCell ref="K70:K71"/>
    <mergeCell ref="L70:L71"/>
    <mergeCell ref="I72:I73"/>
    <mergeCell ref="B70:B71"/>
    <mergeCell ref="C70:C71"/>
    <mergeCell ref="D70:D71"/>
    <mergeCell ref="E70:E71"/>
    <mergeCell ref="F70:F71"/>
    <mergeCell ref="G70:G71"/>
    <mergeCell ref="B72:B73"/>
    <mergeCell ref="C72:C73"/>
    <mergeCell ref="D72:D73"/>
    <mergeCell ref="E72:E73"/>
    <mergeCell ref="N74:N75"/>
    <mergeCell ref="N72:N73"/>
    <mergeCell ref="B74:B75"/>
    <mergeCell ref="C74:C75"/>
    <mergeCell ref="D74:D75"/>
    <mergeCell ref="J72:J73"/>
    <mergeCell ref="H74:H75"/>
    <mergeCell ref="M72:M73"/>
    <mergeCell ref="K72:K73"/>
    <mergeCell ref="M139:M140"/>
    <mergeCell ref="B137:B138"/>
    <mergeCell ref="C137:C138"/>
    <mergeCell ref="D137:D138"/>
    <mergeCell ref="E137:E138"/>
    <mergeCell ref="N139:N140"/>
    <mergeCell ref="N137:N138"/>
    <mergeCell ref="B139:B140"/>
    <mergeCell ref="C139:C140"/>
    <mergeCell ref="D139:D140"/>
    <mergeCell ref="E139:E140"/>
    <mergeCell ref="F139:F140"/>
    <mergeCell ref="G139:G140"/>
    <mergeCell ref="H139:H140"/>
    <mergeCell ref="M137:M138"/>
    <mergeCell ref="B68:B69"/>
    <mergeCell ref="C68:C69"/>
    <mergeCell ref="D68:D69"/>
    <mergeCell ref="E68:E69"/>
    <mergeCell ref="K139:K140"/>
    <mergeCell ref="L139:L140"/>
    <mergeCell ref="I139:I140"/>
    <mergeCell ref="J139:J140"/>
    <mergeCell ref="J137:J138"/>
    <mergeCell ref="K137:K138"/>
    <mergeCell ref="F68:F69"/>
    <mergeCell ref="G68:G69"/>
    <mergeCell ref="H68:H69"/>
    <mergeCell ref="I68:I69"/>
    <mergeCell ref="M70:M71"/>
    <mergeCell ref="N70:N71"/>
    <mergeCell ref="N68:N69"/>
    <mergeCell ref="N135:N136"/>
    <mergeCell ref="N133:N134"/>
    <mergeCell ref="B135:B136"/>
    <mergeCell ref="C135:C136"/>
    <mergeCell ref="D135:D136"/>
    <mergeCell ref="E135:E136"/>
    <mergeCell ref="F135:F136"/>
    <mergeCell ref="G135:G136"/>
    <mergeCell ref="H135:H136"/>
    <mergeCell ref="L133:L134"/>
    <mergeCell ref="K135:K136"/>
    <mergeCell ref="L135:L136"/>
    <mergeCell ref="I135:I136"/>
    <mergeCell ref="J135:J136"/>
    <mergeCell ref="L137:L138"/>
    <mergeCell ref="M135:M136"/>
    <mergeCell ref="F137:F138"/>
    <mergeCell ref="G137:G138"/>
    <mergeCell ref="H137:H138"/>
    <mergeCell ref="I137:I138"/>
    <mergeCell ref="N131:N132"/>
    <mergeCell ref="N129:N130"/>
    <mergeCell ref="B131:B132"/>
    <mergeCell ref="C131:C132"/>
    <mergeCell ref="D131:D132"/>
    <mergeCell ref="E131:E132"/>
    <mergeCell ref="F131:F132"/>
    <mergeCell ref="G131:G132"/>
    <mergeCell ref="H131:H132"/>
    <mergeCell ref="K131:K132"/>
    <mergeCell ref="L131:L132"/>
    <mergeCell ref="I131:I132"/>
    <mergeCell ref="J131:J132"/>
    <mergeCell ref="J133:J134"/>
    <mergeCell ref="K133:K134"/>
    <mergeCell ref="M133:M134"/>
    <mergeCell ref="F133:F134"/>
    <mergeCell ref="G133:G134"/>
    <mergeCell ref="H133:H134"/>
    <mergeCell ref="I133:I134"/>
    <mergeCell ref="B133:B134"/>
    <mergeCell ref="C133:C134"/>
    <mergeCell ref="D133:D134"/>
    <mergeCell ref="E133:E134"/>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M131:M132"/>
    <mergeCell ref="J123:J124"/>
    <mergeCell ref="J125:J126"/>
    <mergeCell ref="K125:K126"/>
    <mergeCell ref="L125:L126"/>
    <mergeCell ref="M125:M126"/>
    <mergeCell ref="F125:F126"/>
    <mergeCell ref="G125:G126"/>
    <mergeCell ref="H125:H126"/>
    <mergeCell ref="I125:I126"/>
    <mergeCell ref="M127:M128"/>
    <mergeCell ref="M123:M124"/>
    <mergeCell ref="N127:N128"/>
    <mergeCell ref="N125:N126"/>
    <mergeCell ref="B127:B128"/>
    <mergeCell ref="C127:C128"/>
    <mergeCell ref="D127:D128"/>
    <mergeCell ref="E127:E128"/>
    <mergeCell ref="F127:F128"/>
    <mergeCell ref="G127:G128"/>
    <mergeCell ref="H127:H128"/>
    <mergeCell ref="B160:B161"/>
    <mergeCell ref="C160:C161"/>
    <mergeCell ref="D160:D161"/>
    <mergeCell ref="E160:E161"/>
    <mergeCell ref="K158:K159"/>
    <mergeCell ref="I158:I159"/>
    <mergeCell ref="J158:J159"/>
    <mergeCell ref="J160:J161"/>
    <mergeCell ref="K160:K161"/>
    <mergeCell ref="L160:L161"/>
    <mergeCell ref="M160:M161"/>
    <mergeCell ref="F160:F161"/>
    <mergeCell ref="G160:G161"/>
    <mergeCell ref="H160:H161"/>
    <mergeCell ref="I160:I161"/>
    <mergeCell ref="C158:C159"/>
    <mergeCell ref="D158:D159"/>
    <mergeCell ref="E158:E159"/>
    <mergeCell ref="F158:F159"/>
    <mergeCell ref="G158:G159"/>
    <mergeCell ref="H158:H159"/>
    <mergeCell ref="E152:E153"/>
    <mergeCell ref="K150:K151"/>
    <mergeCell ref="N123:N124"/>
    <mergeCell ref="N160:N161"/>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B156:B157"/>
    <mergeCell ref="C156:C157"/>
    <mergeCell ref="D156:D157"/>
    <mergeCell ref="E156:E157"/>
    <mergeCell ref="F156:F157"/>
    <mergeCell ref="G156:G157"/>
    <mergeCell ref="H156:H157"/>
    <mergeCell ref="J156:J157"/>
    <mergeCell ref="K156:K157"/>
    <mergeCell ref="L156:L157"/>
    <mergeCell ref="I156:I157"/>
    <mergeCell ref="M158:M159"/>
    <mergeCell ref="N158:N159"/>
    <mergeCell ref="N156:N157"/>
    <mergeCell ref="L158:L159"/>
    <mergeCell ref="B158:B159"/>
    <mergeCell ref="L150:L151"/>
    <mergeCell ref="I150:I151"/>
    <mergeCell ref="J150:J151"/>
    <mergeCell ref="J152:J153"/>
    <mergeCell ref="K152:K153"/>
    <mergeCell ref="L152:L153"/>
    <mergeCell ref="F152:F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M231:M232"/>
    <mergeCell ref="N231:N232"/>
    <mergeCell ref="N229:N230"/>
    <mergeCell ref="B231:B232"/>
    <mergeCell ref="C231:C232"/>
    <mergeCell ref="D231:D232"/>
    <mergeCell ref="E231:E232"/>
    <mergeCell ref="F231:F232"/>
    <mergeCell ref="G231:G232"/>
    <mergeCell ref="H231:H232"/>
    <mergeCell ref="B233:B234"/>
    <mergeCell ref="C233:C234"/>
    <mergeCell ref="D233:D234"/>
    <mergeCell ref="E233:E234"/>
    <mergeCell ref="K231:K232"/>
    <mergeCell ref="L231:L232"/>
    <mergeCell ref="I231:I232"/>
    <mergeCell ref="J231:J232"/>
    <mergeCell ref="J233:J234"/>
    <mergeCell ref="K233:K234"/>
    <mergeCell ref="L233:L234"/>
    <mergeCell ref="M233:M234"/>
    <mergeCell ref="F233:F234"/>
    <mergeCell ref="G233:G234"/>
    <mergeCell ref="H233:H234"/>
    <mergeCell ref="I233:I234"/>
    <mergeCell ref="N233:N234"/>
    <mergeCell ref="M227:M228"/>
    <mergeCell ref="N227:N228"/>
    <mergeCell ref="N225:N226"/>
    <mergeCell ref="B227:B228"/>
    <mergeCell ref="C227:C228"/>
    <mergeCell ref="D227:D228"/>
    <mergeCell ref="E227:E228"/>
    <mergeCell ref="F227:F228"/>
    <mergeCell ref="G227:G228"/>
    <mergeCell ref="H227:H228"/>
    <mergeCell ref="B229:B230"/>
    <mergeCell ref="C229:C230"/>
    <mergeCell ref="D229:D230"/>
    <mergeCell ref="E229:E230"/>
    <mergeCell ref="K227:K228"/>
    <mergeCell ref="L227:L228"/>
    <mergeCell ref="I227:I228"/>
    <mergeCell ref="J227:J228"/>
    <mergeCell ref="J229:J230"/>
    <mergeCell ref="K229:K230"/>
    <mergeCell ref="L229:L230"/>
    <mergeCell ref="M229:M230"/>
    <mergeCell ref="F229:F230"/>
    <mergeCell ref="G229:G230"/>
    <mergeCell ref="H229:H230"/>
    <mergeCell ref="I229:I230"/>
    <mergeCell ref="M223:M224"/>
    <mergeCell ref="N223:N224"/>
    <mergeCell ref="N221:N222"/>
    <mergeCell ref="B223:B224"/>
    <mergeCell ref="C223:C224"/>
    <mergeCell ref="D223:D224"/>
    <mergeCell ref="E223:E224"/>
    <mergeCell ref="F223:F224"/>
    <mergeCell ref="G223:G224"/>
    <mergeCell ref="H223:H224"/>
    <mergeCell ref="B225:B226"/>
    <mergeCell ref="C225:C226"/>
    <mergeCell ref="D225:D226"/>
    <mergeCell ref="E225:E226"/>
    <mergeCell ref="K223:K224"/>
    <mergeCell ref="L223:L224"/>
    <mergeCell ref="I223:I224"/>
    <mergeCell ref="J223:J224"/>
    <mergeCell ref="J225:J226"/>
    <mergeCell ref="K225:K226"/>
    <mergeCell ref="L225:L226"/>
    <mergeCell ref="M225:M226"/>
    <mergeCell ref="F225:F226"/>
    <mergeCell ref="G225:G226"/>
    <mergeCell ref="H225:H226"/>
    <mergeCell ref="I225:I226"/>
    <mergeCell ref="M219:M220"/>
    <mergeCell ref="N219:N220"/>
    <mergeCell ref="N217:N218"/>
    <mergeCell ref="B219:B220"/>
    <mergeCell ref="C219:C220"/>
    <mergeCell ref="D219:D220"/>
    <mergeCell ref="E219:E220"/>
    <mergeCell ref="F219:F220"/>
    <mergeCell ref="G219:G220"/>
    <mergeCell ref="H219:H220"/>
    <mergeCell ref="B221:B222"/>
    <mergeCell ref="C221:C222"/>
    <mergeCell ref="D221:D222"/>
    <mergeCell ref="E221:E222"/>
    <mergeCell ref="K219:K220"/>
    <mergeCell ref="L219:L220"/>
    <mergeCell ref="I219:I220"/>
    <mergeCell ref="J219:J220"/>
    <mergeCell ref="J221:J222"/>
    <mergeCell ref="K221:K222"/>
    <mergeCell ref="L221:L222"/>
    <mergeCell ref="M221:M222"/>
    <mergeCell ref="F221:F222"/>
    <mergeCell ref="G221:G222"/>
    <mergeCell ref="H221:H222"/>
    <mergeCell ref="I221:I222"/>
    <mergeCell ref="M215:M21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M211:M212"/>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M207:M208"/>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B201:B202"/>
    <mergeCell ref="C201:C202"/>
    <mergeCell ref="D201:D202"/>
    <mergeCell ref="E201:E202"/>
    <mergeCell ref="J201:J202"/>
    <mergeCell ref="K201:K202"/>
    <mergeCell ref="L201:L202"/>
    <mergeCell ref="M201:M202"/>
    <mergeCell ref="F201:F202"/>
    <mergeCell ref="G201:G202"/>
    <mergeCell ref="H201:H202"/>
    <mergeCell ref="I201:I202"/>
    <mergeCell ref="M203:M204"/>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199:N200"/>
    <mergeCell ref="N197:N198"/>
    <mergeCell ref="B199:B200"/>
    <mergeCell ref="C199:C200"/>
    <mergeCell ref="D199:D200"/>
    <mergeCell ref="E199:E200"/>
    <mergeCell ref="F199:F200"/>
    <mergeCell ref="G199:G200"/>
    <mergeCell ref="H199:H200"/>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K199:K200"/>
    <mergeCell ref="L199:L200"/>
    <mergeCell ref="I199:I200"/>
    <mergeCell ref="J199:J200"/>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K191:K192"/>
    <mergeCell ref="L191:L192"/>
    <mergeCell ref="I191:I192"/>
    <mergeCell ref="J191:J192"/>
    <mergeCell ref="M187:M188"/>
    <mergeCell ref="N187:N188"/>
    <mergeCell ref="N185:N186"/>
    <mergeCell ref="B187:B188"/>
    <mergeCell ref="C187:C188"/>
    <mergeCell ref="D187:D188"/>
    <mergeCell ref="E187:E188"/>
    <mergeCell ref="F187:F188"/>
    <mergeCell ref="G187:G188"/>
    <mergeCell ref="H187:H188"/>
    <mergeCell ref="J181:J182"/>
    <mergeCell ref="B181:B182"/>
    <mergeCell ref="C181:C182"/>
    <mergeCell ref="D181:D182"/>
    <mergeCell ref="E181:E182"/>
    <mergeCell ref="F181:F182"/>
    <mergeCell ref="G181:G182"/>
    <mergeCell ref="K181:K182"/>
    <mergeCell ref="L181:L182"/>
    <mergeCell ref="M181:M182"/>
    <mergeCell ref="K187:K188"/>
    <mergeCell ref="L187:L188"/>
    <mergeCell ref="I187:I188"/>
    <mergeCell ref="J187:J188"/>
    <mergeCell ref="M183:M184"/>
    <mergeCell ref="N183:N184"/>
    <mergeCell ref="N181:N182"/>
    <mergeCell ref="L183:L184"/>
    <mergeCell ref="B183:B184"/>
    <mergeCell ref="C183:C184"/>
    <mergeCell ref="D183:D184"/>
    <mergeCell ref="E183:E184"/>
    <mergeCell ref="F183:F184"/>
    <mergeCell ref="G183:G184"/>
    <mergeCell ref="H183:H184"/>
    <mergeCell ref="K183:K184"/>
    <mergeCell ref="I183:I184"/>
    <mergeCell ref="J183:J184"/>
    <mergeCell ref="J185:J186"/>
    <mergeCell ref="K185:K186"/>
    <mergeCell ref="L185:L186"/>
    <mergeCell ref="M185:M186"/>
    <mergeCell ref="F185:F186"/>
    <mergeCell ref="G185:G186"/>
    <mergeCell ref="H185:H186"/>
    <mergeCell ref="I185:I186"/>
    <mergeCell ref="I181:I182"/>
    <mergeCell ref="M173:M174"/>
    <mergeCell ref="N173:N174"/>
    <mergeCell ref="M177:M178"/>
    <mergeCell ref="N177:N178"/>
    <mergeCell ref="N175:N176"/>
    <mergeCell ref="M179:M180"/>
    <mergeCell ref="N179:N180"/>
    <mergeCell ref="M175:M176"/>
    <mergeCell ref="B177:B178"/>
    <mergeCell ref="C177:C178"/>
    <mergeCell ref="D177:D178"/>
    <mergeCell ref="E177:E178"/>
    <mergeCell ref="F177:F178"/>
    <mergeCell ref="G177:G178"/>
    <mergeCell ref="H177:H178"/>
    <mergeCell ref="E179:E180"/>
    <mergeCell ref="F179:F180"/>
    <mergeCell ref="G179:G180"/>
    <mergeCell ref="H179:H180"/>
    <mergeCell ref="K177:K178"/>
    <mergeCell ref="L177:L178"/>
    <mergeCell ref="I177:I178"/>
    <mergeCell ref="J177:J178"/>
    <mergeCell ref="D173:D174"/>
    <mergeCell ref="B179:B180"/>
    <mergeCell ref="C179:C180"/>
    <mergeCell ref="D179:D180"/>
    <mergeCell ref="I179:I180"/>
    <mergeCell ref="J179:J180"/>
    <mergeCell ref="K179:K180"/>
    <mergeCell ref="L179:L180"/>
    <mergeCell ref="M171:M172"/>
    <mergeCell ref="N171:N172"/>
    <mergeCell ref="N262:N263"/>
    <mergeCell ref="B171:B172"/>
    <mergeCell ref="C171:C172"/>
    <mergeCell ref="D171:D172"/>
    <mergeCell ref="E171:E172"/>
    <mergeCell ref="F171:F172"/>
    <mergeCell ref="G171:G172"/>
    <mergeCell ref="H171:H172"/>
    <mergeCell ref="E173:E174"/>
    <mergeCell ref="F173:F174"/>
    <mergeCell ref="G173:G174"/>
    <mergeCell ref="H173:H174"/>
    <mergeCell ref="K171:K172"/>
    <mergeCell ref="L171:L172"/>
    <mergeCell ref="I171:I172"/>
    <mergeCell ref="J171:J172"/>
    <mergeCell ref="H175:H176"/>
    <mergeCell ref="I175:I176"/>
    <mergeCell ref="I173:I174"/>
    <mergeCell ref="J173:J174"/>
    <mergeCell ref="K173:K174"/>
    <mergeCell ref="L173:L174"/>
    <mergeCell ref="J175:J176"/>
    <mergeCell ref="K175:K176"/>
    <mergeCell ref="L175:L176"/>
    <mergeCell ref="B175:B176"/>
    <mergeCell ref="C175:C176"/>
    <mergeCell ref="D175:D176"/>
    <mergeCell ref="E175:E176"/>
    <mergeCell ref="F175:F176"/>
    <mergeCell ref="M260:M261"/>
    <mergeCell ref="N260:N261"/>
    <mergeCell ref="N258:N259"/>
    <mergeCell ref="B260:B261"/>
    <mergeCell ref="C260:C261"/>
    <mergeCell ref="D260:D261"/>
    <mergeCell ref="E260:E261"/>
    <mergeCell ref="F260:F261"/>
    <mergeCell ref="G260:G261"/>
    <mergeCell ref="H260:H261"/>
    <mergeCell ref="B262:B263"/>
    <mergeCell ref="C262:C263"/>
    <mergeCell ref="D262:D263"/>
    <mergeCell ref="E262:E263"/>
    <mergeCell ref="K260:K261"/>
    <mergeCell ref="L260:L261"/>
    <mergeCell ref="I260:I261"/>
    <mergeCell ref="J260:J261"/>
    <mergeCell ref="J262:J263"/>
    <mergeCell ref="K262:K263"/>
    <mergeCell ref="L262:L263"/>
    <mergeCell ref="M262:M263"/>
    <mergeCell ref="F262:F263"/>
    <mergeCell ref="G262:G263"/>
    <mergeCell ref="H262:H263"/>
    <mergeCell ref="I262:I263"/>
    <mergeCell ref="B258:B259"/>
    <mergeCell ref="C258:C259"/>
    <mergeCell ref="D258:D259"/>
    <mergeCell ref="E258:E259"/>
    <mergeCell ref="J258:J259"/>
    <mergeCell ref="K258:K259"/>
    <mergeCell ref="L258:L259"/>
    <mergeCell ref="M258:M259"/>
    <mergeCell ref="F258:F259"/>
    <mergeCell ref="G258:G259"/>
    <mergeCell ref="H258:H259"/>
    <mergeCell ref="I258:I259"/>
    <mergeCell ref="B254:B255"/>
    <mergeCell ref="C254:C255"/>
    <mergeCell ref="D254:D255"/>
    <mergeCell ref="E254:E255"/>
    <mergeCell ref="J254:J255"/>
    <mergeCell ref="K254:K255"/>
    <mergeCell ref="L254:L255"/>
    <mergeCell ref="M254:M255"/>
    <mergeCell ref="F254:F255"/>
    <mergeCell ref="G254:G255"/>
    <mergeCell ref="H254:H255"/>
    <mergeCell ref="I254:I255"/>
    <mergeCell ref="M256:M257"/>
    <mergeCell ref="N256:N257"/>
    <mergeCell ref="N254:N255"/>
    <mergeCell ref="B256:B257"/>
    <mergeCell ref="C256:C257"/>
    <mergeCell ref="D256:D257"/>
    <mergeCell ref="E256:E257"/>
    <mergeCell ref="F256:F257"/>
    <mergeCell ref="G256:G257"/>
    <mergeCell ref="H256:H257"/>
    <mergeCell ref="F250:F251"/>
    <mergeCell ref="G250:G251"/>
    <mergeCell ref="H250:H251"/>
    <mergeCell ref="I250:I251"/>
    <mergeCell ref="M252:M253"/>
    <mergeCell ref="K256:K257"/>
    <mergeCell ref="L256:L257"/>
    <mergeCell ref="I256:I257"/>
    <mergeCell ref="J256:J257"/>
    <mergeCell ref="I248:I249"/>
    <mergeCell ref="J248:J249"/>
    <mergeCell ref="J250:J251"/>
    <mergeCell ref="K250:K251"/>
    <mergeCell ref="L250:L251"/>
    <mergeCell ref="N252:N253"/>
    <mergeCell ref="N250:N251"/>
    <mergeCell ref="B252:B253"/>
    <mergeCell ref="C252:C253"/>
    <mergeCell ref="D252:D253"/>
    <mergeCell ref="E252:E253"/>
    <mergeCell ref="F252:F253"/>
    <mergeCell ref="G252:G253"/>
    <mergeCell ref="H252:H253"/>
    <mergeCell ref="M250:M251"/>
    <mergeCell ref="K252:K253"/>
    <mergeCell ref="L252:L253"/>
    <mergeCell ref="I252:I253"/>
    <mergeCell ref="J252:J253"/>
    <mergeCell ref="B250:B251"/>
    <mergeCell ref="C250:C251"/>
    <mergeCell ref="D250:D251"/>
    <mergeCell ref="E250:E251"/>
    <mergeCell ref="H246:H247"/>
    <mergeCell ref="I246:I247"/>
    <mergeCell ref="I244:I245"/>
    <mergeCell ref="J244:J245"/>
    <mergeCell ref="K244:K245"/>
    <mergeCell ref="L244:L245"/>
    <mergeCell ref="J246:J247"/>
    <mergeCell ref="K246:K247"/>
    <mergeCell ref="L246:L247"/>
    <mergeCell ref="B246:B247"/>
    <mergeCell ref="C246:C247"/>
    <mergeCell ref="D246:D247"/>
    <mergeCell ref="E246:E247"/>
    <mergeCell ref="F246:F247"/>
    <mergeCell ref="G246:G247"/>
    <mergeCell ref="N244:N245"/>
    <mergeCell ref="M248:M249"/>
    <mergeCell ref="N248:N249"/>
    <mergeCell ref="N246:N247"/>
    <mergeCell ref="B248:B249"/>
    <mergeCell ref="C248:C249"/>
    <mergeCell ref="D248:D249"/>
    <mergeCell ref="E248:E249"/>
    <mergeCell ref="F248:F249"/>
    <mergeCell ref="G248:G249"/>
    <mergeCell ref="H248:H249"/>
    <mergeCell ref="K248:K249"/>
    <mergeCell ref="E244:E245"/>
    <mergeCell ref="F244:F245"/>
    <mergeCell ref="G244:G245"/>
    <mergeCell ref="H244:H245"/>
    <mergeCell ref="L248:L249"/>
    <mergeCell ref="B244:B245"/>
    <mergeCell ref="C244:C245"/>
    <mergeCell ref="D244:D245"/>
    <mergeCell ref="B173:B174"/>
    <mergeCell ref="C173:C174"/>
    <mergeCell ref="G175:G176"/>
    <mergeCell ref="H181:H182"/>
    <mergeCell ref="B150:B151"/>
    <mergeCell ref="C150:C151"/>
    <mergeCell ref="D150:D151"/>
    <mergeCell ref="E150:E151"/>
    <mergeCell ref="F150:F151"/>
    <mergeCell ref="G150:G151"/>
    <mergeCell ref="H150:H151"/>
    <mergeCell ref="B152:B153"/>
    <mergeCell ref="C152:C153"/>
    <mergeCell ref="D152:D153"/>
    <mergeCell ref="B185:B186"/>
    <mergeCell ref="C185:C186"/>
    <mergeCell ref="D185:D186"/>
    <mergeCell ref="E185:E186"/>
    <mergeCell ref="B189:B190"/>
    <mergeCell ref="C189:C190"/>
    <mergeCell ref="D189:D190"/>
    <mergeCell ref="E189:E190"/>
    <mergeCell ref="B193:B194"/>
    <mergeCell ref="C193:C194"/>
    <mergeCell ref="D193:D194"/>
    <mergeCell ref="E193:E194"/>
    <mergeCell ref="B197:B198"/>
    <mergeCell ref="C197:C198"/>
    <mergeCell ref="D197:D198"/>
    <mergeCell ref="A29:A30"/>
    <mergeCell ref="A31:A32"/>
    <mergeCell ref="A102:A103"/>
    <mergeCell ref="A104:A105"/>
    <mergeCell ref="A106:A107"/>
    <mergeCell ref="A108:A109"/>
    <mergeCell ref="A94:A95"/>
    <mergeCell ref="A96:A97"/>
    <mergeCell ref="A98:A99"/>
    <mergeCell ref="A100:A101"/>
    <mergeCell ref="A17:A18"/>
    <mergeCell ref="A19:A20"/>
    <mergeCell ref="A21:A22"/>
    <mergeCell ref="A23:A24"/>
    <mergeCell ref="A25:A26"/>
    <mergeCell ref="A27:A28"/>
    <mergeCell ref="A41:A42"/>
    <mergeCell ref="A43:A44"/>
    <mergeCell ref="A45:A46"/>
    <mergeCell ref="A47:A48"/>
    <mergeCell ref="A33:A34"/>
    <mergeCell ref="A35:A36"/>
    <mergeCell ref="A37:A38"/>
    <mergeCell ref="A39:A40"/>
    <mergeCell ref="A49:A50"/>
    <mergeCell ref="A51:A52"/>
    <mergeCell ref="A53:A54"/>
    <mergeCell ref="A55:A56"/>
    <mergeCell ref="A57:A58"/>
    <mergeCell ref="A121:A122"/>
    <mergeCell ref="A86:A87"/>
    <mergeCell ref="A88:A89"/>
    <mergeCell ref="A90:A91"/>
    <mergeCell ref="A114:A115"/>
    <mergeCell ref="A92:A93"/>
    <mergeCell ref="A139:A140"/>
    <mergeCell ref="A68:A69"/>
    <mergeCell ref="A70:A71"/>
    <mergeCell ref="A72:A73"/>
    <mergeCell ref="A74:A75"/>
    <mergeCell ref="A76:A77"/>
    <mergeCell ref="A78:A79"/>
    <mergeCell ref="A80:A81"/>
    <mergeCell ref="A82:A83"/>
    <mergeCell ref="A84:A85"/>
    <mergeCell ref="A110:A111"/>
    <mergeCell ref="A112:A113"/>
    <mergeCell ref="A135:A136"/>
    <mergeCell ref="A137:A138"/>
    <mergeCell ref="A123:A124"/>
    <mergeCell ref="A125:A126"/>
    <mergeCell ref="A127:A128"/>
    <mergeCell ref="A129:A130"/>
    <mergeCell ref="A131:A132"/>
    <mergeCell ref="A133:A134"/>
    <mergeCell ref="A201:A202"/>
    <mergeCell ref="A203:A204"/>
    <mergeCell ref="A205:A206"/>
    <mergeCell ref="A227:A228"/>
    <mergeCell ref="A229:A230"/>
    <mergeCell ref="A215:A216"/>
    <mergeCell ref="A217:A218"/>
    <mergeCell ref="A219:A220"/>
    <mergeCell ref="A221:A222"/>
    <mergeCell ref="A231:A232"/>
    <mergeCell ref="A233:A234"/>
    <mergeCell ref="A150:A151"/>
    <mergeCell ref="A152:A153"/>
    <mergeCell ref="A154:A155"/>
    <mergeCell ref="A156:A157"/>
    <mergeCell ref="A158:A159"/>
    <mergeCell ref="A160:A161"/>
    <mergeCell ref="A223:A224"/>
    <mergeCell ref="A225:A226"/>
    <mergeCell ref="L68:L69"/>
    <mergeCell ref="M68:M69"/>
    <mergeCell ref="L72:L73"/>
    <mergeCell ref="A244:A245"/>
    <mergeCell ref="A246:A247"/>
    <mergeCell ref="A171:A172"/>
    <mergeCell ref="A173:A174"/>
    <mergeCell ref="A175:A176"/>
    <mergeCell ref="A177:A178"/>
    <mergeCell ref="A179:A180"/>
    <mergeCell ref="A181:A182"/>
    <mergeCell ref="A191:A192"/>
    <mergeCell ref="A193:A194"/>
    <mergeCell ref="A256:A257"/>
    <mergeCell ref="A258:A259"/>
    <mergeCell ref="A260:A261"/>
    <mergeCell ref="A262:A263"/>
    <mergeCell ref="A248:A249"/>
    <mergeCell ref="A250:A251"/>
    <mergeCell ref="A252:A253"/>
    <mergeCell ref="A254:A255"/>
    <mergeCell ref="A195:A196"/>
    <mergeCell ref="A197:A198"/>
    <mergeCell ref="A183:A184"/>
    <mergeCell ref="A185:A186"/>
    <mergeCell ref="A187:A188"/>
    <mergeCell ref="A189:A190"/>
    <mergeCell ref="A207:A208"/>
    <mergeCell ref="A209:A210"/>
    <mergeCell ref="A211:A212"/>
    <mergeCell ref="A213:A214"/>
    <mergeCell ref="A199:A200"/>
    <mergeCell ref="M162:M163"/>
    <mergeCell ref="G141:G142"/>
    <mergeCell ref="H141:H142"/>
    <mergeCell ref="I162:I163"/>
    <mergeCell ref="J162:J163"/>
    <mergeCell ref="G114:G115"/>
    <mergeCell ref="H114:H115"/>
    <mergeCell ref="G59:G60"/>
    <mergeCell ref="H59:H60"/>
    <mergeCell ref="I114:I115"/>
    <mergeCell ref="J114:J115"/>
    <mergeCell ref="J59:J60"/>
    <mergeCell ref="J68:J69"/>
    <mergeCell ref="I70:I71"/>
    <mergeCell ref="J70:J71"/>
    <mergeCell ref="K114:K115"/>
    <mergeCell ref="L114:L115"/>
    <mergeCell ref="A64:N64"/>
    <mergeCell ref="A59:A60"/>
    <mergeCell ref="B59:B60"/>
    <mergeCell ref="C59:C60"/>
    <mergeCell ref="D59:D60"/>
    <mergeCell ref="E59:E60"/>
    <mergeCell ref="F59:F60"/>
    <mergeCell ref="I59:I60"/>
    <mergeCell ref="K59:K60"/>
    <mergeCell ref="L59:L60"/>
    <mergeCell ref="M114:M115"/>
    <mergeCell ref="N114:N115"/>
    <mergeCell ref="M59:M60"/>
    <mergeCell ref="N59:N60"/>
    <mergeCell ref="K68:K69"/>
    <mergeCell ref="M264:M265"/>
    <mergeCell ref="N264:N265"/>
    <mergeCell ref="M235:M236"/>
    <mergeCell ref="N235:N236"/>
    <mergeCell ref="M246:M247"/>
    <mergeCell ref="M244:M245"/>
    <mergeCell ref="A162:A163"/>
    <mergeCell ref="B162:B163"/>
    <mergeCell ref="C162:C163"/>
    <mergeCell ref="D162:D163"/>
    <mergeCell ref="E162:E163"/>
    <mergeCell ref="F162:F163"/>
    <mergeCell ref="K162:K163"/>
    <mergeCell ref="L162:L163"/>
    <mergeCell ref="I141:I142"/>
    <mergeCell ref="J141:J142"/>
    <mergeCell ref="K141:K142"/>
    <mergeCell ref="L141:L142"/>
    <mergeCell ref="K154:K155"/>
    <mergeCell ref="L154:L155"/>
    <mergeCell ref="I154:I155"/>
    <mergeCell ref="J154:J155"/>
    <mergeCell ref="A141:A142"/>
    <mergeCell ref="B141:B142"/>
    <mergeCell ref="C141:C142"/>
    <mergeCell ref="D141:D142"/>
    <mergeCell ref="E141:E142"/>
    <mergeCell ref="F141:F142"/>
    <mergeCell ref="N162:N163"/>
    <mergeCell ref="M148:M149"/>
    <mergeCell ref="N148:N149"/>
    <mergeCell ref="M141:M142"/>
    <mergeCell ref="M15:M16"/>
    <mergeCell ref="N15:N16"/>
    <mergeCell ref="M66:M67"/>
    <mergeCell ref="N66:N67"/>
    <mergeCell ref="K66:K67"/>
    <mergeCell ref="L66:L67"/>
    <mergeCell ref="M273:M274"/>
    <mergeCell ref="N273:N274"/>
    <mergeCell ref="A264:A265"/>
    <mergeCell ref="B264:B265"/>
    <mergeCell ref="C264:C265"/>
    <mergeCell ref="D264:D265"/>
    <mergeCell ref="E264:E265"/>
    <mergeCell ref="F264:F265"/>
    <mergeCell ref="G264:G265"/>
    <mergeCell ref="H264:H265"/>
    <mergeCell ref="G235:G236"/>
    <mergeCell ref="H235:H236"/>
    <mergeCell ref="I264:I265"/>
    <mergeCell ref="J264:J265"/>
    <mergeCell ref="K264:K265"/>
    <mergeCell ref="L264:L265"/>
    <mergeCell ref="I242:I243"/>
    <mergeCell ref="J242:J243"/>
    <mergeCell ref="K242:K243"/>
    <mergeCell ref="L242:L243"/>
    <mergeCell ref="A235:A236"/>
    <mergeCell ref="B235:B236"/>
    <mergeCell ref="C235:C236"/>
    <mergeCell ref="D235:D236"/>
    <mergeCell ref="E235:E236"/>
    <mergeCell ref="F235:F236"/>
    <mergeCell ref="A15:A16"/>
    <mergeCell ref="B15:B16"/>
    <mergeCell ref="C15:C16"/>
    <mergeCell ref="D15:D16"/>
    <mergeCell ref="E15:E16"/>
    <mergeCell ref="F15:F16"/>
    <mergeCell ref="G273:G274"/>
    <mergeCell ref="H273:H274"/>
    <mergeCell ref="I15:I16"/>
    <mergeCell ref="J15:J16"/>
    <mergeCell ref="K15:K16"/>
    <mergeCell ref="L15:L16"/>
    <mergeCell ref="G15:G16"/>
    <mergeCell ref="H15:H16"/>
    <mergeCell ref="I66:I67"/>
    <mergeCell ref="J66:J67"/>
    <mergeCell ref="A273:A274"/>
    <mergeCell ref="B273:B274"/>
    <mergeCell ref="C273:C274"/>
    <mergeCell ref="D273:D274"/>
    <mergeCell ref="E273:E274"/>
    <mergeCell ref="F273:F274"/>
    <mergeCell ref="I273:I274"/>
    <mergeCell ref="J273:J274"/>
    <mergeCell ref="K273:K274"/>
    <mergeCell ref="L273:L274"/>
    <mergeCell ref="I235:I236"/>
    <mergeCell ref="J235:J236"/>
    <mergeCell ref="K235:K236"/>
    <mergeCell ref="L235:L236"/>
    <mergeCell ref="B114:B115"/>
    <mergeCell ref="C114:C115"/>
    <mergeCell ref="N169:N170"/>
    <mergeCell ref="A148:A149"/>
    <mergeCell ref="B148:B149"/>
    <mergeCell ref="C148:C149"/>
    <mergeCell ref="D148:D149"/>
    <mergeCell ref="E148:E149"/>
    <mergeCell ref="I121:I122"/>
    <mergeCell ref="J121:J122"/>
    <mergeCell ref="K121:K122"/>
    <mergeCell ref="L121:L122"/>
    <mergeCell ref="E121:E122"/>
    <mergeCell ref="F121:F122"/>
    <mergeCell ref="G121:G122"/>
    <mergeCell ref="H121:H122"/>
    <mergeCell ref="M121:M122"/>
    <mergeCell ref="N121:N122"/>
    <mergeCell ref="A66:A67"/>
    <mergeCell ref="B66:B67"/>
    <mergeCell ref="C66:C67"/>
    <mergeCell ref="D66:D67"/>
    <mergeCell ref="E66:E67"/>
    <mergeCell ref="F66:F67"/>
    <mergeCell ref="G66:G67"/>
    <mergeCell ref="H66:H67"/>
    <mergeCell ref="N141:N142"/>
    <mergeCell ref="M150:M151"/>
    <mergeCell ref="N150:N151"/>
    <mergeCell ref="M152:M153"/>
    <mergeCell ref="M156:M157"/>
    <mergeCell ref="D114:D115"/>
    <mergeCell ref="E114:E115"/>
    <mergeCell ref="F114:F115"/>
    <mergeCell ref="A2:N2"/>
    <mergeCell ref="A4:D4"/>
    <mergeCell ref="A5:D5"/>
    <mergeCell ref="A6:D6"/>
    <mergeCell ref="A7:D7"/>
    <mergeCell ref="M271:M272"/>
    <mergeCell ref="N271:N272"/>
    <mergeCell ref="A242:A243"/>
    <mergeCell ref="B242:B243"/>
    <mergeCell ref="C242:C243"/>
    <mergeCell ref="D242:D243"/>
    <mergeCell ref="E242:E243"/>
    <mergeCell ref="F242:F243"/>
    <mergeCell ref="G242:G243"/>
    <mergeCell ref="H242:H243"/>
    <mergeCell ref="L169:L170"/>
    <mergeCell ref="M242:M243"/>
    <mergeCell ref="N242:N243"/>
    <mergeCell ref="A169:A170"/>
    <mergeCell ref="B169:B170"/>
    <mergeCell ref="C169:C170"/>
    <mergeCell ref="D169:D170"/>
    <mergeCell ref="E169:E170"/>
    <mergeCell ref="F169:F170"/>
    <mergeCell ref="G169:G170"/>
    <mergeCell ref="F148:F149"/>
    <mergeCell ref="G148:G149"/>
    <mergeCell ref="H148:H149"/>
    <mergeCell ref="I169:I170"/>
    <mergeCell ref="J169:J170"/>
    <mergeCell ref="K169:K170"/>
    <mergeCell ref="H169:H170"/>
    <mergeCell ref="F271:F272"/>
    <mergeCell ref="G271:G272"/>
    <mergeCell ref="H271:H272"/>
    <mergeCell ref="A167:N167"/>
    <mergeCell ref="A146:N146"/>
    <mergeCell ref="A119:N119"/>
    <mergeCell ref="I148:I149"/>
    <mergeCell ref="J148:J149"/>
    <mergeCell ref="K148:K149"/>
    <mergeCell ref="L148:L149"/>
    <mergeCell ref="A8:D8"/>
    <mergeCell ref="A9:D9"/>
    <mergeCell ref="A10:D10"/>
    <mergeCell ref="A271:A272"/>
    <mergeCell ref="A269:N269"/>
    <mergeCell ref="A240:N240"/>
    <mergeCell ref="B271:B272"/>
    <mergeCell ref="C271:C272"/>
    <mergeCell ref="D271:D272"/>
    <mergeCell ref="E271:E272"/>
    <mergeCell ref="I271:I272"/>
    <mergeCell ref="J271:J272"/>
    <mergeCell ref="K271:K272"/>
    <mergeCell ref="L271:L272"/>
    <mergeCell ref="A13:N13"/>
    <mergeCell ref="G162:G163"/>
    <mergeCell ref="H162:H163"/>
    <mergeCell ref="G152:G153"/>
    <mergeCell ref="B121:B122"/>
    <mergeCell ref="C121:C122"/>
    <mergeCell ref="D121:D122"/>
    <mergeCell ref="M169:M170"/>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6'!A164" display="4 - BUENOS AIRES AL PACIFICO - SAN MARTIN S.A."/>
    <hyperlink ref="A4:D4" location="'1996'!A50" display="1 - FERROEXPRESO PAMPEANO S.A."/>
    <hyperlink ref="A5:D5" location="'1996'!A100" display="2 - NUEVO CENTRAL ARGENTINO S.A."/>
    <hyperlink ref="A6:D6" location="'1996'!A143" display="3 - FERROSUR ROCA S.A."/>
    <hyperlink ref="A8:D8" location="'1996'!A198" display="5 - FERROCARRIL MESOPOTAMICO - GRAL. URQUIZA S.A."/>
    <hyperlink ref="A9:D9" location="'1996'!A266" display="6 - BELGRANO S.A."/>
    <hyperlink ref="A10:D10" location="'1996'!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76"/>
  <sheetViews>
    <sheetView showGridLines="0" showRowColHeaders="0" view="pageLayout" topLeftCell="F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211</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9"/>
      <c r="E4" s="15"/>
      <c r="F4" s="15"/>
      <c r="G4" s="15"/>
      <c r="H4" s="15"/>
      <c r="I4" s="15"/>
      <c r="J4" s="15"/>
      <c r="K4" s="15"/>
      <c r="L4" s="15"/>
      <c r="M4" s="15"/>
      <c r="N4" s="16"/>
    </row>
    <row r="5" spans="1:14" s="10" customFormat="1" ht="24.95" customHeight="1" thickTop="1" thickBot="1" x14ac:dyDescent="0.25">
      <c r="A5" s="197" t="s">
        <v>31</v>
      </c>
      <c r="B5" s="198"/>
      <c r="C5" s="198"/>
      <c r="D5" s="199"/>
      <c r="E5" s="15"/>
      <c r="F5" s="15"/>
      <c r="G5" s="15"/>
      <c r="H5" s="15"/>
      <c r="I5" s="15"/>
      <c r="J5" s="15"/>
      <c r="K5" s="15"/>
      <c r="L5" s="15"/>
      <c r="M5" s="15"/>
      <c r="N5" s="16"/>
    </row>
    <row r="6" spans="1:14" s="10" customFormat="1" ht="24.95" customHeight="1" thickTop="1" thickBot="1" x14ac:dyDescent="0.25">
      <c r="A6" s="197" t="s">
        <v>50</v>
      </c>
      <c r="B6" s="198"/>
      <c r="C6" s="198"/>
      <c r="D6" s="199"/>
      <c r="E6" s="15"/>
      <c r="F6" s="15"/>
      <c r="G6" s="15"/>
      <c r="H6" s="15"/>
      <c r="I6" s="15"/>
      <c r="J6" s="15"/>
      <c r="K6" s="15"/>
      <c r="L6" s="15"/>
      <c r="M6" s="15"/>
      <c r="N6" s="16"/>
    </row>
    <row r="7" spans="1:14" s="10" customFormat="1" ht="24.95" customHeight="1" thickTop="1" thickBot="1" x14ac:dyDescent="0.25">
      <c r="A7" s="197" t="s">
        <v>116</v>
      </c>
      <c r="B7" s="198"/>
      <c r="C7" s="198"/>
      <c r="D7" s="199"/>
      <c r="E7" s="15"/>
      <c r="F7" s="15"/>
      <c r="G7" s="15"/>
      <c r="H7" s="15"/>
      <c r="I7" s="15"/>
      <c r="J7" s="15"/>
      <c r="K7" s="15"/>
      <c r="L7" s="15"/>
      <c r="M7" s="15"/>
      <c r="N7" s="16"/>
    </row>
    <row r="8" spans="1:14" s="10" customFormat="1" ht="24.95" customHeight="1" thickTop="1" thickBot="1" x14ac:dyDescent="0.25">
      <c r="A8" s="197" t="s">
        <v>117</v>
      </c>
      <c r="B8" s="198"/>
      <c r="C8" s="198"/>
      <c r="D8" s="199"/>
      <c r="E8" s="15"/>
      <c r="F8" s="15"/>
      <c r="G8" s="15"/>
      <c r="H8" s="15"/>
      <c r="I8" s="15"/>
      <c r="J8" s="15"/>
      <c r="K8" s="15"/>
      <c r="L8" s="15"/>
      <c r="M8" s="15"/>
      <c r="N8" s="16"/>
    </row>
    <row r="9" spans="1:14" s="10" customFormat="1" ht="24.95" customHeight="1" thickTop="1" thickBot="1" x14ac:dyDescent="0.25">
      <c r="A9" s="197" t="s">
        <v>225</v>
      </c>
      <c r="B9" s="198"/>
      <c r="C9" s="198"/>
      <c r="D9" s="199"/>
      <c r="E9" s="15"/>
      <c r="F9" s="15"/>
      <c r="G9" s="15"/>
      <c r="H9" s="15"/>
      <c r="I9" s="15"/>
      <c r="J9" s="15"/>
      <c r="K9" s="15"/>
      <c r="L9" s="15"/>
      <c r="M9" s="15"/>
      <c r="N9" s="16"/>
    </row>
    <row r="10" spans="1:14" s="10" customFormat="1" ht="24.95" customHeight="1" thickTop="1" thickBot="1" x14ac:dyDescent="0.25">
      <c r="A10" s="197" t="s">
        <v>90</v>
      </c>
      <c r="B10" s="198"/>
      <c r="C10" s="198"/>
      <c r="D10" s="199"/>
      <c r="E10" s="15"/>
      <c r="F10" s="15"/>
      <c r="G10" s="15"/>
      <c r="H10" s="15"/>
      <c r="I10" s="15"/>
      <c r="J10" s="15"/>
      <c r="K10" s="15"/>
      <c r="L10" s="15"/>
      <c r="M10" s="15"/>
      <c r="N10" s="16"/>
    </row>
    <row r="11" spans="1:14" ht="12.75" customHeight="1" thickTop="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v>2016</v>
      </c>
      <c r="C17" s="205">
        <v>15818</v>
      </c>
      <c r="D17" s="205">
        <v>38417</v>
      </c>
      <c r="E17" s="205">
        <v>34335</v>
      </c>
      <c r="F17" s="205">
        <v>36143</v>
      </c>
      <c r="G17" s="205">
        <v>20433</v>
      </c>
      <c r="H17" s="205">
        <v>27756</v>
      </c>
      <c r="I17" s="205">
        <v>33284</v>
      </c>
      <c r="J17" s="205">
        <v>30362</v>
      </c>
      <c r="K17" s="205">
        <v>28722</v>
      </c>
      <c r="L17" s="205">
        <v>27194</v>
      </c>
      <c r="M17" s="205">
        <v>7093</v>
      </c>
      <c r="N17" s="207">
        <f>SUM(B17:M17)</f>
        <v>301573</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c r="C19" s="205"/>
      <c r="D19" s="205"/>
      <c r="E19" s="205"/>
      <c r="F19" s="205"/>
      <c r="G19" s="205"/>
      <c r="H19" s="205"/>
      <c r="I19" s="205"/>
      <c r="J19" s="205"/>
      <c r="K19" s="205"/>
      <c r="L19" s="205"/>
      <c r="M19" s="205"/>
      <c r="N19" s="207">
        <f>SUM(B19:M19)</f>
        <v>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14</v>
      </c>
      <c r="B21" s="205">
        <v>13503</v>
      </c>
      <c r="C21" s="205">
        <v>12416</v>
      </c>
      <c r="D21" s="205">
        <v>1358</v>
      </c>
      <c r="E21" s="205">
        <v>2344</v>
      </c>
      <c r="F21" s="205">
        <v>14839</v>
      </c>
      <c r="G21" s="205">
        <v>17491</v>
      </c>
      <c r="H21" s="205">
        <v>2580</v>
      </c>
      <c r="I21" s="205"/>
      <c r="J21" s="205"/>
      <c r="K21" s="205">
        <v>1579</v>
      </c>
      <c r="L21" s="205">
        <v>2494</v>
      </c>
      <c r="M21" s="205">
        <v>10373</v>
      </c>
      <c r="N21" s="207">
        <f t="shared" ref="N21:N55" si="0">SUM(B21:M21)</f>
        <v>78977</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18</v>
      </c>
      <c r="B23" s="205">
        <v>1741</v>
      </c>
      <c r="C23" s="205">
        <v>14121</v>
      </c>
      <c r="D23" s="205">
        <v>86940</v>
      </c>
      <c r="E23" s="205">
        <v>49894</v>
      </c>
      <c r="F23" s="205">
        <v>33883</v>
      </c>
      <c r="G23" s="205">
        <v>60692</v>
      </c>
      <c r="H23" s="205">
        <v>88882</v>
      </c>
      <c r="I23" s="205">
        <v>87392</v>
      </c>
      <c r="J23" s="205">
        <v>73654</v>
      </c>
      <c r="K23" s="205">
        <v>72162</v>
      </c>
      <c r="L23" s="205">
        <v>48713</v>
      </c>
      <c r="M23" s="205">
        <v>3162</v>
      </c>
      <c r="N23" s="207">
        <f t="shared" si="0"/>
        <v>621236</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24</v>
      </c>
      <c r="B25" s="205">
        <v>12633</v>
      </c>
      <c r="C25" s="205">
        <v>8052</v>
      </c>
      <c r="D25" s="205">
        <v>40498</v>
      </c>
      <c r="E25" s="205">
        <v>40562</v>
      </c>
      <c r="F25" s="205">
        <v>44232</v>
      </c>
      <c r="G25" s="205">
        <v>2529</v>
      </c>
      <c r="H25" s="205">
        <v>22746</v>
      </c>
      <c r="I25" s="205">
        <v>25391</v>
      </c>
      <c r="J25" s="205">
        <v>27395</v>
      </c>
      <c r="K25" s="205">
        <v>24952</v>
      </c>
      <c r="L25" s="205">
        <v>21213</v>
      </c>
      <c r="M25" s="205"/>
      <c r="N25" s="207">
        <f t="shared" si="0"/>
        <v>270203</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15</v>
      </c>
      <c r="B27" s="205">
        <v>425</v>
      </c>
      <c r="C27" s="205"/>
      <c r="D27" s="205">
        <v>127619</v>
      </c>
      <c r="E27" s="205">
        <v>204653</v>
      </c>
      <c r="F27" s="205">
        <v>140122</v>
      </c>
      <c r="G27" s="205">
        <v>58745</v>
      </c>
      <c r="H27" s="205">
        <v>42985</v>
      </c>
      <c r="I27" s="205">
        <v>17331</v>
      </c>
      <c r="J27" s="205">
        <v>8068</v>
      </c>
      <c r="K27" s="205">
        <v>17379</v>
      </c>
      <c r="L27" s="205">
        <v>14159</v>
      </c>
      <c r="M27" s="205">
        <v>4363</v>
      </c>
      <c r="N27" s="207">
        <f t="shared" si="0"/>
        <v>635849</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25</v>
      </c>
      <c r="B29" s="205">
        <v>1479</v>
      </c>
      <c r="C29" s="205">
        <v>6701</v>
      </c>
      <c r="D29" s="205">
        <v>13394</v>
      </c>
      <c r="E29" s="205">
        <v>5429</v>
      </c>
      <c r="F29" s="205">
        <v>13034</v>
      </c>
      <c r="G29" s="205"/>
      <c r="H29" s="205">
        <v>11801</v>
      </c>
      <c r="I29" s="205">
        <v>18822</v>
      </c>
      <c r="J29" s="205">
        <v>20451</v>
      </c>
      <c r="K29" s="205">
        <v>8184</v>
      </c>
      <c r="L29" s="205">
        <v>17779</v>
      </c>
      <c r="M29" s="205">
        <v>2369</v>
      </c>
      <c r="N29" s="207">
        <f t="shared" si="0"/>
        <v>119443</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19</v>
      </c>
      <c r="B31" s="205"/>
      <c r="C31" s="205"/>
      <c r="D31" s="205">
        <v>1101</v>
      </c>
      <c r="E31" s="205">
        <v>2440</v>
      </c>
      <c r="F31" s="205">
        <v>24748</v>
      </c>
      <c r="G31" s="205">
        <v>4442</v>
      </c>
      <c r="H31" s="205">
        <v>4714</v>
      </c>
      <c r="I31" s="205">
        <v>1151</v>
      </c>
      <c r="J31" s="205">
        <v>6522</v>
      </c>
      <c r="K31" s="205">
        <v>2994</v>
      </c>
      <c r="L31" s="205"/>
      <c r="M31" s="205"/>
      <c r="N31" s="207">
        <f t="shared" si="0"/>
        <v>48112</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23</v>
      </c>
      <c r="B33" s="205">
        <v>6772</v>
      </c>
      <c r="C33" s="205"/>
      <c r="D33" s="205"/>
      <c r="E33" s="205"/>
      <c r="F33" s="205">
        <v>8059</v>
      </c>
      <c r="G33" s="205">
        <v>31939</v>
      </c>
      <c r="H33" s="205">
        <v>50998</v>
      </c>
      <c r="I33" s="205">
        <v>11025</v>
      </c>
      <c r="J33" s="205">
        <v>14543</v>
      </c>
      <c r="K33" s="205">
        <v>18491</v>
      </c>
      <c r="L33" s="205">
        <v>1565</v>
      </c>
      <c r="M33" s="205"/>
      <c r="N33" s="207">
        <f t="shared" si="0"/>
        <v>143392</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26</v>
      </c>
      <c r="B35" s="205"/>
      <c r="C35" s="205"/>
      <c r="D35" s="205"/>
      <c r="E35" s="205"/>
      <c r="F35" s="205"/>
      <c r="G35" s="205"/>
      <c r="H35" s="205"/>
      <c r="I35" s="205"/>
      <c r="J35" s="205"/>
      <c r="K35" s="205"/>
      <c r="L35" s="205"/>
      <c r="M35" s="205"/>
      <c r="N35" s="207">
        <f t="shared" si="0"/>
        <v>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17</v>
      </c>
      <c r="B37" s="205"/>
      <c r="C37" s="205"/>
      <c r="D37" s="205"/>
      <c r="E37" s="205">
        <v>2969</v>
      </c>
      <c r="F37" s="205">
        <v>10882</v>
      </c>
      <c r="G37" s="205">
        <v>5825</v>
      </c>
      <c r="H37" s="205">
        <v>2281</v>
      </c>
      <c r="I37" s="205">
        <v>267</v>
      </c>
      <c r="J37" s="205">
        <v>832</v>
      </c>
      <c r="K37" s="205">
        <v>1408</v>
      </c>
      <c r="L37" s="205"/>
      <c r="M37" s="205"/>
      <c r="N37" s="207">
        <f t="shared" si="0"/>
        <v>24464</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16</v>
      </c>
      <c r="B39" s="205">
        <v>294193</v>
      </c>
      <c r="C39" s="205">
        <v>217827</v>
      </c>
      <c r="D39" s="205">
        <v>32615</v>
      </c>
      <c r="E39" s="205">
        <v>2231</v>
      </c>
      <c r="F39" s="205">
        <v>11080</v>
      </c>
      <c r="G39" s="205">
        <v>6605</v>
      </c>
      <c r="H39" s="205">
        <v>12121</v>
      </c>
      <c r="I39" s="205">
        <v>10561</v>
      </c>
      <c r="J39" s="205">
        <v>7880</v>
      </c>
      <c r="K39" s="205">
        <v>4567</v>
      </c>
      <c r="L39" s="205">
        <v>8797</v>
      </c>
      <c r="M39" s="205">
        <v>127484</v>
      </c>
      <c r="N39" s="207">
        <f t="shared" si="0"/>
        <v>735961</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40</v>
      </c>
      <c r="B41" s="205">
        <v>0</v>
      </c>
      <c r="C41" s="205"/>
      <c r="D41" s="205"/>
      <c r="E41" s="205"/>
      <c r="F41" s="205">
        <v>9629</v>
      </c>
      <c r="G41" s="205">
        <v>9063</v>
      </c>
      <c r="H41" s="205">
        <v>9294</v>
      </c>
      <c r="I41" s="205">
        <v>1859</v>
      </c>
      <c r="J41" s="205">
        <v>1031</v>
      </c>
      <c r="K41" s="205">
        <v>4869</v>
      </c>
      <c r="L41" s="205">
        <v>2942</v>
      </c>
      <c r="M41" s="205"/>
      <c r="N41" s="207">
        <f t="shared" si="0"/>
        <v>38687</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35</v>
      </c>
      <c r="B43" s="205"/>
      <c r="C43" s="205"/>
      <c r="D43" s="205"/>
      <c r="E43" s="205"/>
      <c r="F43" s="205"/>
      <c r="G43" s="205"/>
      <c r="H43" s="205"/>
      <c r="I43" s="205"/>
      <c r="J43" s="205"/>
      <c r="K43" s="205"/>
      <c r="L43" s="205"/>
      <c r="M43" s="205"/>
      <c r="N43" s="207">
        <f t="shared" si="0"/>
        <v>0</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119</v>
      </c>
      <c r="B45" s="205">
        <v>6127</v>
      </c>
      <c r="C45" s="205">
        <v>5312</v>
      </c>
      <c r="D45" s="205">
        <v>6444</v>
      </c>
      <c r="E45" s="205">
        <v>5232</v>
      </c>
      <c r="F45" s="205">
        <v>5353</v>
      </c>
      <c r="G45" s="205">
        <v>4795</v>
      </c>
      <c r="H45" s="205">
        <v>9418</v>
      </c>
      <c r="I45" s="205">
        <v>6346</v>
      </c>
      <c r="J45" s="205">
        <v>7798</v>
      </c>
      <c r="K45" s="205">
        <v>9559</v>
      </c>
      <c r="L45" s="205">
        <v>8510</v>
      </c>
      <c r="M45" s="205">
        <v>7723</v>
      </c>
      <c r="N45" s="207">
        <f t="shared" si="0"/>
        <v>82617</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106</v>
      </c>
      <c r="B47" s="205">
        <v>3551</v>
      </c>
      <c r="C47" s="205">
        <v>7918</v>
      </c>
      <c r="D47" s="205">
        <v>13373</v>
      </c>
      <c r="E47" s="205">
        <v>13755</v>
      </c>
      <c r="F47" s="205">
        <v>12224</v>
      </c>
      <c r="G47" s="205">
        <v>13082</v>
      </c>
      <c r="H47" s="205">
        <v>13248</v>
      </c>
      <c r="I47" s="205">
        <v>11723</v>
      </c>
      <c r="J47" s="205">
        <v>12906</v>
      </c>
      <c r="K47" s="205">
        <v>12637</v>
      </c>
      <c r="L47" s="205">
        <v>11733</v>
      </c>
      <c r="M47" s="205">
        <v>11728</v>
      </c>
      <c r="N47" s="207">
        <f t="shared" si="0"/>
        <v>137878</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127</v>
      </c>
      <c r="B49" s="205"/>
      <c r="C49" s="205"/>
      <c r="D49" s="205"/>
      <c r="E49" s="205"/>
      <c r="F49" s="205"/>
      <c r="G49" s="205"/>
      <c r="H49" s="205"/>
      <c r="I49" s="205"/>
      <c r="J49" s="205"/>
      <c r="K49" s="205"/>
      <c r="L49" s="205"/>
      <c r="M49" s="205"/>
      <c r="N49" s="207">
        <f t="shared" si="0"/>
        <v>0</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194" t="s">
        <v>126</v>
      </c>
      <c r="B51" s="205"/>
      <c r="C51" s="205"/>
      <c r="D51" s="205"/>
      <c r="E51" s="205"/>
      <c r="F51" s="205"/>
      <c r="G51" s="205"/>
      <c r="H51" s="205"/>
      <c r="I51" s="205"/>
      <c r="J51" s="205"/>
      <c r="K51" s="205"/>
      <c r="L51" s="205"/>
      <c r="M51" s="205"/>
      <c r="N51" s="207">
        <f t="shared" si="0"/>
        <v>0</v>
      </c>
    </row>
    <row r="52" spans="1:14" ht="12.75" customHeight="1" thickBot="1" x14ac:dyDescent="0.25">
      <c r="A52" s="195"/>
      <c r="B52" s="206"/>
      <c r="C52" s="206"/>
      <c r="D52" s="206"/>
      <c r="E52" s="206"/>
      <c r="F52" s="206"/>
      <c r="G52" s="206"/>
      <c r="H52" s="206"/>
      <c r="I52" s="206"/>
      <c r="J52" s="206"/>
      <c r="K52" s="206"/>
      <c r="L52" s="206"/>
      <c r="M52" s="206"/>
      <c r="N52" s="208"/>
    </row>
    <row r="53" spans="1:14" ht="12.75" customHeight="1" x14ac:dyDescent="0.2">
      <c r="A53" s="194" t="s">
        <v>125</v>
      </c>
      <c r="B53" s="205"/>
      <c r="C53" s="205"/>
      <c r="D53" s="205"/>
      <c r="E53" s="205"/>
      <c r="F53" s="205"/>
      <c r="G53" s="205"/>
      <c r="H53" s="205"/>
      <c r="I53" s="205"/>
      <c r="J53" s="205"/>
      <c r="K53" s="205"/>
      <c r="L53" s="205"/>
      <c r="M53" s="205"/>
      <c r="N53" s="207">
        <f t="shared" si="0"/>
        <v>0</v>
      </c>
    </row>
    <row r="54" spans="1:14" ht="12.75" customHeight="1" thickBot="1" x14ac:dyDescent="0.25">
      <c r="A54" s="195"/>
      <c r="B54" s="206"/>
      <c r="C54" s="206"/>
      <c r="D54" s="206"/>
      <c r="E54" s="206"/>
      <c r="F54" s="206"/>
      <c r="G54" s="206"/>
      <c r="H54" s="206"/>
      <c r="I54" s="206"/>
      <c r="J54" s="206"/>
      <c r="K54" s="206"/>
      <c r="L54" s="206"/>
      <c r="M54" s="206"/>
      <c r="N54" s="208"/>
    </row>
    <row r="55" spans="1:14" ht="12.75" customHeight="1" x14ac:dyDescent="0.2">
      <c r="A55" s="194" t="s">
        <v>38</v>
      </c>
      <c r="B55" s="205">
        <v>178</v>
      </c>
      <c r="C55" s="205">
        <v>82</v>
      </c>
      <c r="D55" s="205">
        <v>53</v>
      </c>
      <c r="E55" s="205">
        <v>78</v>
      </c>
      <c r="F55" s="205">
        <v>5</v>
      </c>
      <c r="G55" s="205">
        <v>90</v>
      </c>
      <c r="H55" s="205"/>
      <c r="I55" s="205">
        <v>25</v>
      </c>
      <c r="J55" s="205">
        <v>30</v>
      </c>
      <c r="K55" s="205">
        <v>68</v>
      </c>
      <c r="L55" s="205">
        <v>58</v>
      </c>
      <c r="M55" s="205"/>
      <c r="N55" s="207">
        <f t="shared" si="0"/>
        <v>667</v>
      </c>
    </row>
    <row r="56" spans="1:14" ht="12.75" customHeight="1" thickBot="1" x14ac:dyDescent="0.25">
      <c r="A56" s="195"/>
      <c r="B56" s="206"/>
      <c r="C56" s="206"/>
      <c r="D56" s="206"/>
      <c r="E56" s="206"/>
      <c r="F56" s="206"/>
      <c r="G56" s="206"/>
      <c r="H56" s="206"/>
      <c r="I56" s="206"/>
      <c r="J56" s="206"/>
      <c r="K56" s="206"/>
      <c r="L56" s="206"/>
      <c r="M56" s="206"/>
      <c r="N56" s="208"/>
    </row>
    <row r="57" spans="1:14" ht="12.75" customHeight="1" x14ac:dyDescent="0.2">
      <c r="A57" s="194" t="s">
        <v>60</v>
      </c>
      <c r="B57" s="205">
        <v>61</v>
      </c>
      <c r="C57" s="205"/>
      <c r="D57" s="205"/>
      <c r="E57" s="205"/>
      <c r="F57" s="205"/>
      <c r="G57" s="205"/>
      <c r="H57" s="205"/>
      <c r="I57" s="205">
        <v>97</v>
      </c>
      <c r="J57" s="205"/>
      <c r="K57" s="205"/>
      <c r="L57" s="205"/>
      <c r="M57" s="205"/>
      <c r="N57" s="207">
        <f>SUM(B57:M57)</f>
        <v>158</v>
      </c>
    </row>
    <row r="58" spans="1:14" ht="12.75" customHeight="1" thickBot="1" x14ac:dyDescent="0.25">
      <c r="A58" s="195"/>
      <c r="B58" s="206"/>
      <c r="C58" s="206"/>
      <c r="D58" s="206"/>
      <c r="E58" s="206"/>
      <c r="F58" s="206"/>
      <c r="G58" s="206"/>
      <c r="H58" s="206"/>
      <c r="I58" s="206"/>
      <c r="J58" s="206"/>
      <c r="K58" s="206"/>
      <c r="L58" s="206"/>
      <c r="M58" s="206"/>
      <c r="N58" s="208"/>
    </row>
    <row r="59" spans="1:14" ht="12.75" customHeight="1" x14ac:dyDescent="0.2">
      <c r="A59" s="201" t="s">
        <v>13</v>
      </c>
      <c r="B59" s="190">
        <f t="shared" ref="B59:M59" si="1">SUM(B17:B57)</f>
        <v>342679</v>
      </c>
      <c r="C59" s="190">
        <f t="shared" si="1"/>
        <v>288247</v>
      </c>
      <c r="D59" s="190">
        <f t="shared" si="1"/>
        <v>361812</v>
      </c>
      <c r="E59" s="190">
        <f t="shared" si="1"/>
        <v>363922</v>
      </c>
      <c r="F59" s="190">
        <f t="shared" si="1"/>
        <v>364233</v>
      </c>
      <c r="G59" s="190">
        <f t="shared" si="1"/>
        <v>235731</v>
      </c>
      <c r="H59" s="190">
        <f t="shared" si="1"/>
        <v>298824</v>
      </c>
      <c r="I59" s="190">
        <f t="shared" si="1"/>
        <v>225274</v>
      </c>
      <c r="J59" s="190">
        <f t="shared" si="1"/>
        <v>211472</v>
      </c>
      <c r="K59" s="190">
        <f t="shared" si="1"/>
        <v>207571</v>
      </c>
      <c r="L59" s="190">
        <f t="shared" si="1"/>
        <v>165157</v>
      </c>
      <c r="M59" s="190">
        <f t="shared" si="1"/>
        <v>174295</v>
      </c>
      <c r="N59" s="190">
        <f>SUM(B59:M59)</f>
        <v>3239217</v>
      </c>
    </row>
    <row r="60" spans="1:14" ht="12.75" customHeight="1" thickBot="1" x14ac:dyDescent="0.25">
      <c r="A60" s="202"/>
      <c r="B60" s="191"/>
      <c r="C60" s="191"/>
      <c r="D60" s="191"/>
      <c r="E60" s="191"/>
      <c r="F60" s="191"/>
      <c r="G60" s="191"/>
      <c r="H60" s="191"/>
      <c r="I60" s="191"/>
      <c r="J60" s="191"/>
      <c r="K60" s="191"/>
      <c r="L60" s="191"/>
      <c r="M60" s="191"/>
      <c r="N60" s="191"/>
    </row>
    <row r="61" spans="1:14" ht="12.75" customHeight="1" x14ac:dyDescent="0.2">
      <c r="B61" s="5"/>
      <c r="C61" s="5"/>
      <c r="D61" s="5"/>
      <c r="E61" s="5"/>
      <c r="F61" s="5"/>
      <c r="G61" s="5"/>
      <c r="H61" s="5"/>
      <c r="I61" s="5"/>
      <c r="J61" s="5"/>
      <c r="K61" s="5"/>
      <c r="L61" s="5"/>
      <c r="M61" s="5"/>
      <c r="N61" s="47"/>
    </row>
    <row r="64" spans="1:14" s="10" customFormat="1" ht="24.95" customHeight="1" x14ac:dyDescent="0.2">
      <c r="A64" s="200" t="s">
        <v>189</v>
      </c>
      <c r="B64" s="200"/>
      <c r="C64" s="200"/>
      <c r="D64" s="200"/>
      <c r="E64" s="200"/>
      <c r="F64" s="200"/>
      <c r="G64" s="200"/>
      <c r="H64" s="200"/>
      <c r="I64" s="200"/>
      <c r="J64" s="200"/>
      <c r="K64" s="200"/>
      <c r="L64" s="200"/>
      <c r="M64" s="200"/>
      <c r="N64" s="200"/>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192" t="s">
        <v>13</v>
      </c>
    </row>
    <row r="67" spans="1:14" ht="12.75" customHeight="1" thickBot="1" x14ac:dyDescent="0.25">
      <c r="A67" s="195"/>
      <c r="B67" s="195"/>
      <c r="C67" s="195"/>
      <c r="D67" s="195"/>
      <c r="E67" s="195"/>
      <c r="F67" s="195"/>
      <c r="G67" s="195"/>
      <c r="H67" s="195"/>
      <c r="I67" s="195"/>
      <c r="J67" s="195"/>
      <c r="K67" s="195"/>
      <c r="L67" s="195"/>
      <c r="M67" s="195"/>
      <c r="N67" s="193"/>
    </row>
    <row r="68" spans="1:14" ht="12.75" customHeight="1" x14ac:dyDescent="0.2">
      <c r="A68" s="194" t="s">
        <v>125</v>
      </c>
      <c r="B68" s="205">
        <v>12052</v>
      </c>
      <c r="C68" s="205">
        <v>11950</v>
      </c>
      <c r="D68" s="205">
        <v>20881</v>
      </c>
      <c r="E68" s="205">
        <v>14917</v>
      </c>
      <c r="F68" s="205">
        <v>12759</v>
      </c>
      <c r="G68" s="205">
        <v>8266</v>
      </c>
      <c r="H68" s="205">
        <v>14423</v>
      </c>
      <c r="I68" s="205">
        <v>14331</v>
      </c>
      <c r="J68" s="205">
        <v>11250</v>
      </c>
      <c r="K68" s="205">
        <v>12715</v>
      </c>
      <c r="L68" s="205">
        <v>17714</v>
      </c>
      <c r="M68" s="205">
        <v>13933</v>
      </c>
      <c r="N68" s="207">
        <f>SUM(B68:M68)</f>
        <v>165191</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33</v>
      </c>
      <c r="B70" s="205">
        <v>1610</v>
      </c>
      <c r="C70" s="205">
        <v>900</v>
      </c>
      <c r="D70" s="205">
        <v>3165</v>
      </c>
      <c r="E70" s="205">
        <v>2555</v>
      </c>
      <c r="F70" s="205">
        <v>5106</v>
      </c>
      <c r="G70" s="205">
        <v>10528</v>
      </c>
      <c r="H70" s="205">
        <v>17104</v>
      </c>
      <c r="I70" s="205">
        <v>16638</v>
      </c>
      <c r="J70" s="205">
        <v>9098</v>
      </c>
      <c r="K70" s="205">
        <v>2875</v>
      </c>
      <c r="L70" s="205">
        <v>1500</v>
      </c>
      <c r="M70" s="205">
        <v>4085</v>
      </c>
      <c r="N70" s="207">
        <f>SUM(B70:M70)</f>
        <v>75164</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145</v>
      </c>
      <c r="B72" s="205">
        <v>105330</v>
      </c>
      <c r="C72" s="205">
        <v>97544</v>
      </c>
      <c r="D72" s="205">
        <v>119597</v>
      </c>
      <c r="E72" s="205">
        <v>118920</v>
      </c>
      <c r="F72" s="205">
        <v>180953</v>
      </c>
      <c r="G72" s="205">
        <v>179138</v>
      </c>
      <c r="H72" s="205">
        <v>172342</v>
      </c>
      <c r="I72" s="205">
        <v>184300</v>
      </c>
      <c r="J72" s="205">
        <v>180529</v>
      </c>
      <c r="K72" s="205">
        <v>169936</v>
      </c>
      <c r="L72" s="205">
        <v>84757</v>
      </c>
      <c r="M72" s="205">
        <v>129065</v>
      </c>
      <c r="N72" s="207">
        <f>SUM(B72:M72)</f>
        <v>1722411</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43</v>
      </c>
      <c r="B74" s="205">
        <v>95189</v>
      </c>
      <c r="C74" s="205">
        <v>63024</v>
      </c>
      <c r="D74" s="205">
        <v>158523</v>
      </c>
      <c r="E74" s="205">
        <v>165229</v>
      </c>
      <c r="F74" s="205">
        <v>190970</v>
      </c>
      <c r="G74" s="205">
        <v>118559</v>
      </c>
      <c r="H74" s="205">
        <v>103468</v>
      </c>
      <c r="I74" s="205">
        <v>86214</v>
      </c>
      <c r="J74" s="205">
        <v>80833</v>
      </c>
      <c r="K74" s="205">
        <v>76865</v>
      </c>
      <c r="L74" s="205">
        <v>39478</v>
      </c>
      <c r="M74" s="205">
        <v>28573</v>
      </c>
      <c r="N74" s="207">
        <f>SUM(B74:M74)</f>
        <v>1206925</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35</v>
      </c>
      <c r="B76" s="205">
        <v>3182</v>
      </c>
      <c r="C76" s="205">
        <v>3191</v>
      </c>
      <c r="D76" s="205">
        <v>3230</v>
      </c>
      <c r="E76" s="205">
        <v>3544</v>
      </c>
      <c r="F76" s="205">
        <v>1996</v>
      </c>
      <c r="G76" s="205">
        <v>3033</v>
      </c>
      <c r="H76" s="205">
        <v>4941</v>
      </c>
      <c r="I76" s="205">
        <v>4156</v>
      </c>
      <c r="J76" s="205">
        <v>3011</v>
      </c>
      <c r="K76" s="205">
        <v>2998</v>
      </c>
      <c r="L76" s="205">
        <v>3730</v>
      </c>
      <c r="M76" s="205">
        <v>2030</v>
      </c>
      <c r="N76" s="207">
        <f>SUM(B76:M76)</f>
        <v>39042</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46</v>
      </c>
      <c r="B78" s="205">
        <v>34411</v>
      </c>
      <c r="C78" s="205">
        <v>38590</v>
      </c>
      <c r="D78" s="205">
        <v>42940</v>
      </c>
      <c r="E78" s="205">
        <v>42696</v>
      </c>
      <c r="F78" s="205">
        <v>32020</v>
      </c>
      <c r="G78" s="205">
        <v>25888</v>
      </c>
      <c r="H78" s="205">
        <v>43941</v>
      </c>
      <c r="I78" s="205">
        <v>31413</v>
      </c>
      <c r="J78" s="205">
        <v>34897</v>
      </c>
      <c r="K78" s="205">
        <v>29255</v>
      </c>
      <c r="L78" s="205">
        <v>39109</v>
      </c>
      <c r="M78" s="205">
        <v>29652</v>
      </c>
      <c r="N78" s="207">
        <f t="shared" ref="N78:N112" si="2">SUM(B78:M78)</f>
        <v>424812</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32</v>
      </c>
      <c r="B80" s="205">
        <v>18996</v>
      </c>
      <c r="C80" s="205">
        <v>12040</v>
      </c>
      <c r="D80" s="205">
        <v>16443</v>
      </c>
      <c r="E80" s="205">
        <v>20949</v>
      </c>
      <c r="F80" s="205">
        <v>33702</v>
      </c>
      <c r="G80" s="205">
        <v>37974</v>
      </c>
      <c r="H80" s="205">
        <v>34995</v>
      </c>
      <c r="I80" s="205">
        <v>35520</v>
      </c>
      <c r="J80" s="205">
        <v>35049</v>
      </c>
      <c r="K80" s="205">
        <v>22019</v>
      </c>
      <c r="L80" s="205">
        <v>14011</v>
      </c>
      <c r="M80" s="205">
        <v>17776</v>
      </c>
      <c r="N80" s="207">
        <f t="shared" si="2"/>
        <v>299474</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131</v>
      </c>
      <c r="B82" s="205"/>
      <c r="C82" s="205"/>
      <c r="D82" s="205"/>
      <c r="E82" s="205"/>
      <c r="F82" s="205"/>
      <c r="G82" s="205"/>
      <c r="H82" s="205"/>
      <c r="I82" s="205"/>
      <c r="J82" s="205"/>
      <c r="K82" s="205"/>
      <c r="L82" s="205"/>
      <c r="M82" s="205"/>
      <c r="N82" s="207">
        <f t="shared" si="2"/>
        <v>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126</v>
      </c>
      <c r="B84" s="205"/>
      <c r="C84" s="205"/>
      <c r="D84" s="205">
        <v>1156</v>
      </c>
      <c r="E84" s="205">
        <v>5910</v>
      </c>
      <c r="F84" s="205">
        <v>3181</v>
      </c>
      <c r="G84" s="205">
        <v>1679</v>
      </c>
      <c r="H84" s="205">
        <v>4169</v>
      </c>
      <c r="I84" s="205">
        <v>5184</v>
      </c>
      <c r="J84" s="205">
        <v>2098</v>
      </c>
      <c r="K84" s="205">
        <v>4799</v>
      </c>
      <c r="L84" s="205">
        <v>7258</v>
      </c>
      <c r="M84" s="205">
        <v>5849</v>
      </c>
      <c r="N84" s="207">
        <f t="shared" si="2"/>
        <v>41283</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38</v>
      </c>
      <c r="B86" s="205">
        <v>4112</v>
      </c>
      <c r="C86" s="205">
        <v>3312</v>
      </c>
      <c r="D86" s="205">
        <v>1729</v>
      </c>
      <c r="E86" s="205">
        <v>2030</v>
      </c>
      <c r="F86" s="205">
        <v>1790</v>
      </c>
      <c r="G86" s="205">
        <v>2896</v>
      </c>
      <c r="H86" s="205">
        <v>1839</v>
      </c>
      <c r="I86" s="205">
        <v>2300</v>
      </c>
      <c r="J86" s="205">
        <v>2924</v>
      </c>
      <c r="K86" s="205">
        <v>3016</v>
      </c>
      <c r="L86" s="205">
        <v>2266</v>
      </c>
      <c r="M86" s="205">
        <v>1006</v>
      </c>
      <c r="N86" s="207">
        <f t="shared" si="2"/>
        <v>29220</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37</v>
      </c>
      <c r="B88" s="205">
        <v>25655</v>
      </c>
      <c r="C88" s="205">
        <v>17712</v>
      </c>
      <c r="D88" s="205">
        <v>8244</v>
      </c>
      <c r="E88" s="205">
        <v>6354</v>
      </c>
      <c r="F88" s="205">
        <v>6856</v>
      </c>
      <c r="G88" s="205">
        <v>10218</v>
      </c>
      <c r="H88" s="205">
        <v>11072</v>
      </c>
      <c r="I88" s="205">
        <v>12387</v>
      </c>
      <c r="J88" s="205">
        <v>16692</v>
      </c>
      <c r="K88" s="205">
        <v>19853</v>
      </c>
      <c r="L88" s="205">
        <v>16430</v>
      </c>
      <c r="M88" s="205">
        <v>8838</v>
      </c>
      <c r="N88" s="207">
        <f t="shared" si="2"/>
        <v>160311</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113</v>
      </c>
      <c r="B90" s="205">
        <v>1648</v>
      </c>
      <c r="C90" s="205">
        <v>2462</v>
      </c>
      <c r="D90" s="205">
        <v>3346</v>
      </c>
      <c r="E90" s="205">
        <v>4599</v>
      </c>
      <c r="F90" s="205">
        <v>6986</v>
      </c>
      <c r="G90" s="205">
        <v>4694</v>
      </c>
      <c r="H90" s="205">
        <v>5042</v>
      </c>
      <c r="I90" s="205">
        <v>7692</v>
      </c>
      <c r="J90" s="205">
        <v>7094</v>
      </c>
      <c r="K90" s="205">
        <v>7264</v>
      </c>
      <c r="L90" s="205">
        <v>7104</v>
      </c>
      <c r="M90" s="205">
        <v>4490</v>
      </c>
      <c r="N90" s="207">
        <f t="shared" si="2"/>
        <v>62421</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41</v>
      </c>
      <c r="B92" s="205"/>
      <c r="C92" s="205"/>
      <c r="D92" s="205"/>
      <c r="E92" s="205"/>
      <c r="F92" s="205">
        <v>7552</v>
      </c>
      <c r="G92" s="205">
        <v>8941</v>
      </c>
      <c r="H92" s="205">
        <v>7431</v>
      </c>
      <c r="I92" s="205">
        <v>5777</v>
      </c>
      <c r="J92" s="205">
        <v>1898</v>
      </c>
      <c r="K92" s="205"/>
      <c r="L92" s="205"/>
      <c r="M92" s="205"/>
      <c r="N92" s="207">
        <f t="shared" si="2"/>
        <v>31599</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128</v>
      </c>
      <c r="B94" s="205">
        <v>612</v>
      </c>
      <c r="C94" s="205">
        <v>942</v>
      </c>
      <c r="D94" s="205">
        <v>815</v>
      </c>
      <c r="E94" s="205">
        <v>629</v>
      </c>
      <c r="F94" s="205"/>
      <c r="G94" s="205">
        <v>992</v>
      </c>
      <c r="H94" s="205">
        <v>755</v>
      </c>
      <c r="I94" s="205">
        <v>1115</v>
      </c>
      <c r="J94" s="205">
        <v>956</v>
      </c>
      <c r="K94" s="205"/>
      <c r="L94" s="205"/>
      <c r="M94" s="205">
        <v>1119</v>
      </c>
      <c r="N94" s="207">
        <f t="shared" si="2"/>
        <v>7935</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100</v>
      </c>
      <c r="B96" s="205"/>
      <c r="C96" s="205"/>
      <c r="D96" s="205"/>
      <c r="E96" s="205"/>
      <c r="F96" s="205"/>
      <c r="G96" s="205"/>
      <c r="H96" s="205"/>
      <c r="I96" s="205"/>
      <c r="J96" s="205"/>
      <c r="K96" s="205"/>
      <c r="L96" s="205"/>
      <c r="M96" s="205"/>
      <c r="N96" s="207">
        <f t="shared" si="2"/>
        <v>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102</v>
      </c>
      <c r="B98" s="205"/>
      <c r="C98" s="205"/>
      <c r="D98" s="205"/>
      <c r="E98" s="205"/>
      <c r="F98" s="205"/>
      <c r="G98" s="205"/>
      <c r="H98" s="205"/>
      <c r="I98" s="205"/>
      <c r="J98" s="205"/>
      <c r="K98" s="205"/>
      <c r="L98" s="205"/>
      <c r="M98" s="205"/>
      <c r="N98" s="207">
        <f t="shared" si="2"/>
        <v>0</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34</v>
      </c>
      <c r="B100" s="205">
        <v>9565</v>
      </c>
      <c r="C100" s="205">
        <v>23993</v>
      </c>
      <c r="D100" s="205">
        <v>40566</v>
      </c>
      <c r="E100" s="205">
        <v>41442</v>
      </c>
      <c r="F100" s="205">
        <v>37082</v>
      </c>
      <c r="G100" s="205">
        <v>39528</v>
      </c>
      <c r="H100" s="205">
        <v>40266</v>
      </c>
      <c r="I100" s="205">
        <v>36456</v>
      </c>
      <c r="J100" s="205">
        <v>35654</v>
      </c>
      <c r="K100" s="205">
        <v>38308</v>
      </c>
      <c r="L100" s="205">
        <v>35541</v>
      </c>
      <c r="M100" s="205">
        <v>35587</v>
      </c>
      <c r="N100" s="207">
        <f t="shared" si="2"/>
        <v>413988</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203" t="s">
        <v>146</v>
      </c>
      <c r="B102" s="205"/>
      <c r="C102" s="205"/>
      <c r="D102" s="205"/>
      <c r="E102" s="205"/>
      <c r="F102" s="205"/>
      <c r="G102" s="205"/>
      <c r="H102" s="205"/>
      <c r="I102" s="205"/>
      <c r="J102" s="205"/>
      <c r="K102" s="205">
        <v>21494</v>
      </c>
      <c r="L102" s="205">
        <v>43751</v>
      </c>
      <c r="M102" s="205">
        <v>34259</v>
      </c>
      <c r="N102" s="207">
        <f t="shared" si="2"/>
        <v>99504</v>
      </c>
    </row>
    <row r="103" spans="1:14" ht="12.75" customHeight="1" thickBot="1" x14ac:dyDescent="0.25">
      <c r="A103" s="204"/>
      <c r="B103" s="206"/>
      <c r="C103" s="206"/>
      <c r="D103" s="206"/>
      <c r="E103" s="206"/>
      <c r="F103" s="206"/>
      <c r="G103" s="206"/>
      <c r="H103" s="206"/>
      <c r="I103" s="206"/>
      <c r="J103" s="206"/>
      <c r="K103" s="206"/>
      <c r="L103" s="206"/>
      <c r="M103" s="206"/>
      <c r="N103" s="208"/>
    </row>
    <row r="104" spans="1:14" ht="12.75" customHeight="1" x14ac:dyDescent="0.2">
      <c r="A104" s="194" t="s">
        <v>103</v>
      </c>
      <c r="B104" s="205">
        <v>771</v>
      </c>
      <c r="C104" s="205">
        <v>2110</v>
      </c>
      <c r="D104" s="205">
        <v>2137</v>
      </c>
      <c r="E104" s="205">
        <v>2960</v>
      </c>
      <c r="F104" s="205">
        <v>16026</v>
      </c>
      <c r="G104" s="205">
        <v>13568</v>
      </c>
      <c r="H104" s="205">
        <v>4712</v>
      </c>
      <c r="I104" s="205">
        <v>2333</v>
      </c>
      <c r="J104" s="205">
        <v>8877</v>
      </c>
      <c r="K104" s="205">
        <v>7310</v>
      </c>
      <c r="L104" s="205">
        <v>11059</v>
      </c>
      <c r="M104" s="205">
        <v>2364</v>
      </c>
      <c r="N104" s="207">
        <f t="shared" si="2"/>
        <v>74227</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194" t="s">
        <v>104</v>
      </c>
      <c r="B106" s="205"/>
      <c r="C106" s="205"/>
      <c r="D106" s="205"/>
      <c r="E106" s="205"/>
      <c r="F106" s="205"/>
      <c r="G106" s="205"/>
      <c r="H106" s="205"/>
      <c r="I106" s="205"/>
      <c r="J106" s="205"/>
      <c r="K106" s="205"/>
      <c r="L106" s="205"/>
      <c r="M106" s="205"/>
      <c r="N106" s="207">
        <f t="shared" si="2"/>
        <v>0</v>
      </c>
    </row>
    <row r="107" spans="1:14" ht="12.75" customHeight="1" thickBot="1" x14ac:dyDescent="0.25">
      <c r="A107" s="195"/>
      <c r="B107" s="206"/>
      <c r="C107" s="206"/>
      <c r="D107" s="206"/>
      <c r="E107" s="206"/>
      <c r="F107" s="206"/>
      <c r="G107" s="206"/>
      <c r="H107" s="206"/>
      <c r="I107" s="206"/>
      <c r="J107" s="206"/>
      <c r="K107" s="206"/>
      <c r="L107" s="206"/>
      <c r="M107" s="206"/>
      <c r="N107" s="208"/>
    </row>
    <row r="108" spans="1:14" ht="12.75" customHeight="1" x14ac:dyDescent="0.2">
      <c r="A108" s="194" t="s">
        <v>129</v>
      </c>
      <c r="B108" s="205"/>
      <c r="C108" s="205">
        <v>146</v>
      </c>
      <c r="D108" s="205"/>
      <c r="E108" s="205"/>
      <c r="F108" s="205"/>
      <c r="G108" s="205"/>
      <c r="H108" s="205"/>
      <c r="I108" s="205"/>
      <c r="J108" s="205"/>
      <c r="K108" s="205"/>
      <c r="L108" s="205"/>
      <c r="M108" s="205"/>
      <c r="N108" s="207">
        <f t="shared" si="2"/>
        <v>146</v>
      </c>
    </row>
    <row r="109" spans="1:14" ht="12.75" customHeight="1" thickBot="1" x14ac:dyDescent="0.25">
      <c r="A109" s="195"/>
      <c r="B109" s="206"/>
      <c r="C109" s="206"/>
      <c r="D109" s="206"/>
      <c r="E109" s="206"/>
      <c r="F109" s="206"/>
      <c r="G109" s="206"/>
      <c r="H109" s="206"/>
      <c r="I109" s="206"/>
      <c r="J109" s="206"/>
      <c r="K109" s="206"/>
      <c r="L109" s="206"/>
      <c r="M109" s="206"/>
      <c r="N109" s="208"/>
    </row>
    <row r="110" spans="1:14" ht="12.75" customHeight="1" x14ac:dyDescent="0.2">
      <c r="A110" s="194" t="s">
        <v>40</v>
      </c>
      <c r="B110" s="205"/>
      <c r="C110" s="205"/>
      <c r="D110" s="205"/>
      <c r="E110" s="205">
        <v>914</v>
      </c>
      <c r="F110" s="205">
        <v>887</v>
      </c>
      <c r="G110" s="205"/>
      <c r="H110" s="205"/>
      <c r="I110" s="205">
        <v>1872</v>
      </c>
      <c r="J110" s="205">
        <v>500</v>
      </c>
      <c r="K110" s="205">
        <v>659</v>
      </c>
      <c r="L110" s="205">
        <v>500</v>
      </c>
      <c r="M110" s="205"/>
      <c r="N110" s="207">
        <f t="shared" si="2"/>
        <v>5332</v>
      </c>
    </row>
    <row r="111" spans="1:14" ht="12.75" customHeight="1" thickBot="1" x14ac:dyDescent="0.25">
      <c r="A111" s="195"/>
      <c r="B111" s="206"/>
      <c r="C111" s="206"/>
      <c r="D111" s="206"/>
      <c r="E111" s="206"/>
      <c r="F111" s="206"/>
      <c r="G111" s="206"/>
      <c r="H111" s="206"/>
      <c r="I111" s="206"/>
      <c r="J111" s="206"/>
      <c r="K111" s="206"/>
      <c r="L111" s="206"/>
      <c r="M111" s="206"/>
      <c r="N111" s="208"/>
    </row>
    <row r="112" spans="1:14" ht="12.75" customHeight="1" x14ac:dyDescent="0.2">
      <c r="A112" s="194" t="s">
        <v>49</v>
      </c>
      <c r="B112" s="205">
        <v>70</v>
      </c>
      <c r="C112" s="205"/>
      <c r="D112" s="205">
        <v>30</v>
      </c>
      <c r="E112" s="205">
        <v>44</v>
      </c>
      <c r="F112" s="205">
        <v>35</v>
      </c>
      <c r="G112" s="205"/>
      <c r="H112" s="205">
        <v>753</v>
      </c>
      <c r="I112" s="205"/>
      <c r="J112" s="205"/>
      <c r="K112" s="205">
        <v>35</v>
      </c>
      <c r="L112" s="205">
        <v>35</v>
      </c>
      <c r="M112" s="205">
        <v>40</v>
      </c>
      <c r="N112" s="207">
        <f t="shared" si="2"/>
        <v>1042</v>
      </c>
    </row>
    <row r="113" spans="1:14" ht="12.75" customHeight="1" thickBot="1" x14ac:dyDescent="0.25">
      <c r="A113" s="195"/>
      <c r="B113" s="206"/>
      <c r="C113" s="206"/>
      <c r="D113" s="206"/>
      <c r="E113" s="206"/>
      <c r="F113" s="206"/>
      <c r="G113" s="206"/>
      <c r="H113" s="206"/>
      <c r="I113" s="206"/>
      <c r="J113" s="206"/>
      <c r="K113" s="206"/>
      <c r="L113" s="206"/>
      <c r="M113" s="206"/>
      <c r="N113" s="208"/>
    </row>
    <row r="114" spans="1:14" ht="12.75" customHeight="1" x14ac:dyDescent="0.2">
      <c r="A114" s="201" t="s">
        <v>13</v>
      </c>
      <c r="B114" s="190">
        <f t="shared" ref="B114:M114" si="3">SUM(B68:B112)</f>
        <v>313203</v>
      </c>
      <c r="C114" s="190">
        <f t="shared" si="3"/>
        <v>277916</v>
      </c>
      <c r="D114" s="190">
        <f t="shared" si="3"/>
        <v>422802</v>
      </c>
      <c r="E114" s="190">
        <f t="shared" si="3"/>
        <v>433692</v>
      </c>
      <c r="F114" s="190">
        <f t="shared" si="3"/>
        <v>537901</v>
      </c>
      <c r="G114" s="190">
        <f t="shared" si="3"/>
        <v>465902</v>
      </c>
      <c r="H114" s="190">
        <f t="shared" si="3"/>
        <v>467253</v>
      </c>
      <c r="I114" s="190">
        <f t="shared" si="3"/>
        <v>447688</v>
      </c>
      <c r="J114" s="190">
        <f t="shared" si="3"/>
        <v>431360</v>
      </c>
      <c r="K114" s="190">
        <f t="shared" si="3"/>
        <v>419401</v>
      </c>
      <c r="L114" s="190">
        <f t="shared" si="3"/>
        <v>324243</v>
      </c>
      <c r="M114" s="190">
        <f t="shared" si="3"/>
        <v>318666</v>
      </c>
      <c r="N114" s="190">
        <f>SUM(B114:M114)</f>
        <v>4860027</v>
      </c>
    </row>
    <row r="115" spans="1:14" ht="12.75" customHeight="1" thickBot="1" x14ac:dyDescent="0.25">
      <c r="A115" s="202"/>
      <c r="B115" s="191"/>
      <c r="C115" s="191"/>
      <c r="D115" s="191"/>
      <c r="E115" s="191"/>
      <c r="F115" s="191"/>
      <c r="G115" s="191"/>
      <c r="H115" s="191"/>
      <c r="I115" s="191"/>
      <c r="J115" s="191"/>
      <c r="K115" s="191"/>
      <c r="L115" s="191"/>
      <c r="M115" s="191"/>
      <c r="N115" s="191"/>
    </row>
    <row r="119" spans="1:14" s="10" customFormat="1" ht="24.95" customHeight="1" x14ac:dyDescent="0.2">
      <c r="A119" s="200" t="s">
        <v>190</v>
      </c>
      <c r="B119" s="200"/>
      <c r="C119" s="200"/>
      <c r="D119" s="200"/>
      <c r="E119" s="200"/>
      <c r="F119" s="200"/>
      <c r="G119" s="200"/>
      <c r="H119" s="200"/>
      <c r="I119" s="200"/>
      <c r="J119" s="200"/>
      <c r="K119" s="200"/>
      <c r="L119" s="200"/>
      <c r="M119" s="200"/>
      <c r="N119" s="200"/>
    </row>
    <row r="120" spans="1:14" ht="12.75" customHeight="1" thickBot="1" x14ac:dyDescent="0.25">
      <c r="A120" s="20"/>
      <c r="F120" s="4"/>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192" t="s">
        <v>13</v>
      </c>
    </row>
    <row r="122" spans="1:14" ht="12.75" customHeight="1" thickBot="1" x14ac:dyDescent="0.25">
      <c r="A122" s="195"/>
      <c r="B122" s="195"/>
      <c r="C122" s="195"/>
      <c r="D122" s="195"/>
      <c r="E122" s="195"/>
      <c r="F122" s="195"/>
      <c r="G122" s="195"/>
      <c r="H122" s="195"/>
      <c r="I122" s="195"/>
      <c r="J122" s="195"/>
      <c r="K122" s="195"/>
      <c r="L122" s="195"/>
      <c r="M122" s="195"/>
      <c r="N122" s="193"/>
    </row>
    <row r="123" spans="1:14" ht="12.75" customHeight="1" x14ac:dyDescent="0.2">
      <c r="A123" s="194" t="s">
        <v>51</v>
      </c>
      <c r="B123" s="205">
        <v>52491</v>
      </c>
      <c r="C123" s="205">
        <v>65300</v>
      </c>
      <c r="D123" s="205">
        <v>62200</v>
      </c>
      <c r="E123" s="205">
        <v>68500</v>
      </c>
      <c r="F123" s="205">
        <v>71700</v>
      </c>
      <c r="G123" s="205">
        <v>50300</v>
      </c>
      <c r="H123" s="205">
        <v>75200</v>
      </c>
      <c r="I123" s="205">
        <v>76900</v>
      </c>
      <c r="J123" s="205">
        <v>78900</v>
      </c>
      <c r="K123" s="205">
        <v>81900</v>
      </c>
      <c r="L123" s="205">
        <v>67400</v>
      </c>
      <c r="M123" s="205">
        <v>60500</v>
      </c>
      <c r="N123" s="207">
        <f t="shared" ref="N123:N133" si="4">SUM(B123:M123)</f>
        <v>811291</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56</v>
      </c>
      <c r="B125" s="205">
        <v>214098</v>
      </c>
      <c r="C125" s="205">
        <v>191000</v>
      </c>
      <c r="D125" s="205">
        <v>238900</v>
      </c>
      <c r="E125" s="205">
        <v>226600</v>
      </c>
      <c r="F125" s="205">
        <v>198500</v>
      </c>
      <c r="G125" s="205">
        <v>138400</v>
      </c>
      <c r="H125" s="205">
        <v>188300</v>
      </c>
      <c r="I125" s="205">
        <v>241500</v>
      </c>
      <c r="J125" s="205">
        <v>232600</v>
      </c>
      <c r="K125" s="205">
        <v>271700</v>
      </c>
      <c r="L125" s="205">
        <v>232300</v>
      </c>
      <c r="M125" s="205">
        <v>239500</v>
      </c>
      <c r="N125" s="207">
        <f t="shared" si="4"/>
        <v>2613398</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43</v>
      </c>
      <c r="B127" s="205">
        <v>44061</v>
      </c>
      <c r="C127" s="205">
        <v>19200</v>
      </c>
      <c r="D127" s="205">
        <v>23300</v>
      </c>
      <c r="E127" s="205">
        <v>20700</v>
      </c>
      <c r="F127" s="205">
        <v>36400</v>
      </c>
      <c r="G127" s="205">
        <v>24000</v>
      </c>
      <c r="H127" s="205">
        <v>9200</v>
      </c>
      <c r="I127" s="205">
        <v>6900</v>
      </c>
      <c r="J127" s="205">
        <v>6200</v>
      </c>
      <c r="K127" s="205">
        <v>900</v>
      </c>
      <c r="L127" s="205">
        <v>0</v>
      </c>
      <c r="M127" s="205">
        <v>3600</v>
      </c>
      <c r="N127" s="207">
        <f t="shared" si="4"/>
        <v>194461</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105</v>
      </c>
      <c r="B129" s="205">
        <v>23236</v>
      </c>
      <c r="C129" s="205">
        <v>19100</v>
      </c>
      <c r="D129" s="205">
        <v>20600</v>
      </c>
      <c r="E129" s="205">
        <v>19600</v>
      </c>
      <c r="F129" s="205">
        <v>23200</v>
      </c>
      <c r="G129" s="205">
        <v>21400</v>
      </c>
      <c r="H129" s="205">
        <v>27000</v>
      </c>
      <c r="I129" s="205">
        <v>21000</v>
      </c>
      <c r="J129" s="205">
        <v>22700</v>
      </c>
      <c r="K129" s="205">
        <v>25300</v>
      </c>
      <c r="L129" s="205">
        <v>24600</v>
      </c>
      <c r="M129" s="205">
        <v>25500</v>
      </c>
      <c r="N129" s="207">
        <f t="shared" si="4"/>
        <v>273236</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125</v>
      </c>
      <c r="B131" s="205">
        <v>15102</v>
      </c>
      <c r="C131" s="205">
        <v>15600</v>
      </c>
      <c r="D131" s="205">
        <v>18900</v>
      </c>
      <c r="E131" s="205">
        <v>19200</v>
      </c>
      <c r="F131" s="205">
        <v>16900</v>
      </c>
      <c r="G131" s="205">
        <v>13600</v>
      </c>
      <c r="H131" s="205">
        <v>17100</v>
      </c>
      <c r="I131" s="205">
        <v>18200</v>
      </c>
      <c r="J131" s="205">
        <v>19900</v>
      </c>
      <c r="K131" s="205">
        <v>15500</v>
      </c>
      <c r="L131" s="205">
        <v>21100</v>
      </c>
      <c r="M131" s="205">
        <v>20200</v>
      </c>
      <c r="N131" s="207">
        <f t="shared" si="4"/>
        <v>211302</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58</v>
      </c>
      <c r="B133" s="205">
        <v>6665</v>
      </c>
      <c r="C133" s="205">
        <v>5700</v>
      </c>
      <c r="D133" s="205">
        <v>6500</v>
      </c>
      <c r="E133" s="205">
        <v>6400</v>
      </c>
      <c r="F133" s="205">
        <v>6400</v>
      </c>
      <c r="G133" s="205">
        <v>7400</v>
      </c>
      <c r="H133" s="205">
        <v>7600</v>
      </c>
      <c r="I133" s="205">
        <v>7600</v>
      </c>
      <c r="J133" s="205">
        <v>5900</v>
      </c>
      <c r="K133" s="205">
        <v>7700</v>
      </c>
      <c r="L133" s="205">
        <v>8400</v>
      </c>
      <c r="M133" s="205">
        <v>7900</v>
      </c>
      <c r="N133" s="207">
        <f t="shared" si="4"/>
        <v>84165</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54</v>
      </c>
      <c r="B135" s="205">
        <v>6454</v>
      </c>
      <c r="C135" s="205">
        <v>5600</v>
      </c>
      <c r="D135" s="205">
        <v>5200</v>
      </c>
      <c r="E135" s="205">
        <v>8100</v>
      </c>
      <c r="F135" s="205">
        <v>8900</v>
      </c>
      <c r="G135" s="205">
        <v>11000</v>
      </c>
      <c r="H135" s="205">
        <v>6500</v>
      </c>
      <c r="I135" s="205">
        <v>10600</v>
      </c>
      <c r="J135" s="205">
        <v>12300</v>
      </c>
      <c r="K135" s="205">
        <v>11800</v>
      </c>
      <c r="L135" s="205">
        <v>9400</v>
      </c>
      <c r="M135" s="205">
        <v>8700</v>
      </c>
      <c r="N135" s="207">
        <f>SUM(B135:M135)</f>
        <v>104554</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194" t="s">
        <v>42</v>
      </c>
      <c r="B137" s="205">
        <v>5228</v>
      </c>
      <c r="C137" s="205">
        <v>6100</v>
      </c>
      <c r="D137" s="205">
        <v>5900</v>
      </c>
      <c r="E137" s="205">
        <v>5000</v>
      </c>
      <c r="F137" s="205">
        <v>6700</v>
      </c>
      <c r="G137" s="205">
        <v>5900</v>
      </c>
      <c r="H137" s="205">
        <v>7700</v>
      </c>
      <c r="I137" s="205">
        <v>6700</v>
      </c>
      <c r="J137" s="205">
        <v>6300</v>
      </c>
      <c r="K137" s="205">
        <v>6900</v>
      </c>
      <c r="L137" s="205">
        <v>6800</v>
      </c>
      <c r="M137" s="205">
        <v>6700</v>
      </c>
      <c r="N137" s="207">
        <f>SUM(B137:M137)</f>
        <v>75928</v>
      </c>
    </row>
    <row r="138" spans="1:14" ht="12.75" customHeight="1" thickBot="1" x14ac:dyDescent="0.25">
      <c r="A138" s="195"/>
      <c r="B138" s="206"/>
      <c r="C138" s="206"/>
      <c r="D138" s="206"/>
      <c r="E138" s="206"/>
      <c r="F138" s="206"/>
      <c r="G138" s="206"/>
      <c r="H138" s="206"/>
      <c r="I138" s="206"/>
      <c r="J138" s="206"/>
      <c r="K138" s="206"/>
      <c r="L138" s="206"/>
      <c r="M138" s="206"/>
      <c r="N138" s="208"/>
    </row>
    <row r="139" spans="1:14" ht="12.75" customHeight="1" x14ac:dyDescent="0.2">
      <c r="A139" s="194" t="s">
        <v>53</v>
      </c>
      <c r="B139" s="205"/>
      <c r="C139" s="205">
        <v>3700</v>
      </c>
      <c r="D139" s="205">
        <v>1400</v>
      </c>
      <c r="E139" s="205">
        <v>3200</v>
      </c>
      <c r="F139" s="205">
        <v>800</v>
      </c>
      <c r="G139" s="205">
        <v>1600</v>
      </c>
      <c r="H139" s="205">
        <v>400</v>
      </c>
      <c r="I139" s="205">
        <v>2800</v>
      </c>
      <c r="J139" s="205">
        <v>1400</v>
      </c>
      <c r="K139" s="205">
        <v>1900</v>
      </c>
      <c r="L139" s="205">
        <v>2800</v>
      </c>
      <c r="M139" s="205">
        <v>1600</v>
      </c>
      <c r="N139" s="207">
        <f>SUM(B139:M139)</f>
        <v>21600</v>
      </c>
    </row>
    <row r="140" spans="1:14" ht="12.75" customHeight="1" thickBot="1" x14ac:dyDescent="0.25">
      <c r="A140" s="195"/>
      <c r="B140" s="206"/>
      <c r="C140" s="206"/>
      <c r="D140" s="206"/>
      <c r="E140" s="206"/>
      <c r="F140" s="206"/>
      <c r="G140" s="206"/>
      <c r="H140" s="206"/>
      <c r="I140" s="206"/>
      <c r="J140" s="206"/>
      <c r="K140" s="206"/>
      <c r="L140" s="206"/>
      <c r="M140" s="206"/>
      <c r="N140" s="208"/>
    </row>
    <row r="141" spans="1:14" ht="12.75" customHeight="1" x14ac:dyDescent="0.2">
      <c r="A141" s="194" t="s">
        <v>60</v>
      </c>
      <c r="B141" s="205">
        <v>8616</v>
      </c>
      <c r="C141" s="205">
        <v>4200</v>
      </c>
      <c r="D141" s="205">
        <v>7000</v>
      </c>
      <c r="E141" s="205">
        <v>8400</v>
      </c>
      <c r="F141" s="205">
        <v>10300</v>
      </c>
      <c r="G141" s="205">
        <v>5100</v>
      </c>
      <c r="H141" s="205">
        <v>9200</v>
      </c>
      <c r="I141" s="205">
        <v>10300</v>
      </c>
      <c r="J141" s="205">
        <v>9000</v>
      </c>
      <c r="K141" s="205">
        <v>11300</v>
      </c>
      <c r="L141" s="205">
        <v>16300</v>
      </c>
      <c r="M141" s="205">
        <v>20000</v>
      </c>
      <c r="N141" s="207">
        <f>SUM(B141:M141)</f>
        <v>119716</v>
      </c>
    </row>
    <row r="142" spans="1:14" ht="12.75" customHeight="1" thickBot="1" x14ac:dyDescent="0.25">
      <c r="A142" s="195"/>
      <c r="B142" s="206"/>
      <c r="C142" s="206"/>
      <c r="D142" s="206"/>
      <c r="E142" s="206"/>
      <c r="F142" s="206"/>
      <c r="G142" s="206"/>
      <c r="H142" s="206"/>
      <c r="I142" s="206"/>
      <c r="J142" s="206"/>
      <c r="K142" s="206"/>
      <c r="L142" s="206"/>
      <c r="M142" s="206"/>
      <c r="N142" s="208"/>
    </row>
    <row r="143" spans="1:14" ht="12.75" customHeight="1" x14ac:dyDescent="0.2">
      <c r="A143" s="201" t="s">
        <v>13</v>
      </c>
      <c r="B143" s="190">
        <f t="shared" ref="B143:M143" si="5">SUM(B123:B141)</f>
        <v>375951</v>
      </c>
      <c r="C143" s="190">
        <f t="shared" si="5"/>
        <v>335500</v>
      </c>
      <c r="D143" s="190">
        <f t="shared" si="5"/>
        <v>389900</v>
      </c>
      <c r="E143" s="190">
        <f t="shared" si="5"/>
        <v>385700</v>
      </c>
      <c r="F143" s="190">
        <f t="shared" si="5"/>
        <v>379800</v>
      </c>
      <c r="G143" s="190">
        <f t="shared" si="5"/>
        <v>278700</v>
      </c>
      <c r="H143" s="190">
        <f t="shared" si="5"/>
        <v>348200</v>
      </c>
      <c r="I143" s="190">
        <f t="shared" si="5"/>
        <v>402500</v>
      </c>
      <c r="J143" s="190">
        <f t="shared" si="5"/>
        <v>395200</v>
      </c>
      <c r="K143" s="190">
        <f t="shared" si="5"/>
        <v>434900</v>
      </c>
      <c r="L143" s="190">
        <f t="shared" si="5"/>
        <v>389100</v>
      </c>
      <c r="M143" s="190">
        <f t="shared" si="5"/>
        <v>394200</v>
      </c>
      <c r="N143" s="190">
        <f>SUM(N123:N142)</f>
        <v>4509651</v>
      </c>
    </row>
    <row r="144" spans="1:14" ht="12.75" customHeight="1" thickBot="1" x14ac:dyDescent="0.25">
      <c r="A144" s="202"/>
      <c r="B144" s="191"/>
      <c r="C144" s="191"/>
      <c r="D144" s="191"/>
      <c r="E144" s="191"/>
      <c r="F144" s="191"/>
      <c r="G144" s="191"/>
      <c r="H144" s="191"/>
      <c r="I144" s="191"/>
      <c r="J144" s="191"/>
      <c r="K144" s="191"/>
      <c r="L144" s="191"/>
      <c r="M144" s="191"/>
      <c r="N144" s="191"/>
    </row>
    <row r="148" spans="1:14" s="10" customFormat="1" ht="24.95" customHeight="1" x14ac:dyDescent="0.2">
      <c r="A148" s="200" t="s">
        <v>207</v>
      </c>
      <c r="B148" s="200"/>
      <c r="C148" s="200"/>
      <c r="D148" s="200"/>
      <c r="E148" s="200"/>
      <c r="F148" s="200"/>
      <c r="G148" s="200"/>
      <c r="H148" s="200"/>
      <c r="I148" s="200"/>
      <c r="J148" s="200"/>
      <c r="K148" s="200"/>
      <c r="L148" s="200"/>
      <c r="M148" s="200"/>
      <c r="N148" s="200"/>
    </row>
    <row r="149" spans="1:14" ht="12.75" customHeight="1" thickBot="1" x14ac:dyDescent="0.25">
      <c r="A149" s="20"/>
      <c r="F149" s="4"/>
    </row>
    <row r="150" spans="1:14" ht="12.75" customHeight="1" x14ac:dyDescent="0.2">
      <c r="A150" s="194"/>
      <c r="B150" s="194" t="s">
        <v>1</v>
      </c>
      <c r="C150" s="194" t="s">
        <v>2</v>
      </c>
      <c r="D150" s="194" t="s">
        <v>3</v>
      </c>
      <c r="E150" s="194" t="s">
        <v>4</v>
      </c>
      <c r="F150" s="194" t="s">
        <v>5</v>
      </c>
      <c r="G150" s="194" t="s">
        <v>6</v>
      </c>
      <c r="H150" s="194" t="s">
        <v>7</v>
      </c>
      <c r="I150" s="194" t="s">
        <v>8</v>
      </c>
      <c r="J150" s="194" t="s">
        <v>9</v>
      </c>
      <c r="K150" s="194" t="s">
        <v>10</v>
      </c>
      <c r="L150" s="194" t="s">
        <v>11</v>
      </c>
      <c r="M150" s="194" t="s">
        <v>12</v>
      </c>
      <c r="N150" s="192" t="s">
        <v>13</v>
      </c>
    </row>
    <row r="151" spans="1:14" ht="12.75" customHeight="1" thickBot="1" x14ac:dyDescent="0.25">
      <c r="A151" s="195"/>
      <c r="B151" s="195"/>
      <c r="C151" s="195"/>
      <c r="D151" s="195"/>
      <c r="E151" s="195"/>
      <c r="F151" s="195"/>
      <c r="G151" s="195"/>
      <c r="H151" s="195"/>
      <c r="I151" s="195"/>
      <c r="J151" s="195"/>
      <c r="K151" s="195"/>
      <c r="L151" s="195"/>
      <c r="M151" s="195"/>
      <c r="N151" s="193"/>
    </row>
    <row r="152" spans="1:14" ht="12.75" customHeight="1" x14ac:dyDescent="0.2">
      <c r="A152" s="203" t="s">
        <v>65</v>
      </c>
      <c r="B152" s="205">
        <v>20468.009999999998</v>
      </c>
      <c r="C152" s="205">
        <v>17882.099999999999</v>
      </c>
      <c r="D152" s="205">
        <v>23282.9</v>
      </c>
      <c r="E152" s="205">
        <v>19134</v>
      </c>
      <c r="F152" s="205">
        <v>18219</v>
      </c>
      <c r="G152" s="205">
        <v>15796</v>
      </c>
      <c r="H152" s="205">
        <v>18372</v>
      </c>
      <c r="I152" s="205">
        <v>13062</v>
      </c>
      <c r="J152" s="205"/>
      <c r="K152" s="205">
        <v>14720</v>
      </c>
      <c r="L152" s="205">
        <v>13886</v>
      </c>
      <c r="M152" s="205">
        <v>12221</v>
      </c>
      <c r="N152" s="207">
        <f t="shared" ref="N152:N162" si="6">SUM(B152:M152)</f>
        <v>187043.01</v>
      </c>
    </row>
    <row r="153" spans="1:14" ht="12.75" customHeight="1" thickBot="1" x14ac:dyDescent="0.25">
      <c r="A153" s="204"/>
      <c r="B153" s="206"/>
      <c r="C153" s="206"/>
      <c r="D153" s="206"/>
      <c r="E153" s="206"/>
      <c r="F153" s="206"/>
      <c r="G153" s="206"/>
      <c r="H153" s="206"/>
      <c r="I153" s="206"/>
      <c r="J153" s="206"/>
      <c r="K153" s="206"/>
      <c r="L153" s="206"/>
      <c r="M153" s="206"/>
      <c r="N153" s="208"/>
    </row>
    <row r="154" spans="1:14" ht="12.75" customHeight="1" x14ac:dyDescent="0.2">
      <c r="A154" s="194" t="s">
        <v>64</v>
      </c>
      <c r="B154" s="205">
        <v>100046.1</v>
      </c>
      <c r="C154" s="205">
        <v>87276</v>
      </c>
      <c r="D154" s="205">
        <v>112412</v>
      </c>
      <c r="E154" s="205">
        <v>100850</v>
      </c>
      <c r="F154" s="205">
        <v>101207</v>
      </c>
      <c r="G154" s="205">
        <v>76428</v>
      </c>
      <c r="H154" s="205">
        <v>62661</v>
      </c>
      <c r="I154" s="205">
        <v>53754</v>
      </c>
      <c r="J154" s="205">
        <v>40862</v>
      </c>
      <c r="K154" s="205">
        <v>52931</v>
      </c>
      <c r="L154" s="205">
        <v>36807</v>
      </c>
      <c r="M154" s="205">
        <v>69900</v>
      </c>
      <c r="N154" s="207">
        <f t="shared" si="6"/>
        <v>895134.1</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66</v>
      </c>
      <c r="B156" s="205">
        <v>78158.8</v>
      </c>
      <c r="C156" s="205">
        <v>82812</v>
      </c>
      <c r="D156" s="205">
        <v>91246.48</v>
      </c>
      <c r="E156" s="205">
        <v>95353</v>
      </c>
      <c r="F156" s="205">
        <v>95670</v>
      </c>
      <c r="G156" s="205">
        <v>91884</v>
      </c>
      <c r="H156" s="205">
        <v>100193</v>
      </c>
      <c r="I156" s="205">
        <v>102983</v>
      </c>
      <c r="J156" s="205">
        <v>108030</v>
      </c>
      <c r="K156" s="205">
        <v>96934</v>
      </c>
      <c r="L156" s="205">
        <v>81540</v>
      </c>
      <c r="M156" s="205">
        <v>101249</v>
      </c>
      <c r="N156" s="207">
        <f t="shared" si="6"/>
        <v>1126053.28</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62</v>
      </c>
      <c r="B158" s="205">
        <v>36004.94</v>
      </c>
      <c r="C158" s="205">
        <v>42869</v>
      </c>
      <c r="D158" s="205">
        <v>44894</v>
      </c>
      <c r="E158" s="205">
        <v>49693</v>
      </c>
      <c r="F158" s="205">
        <v>46328</v>
      </c>
      <c r="G158" s="205">
        <v>41978</v>
      </c>
      <c r="H158" s="205">
        <v>46930</v>
      </c>
      <c r="I158" s="205">
        <v>39381</v>
      </c>
      <c r="J158" s="205">
        <v>47441</v>
      </c>
      <c r="K158" s="205">
        <v>56584</v>
      </c>
      <c r="L158" s="205">
        <v>47164</v>
      </c>
      <c r="M158" s="205">
        <v>49756</v>
      </c>
      <c r="N158" s="207">
        <f t="shared" si="6"/>
        <v>549022.93999999994</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203" t="s">
        <v>63</v>
      </c>
      <c r="B160" s="205">
        <v>25556.61</v>
      </c>
      <c r="C160" s="205">
        <v>19693</v>
      </c>
      <c r="D160" s="205">
        <v>26428</v>
      </c>
      <c r="E160" s="205">
        <v>27773</v>
      </c>
      <c r="F160" s="205">
        <v>29527</v>
      </c>
      <c r="G160" s="205">
        <v>29067</v>
      </c>
      <c r="H160" s="205">
        <v>34258</v>
      </c>
      <c r="I160" s="205">
        <v>26670</v>
      </c>
      <c r="J160" s="205">
        <v>33164</v>
      </c>
      <c r="K160" s="205">
        <v>30801</v>
      </c>
      <c r="L160" s="205">
        <v>29880</v>
      </c>
      <c r="M160" s="205">
        <v>28366</v>
      </c>
      <c r="N160" s="207">
        <f t="shared" si="6"/>
        <v>341183.61</v>
      </c>
    </row>
    <row r="161" spans="1:14" ht="12.75" customHeight="1" thickBot="1" x14ac:dyDescent="0.25">
      <c r="A161" s="204"/>
      <c r="B161" s="206"/>
      <c r="C161" s="206"/>
      <c r="D161" s="206"/>
      <c r="E161" s="206"/>
      <c r="F161" s="206"/>
      <c r="G161" s="206"/>
      <c r="H161" s="206"/>
      <c r="I161" s="206"/>
      <c r="J161" s="206"/>
      <c r="K161" s="206"/>
      <c r="L161" s="206"/>
      <c r="M161" s="206"/>
      <c r="N161" s="208"/>
    </row>
    <row r="162" spans="1:14" ht="12.75" customHeight="1" x14ac:dyDescent="0.2">
      <c r="A162" s="194" t="s">
        <v>60</v>
      </c>
      <c r="B162" s="205">
        <v>26734.02</v>
      </c>
      <c r="C162" s="205">
        <v>25202</v>
      </c>
      <c r="D162" s="205">
        <v>30479</v>
      </c>
      <c r="E162" s="205">
        <v>37482</v>
      </c>
      <c r="F162" s="205">
        <v>43106</v>
      </c>
      <c r="G162" s="205">
        <v>48699</v>
      </c>
      <c r="H162" s="205">
        <v>52080</v>
      </c>
      <c r="I162" s="205">
        <v>48821</v>
      </c>
      <c r="J162" s="205">
        <v>50936</v>
      </c>
      <c r="K162" s="205">
        <v>48467</v>
      </c>
      <c r="L162" s="205">
        <v>47477</v>
      </c>
      <c r="M162" s="205">
        <v>47643</v>
      </c>
      <c r="N162" s="207">
        <f t="shared" si="6"/>
        <v>507126.02</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201" t="s">
        <v>13</v>
      </c>
      <c r="B164" s="190">
        <f t="shared" ref="B164:M164" si="7">SUM(B152:B162)</f>
        <v>286968.48000000004</v>
      </c>
      <c r="C164" s="190">
        <f t="shared" si="7"/>
        <v>275734.09999999998</v>
      </c>
      <c r="D164" s="190">
        <f t="shared" si="7"/>
        <v>328742.38</v>
      </c>
      <c r="E164" s="190">
        <f t="shared" si="7"/>
        <v>330285</v>
      </c>
      <c r="F164" s="190">
        <f t="shared" si="7"/>
        <v>334057</v>
      </c>
      <c r="G164" s="190">
        <f t="shared" si="7"/>
        <v>303852</v>
      </c>
      <c r="H164" s="190">
        <f t="shared" si="7"/>
        <v>314494</v>
      </c>
      <c r="I164" s="190">
        <f t="shared" si="7"/>
        <v>284671</v>
      </c>
      <c r="J164" s="190">
        <f t="shared" si="7"/>
        <v>280433</v>
      </c>
      <c r="K164" s="190">
        <f t="shared" si="7"/>
        <v>300437</v>
      </c>
      <c r="L164" s="190">
        <f t="shared" si="7"/>
        <v>256754</v>
      </c>
      <c r="M164" s="190">
        <f t="shared" si="7"/>
        <v>309135</v>
      </c>
      <c r="N164" s="190">
        <f>SUM(B164:M164)</f>
        <v>3605562.96</v>
      </c>
    </row>
    <row r="165" spans="1:14" ht="12.75" customHeight="1" thickBot="1" x14ac:dyDescent="0.25">
      <c r="A165" s="202"/>
      <c r="B165" s="191"/>
      <c r="C165" s="191"/>
      <c r="D165" s="191"/>
      <c r="E165" s="191"/>
      <c r="F165" s="191"/>
      <c r="G165" s="191"/>
      <c r="H165" s="191"/>
      <c r="I165" s="191"/>
      <c r="J165" s="191"/>
      <c r="K165" s="191"/>
      <c r="L165" s="191"/>
      <c r="M165" s="191"/>
      <c r="N165" s="191"/>
    </row>
    <row r="169" spans="1:14" s="10" customFormat="1" ht="24.95" customHeight="1" x14ac:dyDescent="0.2">
      <c r="A169" s="200" t="s">
        <v>206</v>
      </c>
      <c r="B169" s="200"/>
      <c r="C169" s="200"/>
      <c r="D169" s="200"/>
      <c r="E169" s="200"/>
      <c r="F169" s="200"/>
      <c r="G169" s="200"/>
      <c r="H169" s="200"/>
      <c r="I169" s="200"/>
      <c r="J169" s="200"/>
      <c r="K169" s="200"/>
      <c r="L169" s="200"/>
      <c r="M169" s="200"/>
      <c r="N169" s="200"/>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192" t="s">
        <v>13</v>
      </c>
    </row>
    <row r="172" spans="1:14" ht="12.75" customHeight="1" thickBot="1" x14ac:dyDescent="0.25">
      <c r="A172" s="195"/>
      <c r="B172" s="195"/>
      <c r="C172" s="195"/>
      <c r="D172" s="195"/>
      <c r="E172" s="195"/>
      <c r="F172" s="195"/>
      <c r="G172" s="195"/>
      <c r="H172" s="195"/>
      <c r="I172" s="195"/>
      <c r="J172" s="195"/>
      <c r="K172" s="195"/>
      <c r="L172" s="195"/>
      <c r="M172" s="195"/>
      <c r="N172" s="193"/>
    </row>
    <row r="173" spans="1:14" ht="12.75" customHeight="1" x14ac:dyDescent="0.2">
      <c r="A173" s="194" t="s">
        <v>132</v>
      </c>
      <c r="B173" s="205">
        <v>12655.3</v>
      </c>
      <c r="C173" s="205">
        <v>9616.25</v>
      </c>
      <c r="D173" s="205">
        <v>11148.85</v>
      </c>
      <c r="E173" s="205"/>
      <c r="F173" s="205"/>
      <c r="G173" s="205"/>
      <c r="H173" s="205"/>
      <c r="I173" s="205"/>
      <c r="J173" s="205"/>
      <c r="K173" s="205"/>
      <c r="L173" s="205"/>
      <c r="M173" s="205"/>
      <c r="N173" s="207">
        <f t="shared" ref="N173:N235" si="8">SUM(B173:M173)</f>
        <v>33420.400000000001</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33</v>
      </c>
      <c r="B175" s="205">
        <v>3050</v>
      </c>
      <c r="C175" s="205"/>
      <c r="D175" s="205"/>
      <c r="E175" s="205"/>
      <c r="F175" s="205"/>
      <c r="G175" s="205"/>
      <c r="H175" s="205"/>
      <c r="I175" s="205"/>
      <c r="J175" s="205"/>
      <c r="K175" s="205"/>
      <c r="L175" s="205"/>
      <c r="M175" s="205"/>
      <c r="N175" s="207">
        <f t="shared" si="8"/>
        <v>3050</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147</v>
      </c>
      <c r="B177" s="205"/>
      <c r="C177" s="205"/>
      <c r="D177" s="205"/>
      <c r="E177" s="205"/>
      <c r="F177" s="205"/>
      <c r="G177" s="205"/>
      <c r="H177" s="205"/>
      <c r="I177" s="205"/>
      <c r="J177" s="205"/>
      <c r="K177" s="205"/>
      <c r="L177" s="205"/>
      <c r="M177" s="205"/>
      <c r="N177" s="207">
        <f t="shared" si="8"/>
        <v>0</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148</v>
      </c>
      <c r="B179" s="205"/>
      <c r="C179" s="205"/>
      <c r="D179" s="205"/>
      <c r="E179" s="205"/>
      <c r="F179" s="205"/>
      <c r="G179" s="205"/>
      <c r="H179" s="205"/>
      <c r="I179" s="205"/>
      <c r="J179" s="205"/>
      <c r="K179" s="205"/>
      <c r="L179" s="205"/>
      <c r="M179" s="205"/>
      <c r="N179" s="207">
        <f t="shared" si="8"/>
        <v>0</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149</v>
      </c>
      <c r="B181" s="205"/>
      <c r="C181" s="205"/>
      <c r="D181" s="205"/>
      <c r="E181" s="205"/>
      <c r="F181" s="205"/>
      <c r="G181" s="205"/>
      <c r="H181" s="205"/>
      <c r="I181" s="205"/>
      <c r="J181" s="205"/>
      <c r="K181" s="205"/>
      <c r="L181" s="205"/>
      <c r="M181" s="205"/>
      <c r="N181" s="207">
        <f t="shared" si="8"/>
        <v>0</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76</v>
      </c>
      <c r="B183" s="205">
        <v>1400</v>
      </c>
      <c r="C183" s="205">
        <v>1745.6</v>
      </c>
      <c r="D183" s="205">
        <v>1505</v>
      </c>
      <c r="E183" s="205">
        <v>1500</v>
      </c>
      <c r="F183" s="205">
        <v>1740</v>
      </c>
      <c r="G183" s="205">
        <v>2989</v>
      </c>
      <c r="H183" s="205">
        <v>2212</v>
      </c>
      <c r="I183" s="205">
        <v>2581</v>
      </c>
      <c r="J183" s="205">
        <v>2207</v>
      </c>
      <c r="K183" s="205">
        <v>2442</v>
      </c>
      <c r="L183" s="205">
        <v>1626</v>
      </c>
      <c r="M183" s="205">
        <v>4120</v>
      </c>
      <c r="N183" s="207">
        <f t="shared" si="8"/>
        <v>26067.599999999999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123</v>
      </c>
      <c r="B185" s="205">
        <v>953</v>
      </c>
      <c r="C185" s="205">
        <v>1777.5</v>
      </c>
      <c r="D185" s="205">
        <v>3442.5</v>
      </c>
      <c r="E185" s="205">
        <v>9596</v>
      </c>
      <c r="F185" s="205">
        <v>6210</v>
      </c>
      <c r="G185" s="205">
        <v>10911</v>
      </c>
      <c r="H185" s="205">
        <v>10497</v>
      </c>
      <c r="I185" s="205">
        <v>10237</v>
      </c>
      <c r="J185" s="205">
        <v>20067</v>
      </c>
      <c r="K185" s="205">
        <v>18665</v>
      </c>
      <c r="L185" s="205">
        <v>12186</v>
      </c>
      <c r="M185" s="205">
        <v>7659</v>
      </c>
      <c r="N185" s="207">
        <f t="shared" si="8"/>
        <v>112201</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133</v>
      </c>
      <c r="B187" s="205"/>
      <c r="C187" s="205"/>
      <c r="D187" s="205">
        <v>396</v>
      </c>
      <c r="E187" s="205"/>
      <c r="F187" s="205"/>
      <c r="G187" s="205"/>
      <c r="H187" s="205"/>
      <c r="I187" s="205"/>
      <c r="J187" s="205"/>
      <c r="K187" s="205"/>
      <c r="L187" s="205"/>
      <c r="M187" s="205"/>
      <c r="N187" s="207">
        <f t="shared" si="8"/>
        <v>396</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94</v>
      </c>
      <c r="B189" s="205">
        <v>995.2</v>
      </c>
      <c r="C189" s="205">
        <v>498</v>
      </c>
      <c r="D189" s="205">
        <v>671</v>
      </c>
      <c r="E189" s="205"/>
      <c r="F189" s="205"/>
      <c r="G189" s="205"/>
      <c r="H189" s="205"/>
      <c r="I189" s="205"/>
      <c r="J189" s="205"/>
      <c r="K189" s="205"/>
      <c r="L189" s="205"/>
      <c r="M189" s="205"/>
      <c r="N189" s="207">
        <f t="shared" si="8"/>
        <v>2164.1999999999998</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71</v>
      </c>
      <c r="B191" s="205"/>
      <c r="C191" s="205"/>
      <c r="D191" s="205"/>
      <c r="E191" s="205"/>
      <c r="F191" s="205"/>
      <c r="G191" s="205"/>
      <c r="H191" s="205"/>
      <c r="I191" s="205"/>
      <c r="J191" s="205"/>
      <c r="K191" s="205"/>
      <c r="L191" s="205"/>
      <c r="M191" s="205"/>
      <c r="N191" s="207">
        <f t="shared" si="8"/>
        <v>0</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75</v>
      </c>
      <c r="B193" s="205">
        <v>120.02</v>
      </c>
      <c r="C193" s="205">
        <v>1500</v>
      </c>
      <c r="D193" s="205">
        <v>4255.2</v>
      </c>
      <c r="E193" s="205">
        <v>6126</v>
      </c>
      <c r="F193" s="205">
        <v>6790</v>
      </c>
      <c r="G193" s="205">
        <v>3102</v>
      </c>
      <c r="H193" s="205">
        <v>5327</v>
      </c>
      <c r="I193" s="205">
        <v>10147</v>
      </c>
      <c r="J193" s="205">
        <v>15794</v>
      </c>
      <c r="K193" s="205">
        <v>13052</v>
      </c>
      <c r="L193" s="205">
        <v>1181</v>
      </c>
      <c r="M193" s="205"/>
      <c r="N193" s="207">
        <f t="shared" si="8"/>
        <v>67394.22</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135</v>
      </c>
      <c r="B195" s="205">
        <v>654</v>
      </c>
      <c r="C195" s="205">
        <v>1642</v>
      </c>
      <c r="D195" s="205">
        <v>469</v>
      </c>
      <c r="E195" s="205"/>
      <c r="F195" s="205"/>
      <c r="G195" s="205"/>
      <c r="H195" s="205"/>
      <c r="I195" s="205"/>
      <c r="J195" s="205"/>
      <c r="K195" s="205"/>
      <c r="L195" s="205"/>
      <c r="M195" s="205"/>
      <c r="N195" s="207">
        <f t="shared" si="8"/>
        <v>2765</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203" t="s">
        <v>136</v>
      </c>
      <c r="B197" s="205">
        <v>592.6</v>
      </c>
      <c r="C197" s="205">
        <v>447.8</v>
      </c>
      <c r="D197" s="205">
        <v>124.3</v>
      </c>
      <c r="E197" s="205"/>
      <c r="F197" s="205"/>
      <c r="G197" s="205"/>
      <c r="H197" s="205"/>
      <c r="I197" s="205"/>
      <c r="J197" s="205"/>
      <c r="K197" s="205"/>
      <c r="L197" s="205"/>
      <c r="M197" s="205"/>
      <c r="N197" s="207">
        <f t="shared" si="8"/>
        <v>1164.7</v>
      </c>
    </row>
    <row r="198" spans="1:14" ht="12.75" customHeight="1" thickBot="1" x14ac:dyDescent="0.25">
      <c r="A198" s="204"/>
      <c r="B198" s="206"/>
      <c r="C198" s="206"/>
      <c r="D198" s="206"/>
      <c r="E198" s="206"/>
      <c r="F198" s="206"/>
      <c r="G198" s="206"/>
      <c r="H198" s="206"/>
      <c r="I198" s="206"/>
      <c r="J198" s="206"/>
      <c r="K198" s="206"/>
      <c r="L198" s="206"/>
      <c r="M198" s="206"/>
      <c r="N198" s="208"/>
    </row>
    <row r="199" spans="1:14" ht="12.75" customHeight="1" x14ac:dyDescent="0.2">
      <c r="A199" s="194" t="s">
        <v>137</v>
      </c>
      <c r="B199" s="205">
        <v>3</v>
      </c>
      <c r="C199" s="205">
        <v>39</v>
      </c>
      <c r="D199" s="205"/>
      <c r="E199" s="205"/>
      <c r="F199" s="205"/>
      <c r="G199" s="205"/>
      <c r="H199" s="205"/>
      <c r="I199" s="205"/>
      <c r="J199" s="205"/>
      <c r="K199" s="205"/>
      <c r="L199" s="205"/>
      <c r="M199" s="205"/>
      <c r="N199" s="207">
        <f t="shared" si="8"/>
        <v>42</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194" t="s">
        <v>60</v>
      </c>
      <c r="B201" s="205">
        <v>1787.85</v>
      </c>
      <c r="C201" s="205">
        <v>619.27</v>
      </c>
      <c r="D201" s="205">
        <v>1400.15</v>
      </c>
      <c r="E201" s="205">
        <v>4354</v>
      </c>
      <c r="F201" s="205">
        <v>11014</v>
      </c>
      <c r="G201" s="205">
        <v>12929</v>
      </c>
      <c r="H201" s="205">
        <v>13997</v>
      </c>
      <c r="I201" s="205">
        <v>11936</v>
      </c>
      <c r="J201" s="205">
        <v>17800</v>
      </c>
      <c r="K201" s="205">
        <v>20931</v>
      </c>
      <c r="L201" s="205">
        <v>16970</v>
      </c>
      <c r="M201" s="205">
        <v>15015</v>
      </c>
      <c r="N201" s="207">
        <f t="shared" si="8"/>
        <v>128753.27</v>
      </c>
    </row>
    <row r="202" spans="1:14" ht="12.75" customHeight="1" thickBot="1" x14ac:dyDescent="0.25">
      <c r="A202" s="195"/>
      <c r="B202" s="206"/>
      <c r="C202" s="206"/>
      <c r="D202" s="206"/>
      <c r="E202" s="206"/>
      <c r="F202" s="206"/>
      <c r="G202" s="206"/>
      <c r="H202" s="206"/>
      <c r="I202" s="206"/>
      <c r="J202" s="206"/>
      <c r="K202" s="206"/>
      <c r="L202" s="206"/>
      <c r="M202" s="206"/>
      <c r="N202" s="208"/>
    </row>
    <row r="203" spans="1:14" ht="12.75" customHeight="1" x14ac:dyDescent="0.2">
      <c r="A203" s="203" t="s">
        <v>150</v>
      </c>
      <c r="B203" s="205"/>
      <c r="C203" s="205"/>
      <c r="D203" s="205"/>
      <c r="E203" s="205"/>
      <c r="F203" s="205"/>
      <c r="G203" s="205"/>
      <c r="H203" s="205"/>
      <c r="I203" s="205"/>
      <c r="J203" s="205"/>
      <c r="K203" s="205"/>
      <c r="L203" s="205"/>
      <c r="M203" s="205"/>
      <c r="N203" s="207">
        <f t="shared" si="8"/>
        <v>0</v>
      </c>
    </row>
    <row r="204" spans="1:14" ht="12.75" customHeight="1" thickBot="1" x14ac:dyDescent="0.25">
      <c r="A204" s="204"/>
      <c r="B204" s="206"/>
      <c r="C204" s="206"/>
      <c r="D204" s="206"/>
      <c r="E204" s="206"/>
      <c r="F204" s="206"/>
      <c r="G204" s="206"/>
      <c r="H204" s="206"/>
      <c r="I204" s="206"/>
      <c r="J204" s="206"/>
      <c r="K204" s="206"/>
      <c r="L204" s="206"/>
      <c r="M204" s="206"/>
      <c r="N204" s="208"/>
    </row>
    <row r="205" spans="1:14" ht="12.75" customHeight="1" x14ac:dyDescent="0.2">
      <c r="A205" s="194" t="s">
        <v>151</v>
      </c>
      <c r="B205" s="205">
        <v>12045.66</v>
      </c>
      <c r="C205" s="205">
        <v>9866</v>
      </c>
      <c r="D205" s="205">
        <v>10112</v>
      </c>
      <c r="E205" s="205">
        <v>13376</v>
      </c>
      <c r="F205" s="205">
        <v>8841</v>
      </c>
      <c r="G205" s="205">
        <v>11310</v>
      </c>
      <c r="H205" s="205">
        <v>11467</v>
      </c>
      <c r="I205" s="205">
        <v>12305</v>
      </c>
      <c r="J205" s="205">
        <v>7823</v>
      </c>
      <c r="K205" s="205">
        <v>2721</v>
      </c>
      <c r="L205" s="205">
        <v>11614</v>
      </c>
      <c r="M205" s="205">
        <v>8777</v>
      </c>
      <c r="N205" s="207">
        <f t="shared" si="8"/>
        <v>120257.66</v>
      </c>
    </row>
    <row r="206" spans="1:14" ht="12.75" customHeight="1" thickBot="1" x14ac:dyDescent="0.25">
      <c r="A206" s="195"/>
      <c r="B206" s="206"/>
      <c r="C206" s="206"/>
      <c r="D206" s="206"/>
      <c r="E206" s="206"/>
      <c r="F206" s="206"/>
      <c r="G206" s="206"/>
      <c r="H206" s="206"/>
      <c r="I206" s="206"/>
      <c r="J206" s="206"/>
      <c r="K206" s="206"/>
      <c r="L206" s="206"/>
      <c r="M206" s="206"/>
      <c r="N206" s="208"/>
    </row>
    <row r="207" spans="1:14" ht="12.75" customHeight="1" x14ac:dyDescent="0.2">
      <c r="A207" s="194" t="s">
        <v>124</v>
      </c>
      <c r="B207" s="205">
        <v>42870.34</v>
      </c>
      <c r="C207" s="205">
        <v>33576.019999999997</v>
      </c>
      <c r="D207" s="205">
        <v>46547.68</v>
      </c>
      <c r="E207" s="205">
        <v>38360</v>
      </c>
      <c r="F207" s="205">
        <v>36452</v>
      </c>
      <c r="G207" s="205">
        <v>22844</v>
      </c>
      <c r="H207" s="205">
        <v>28948</v>
      </c>
      <c r="I207" s="205">
        <v>31659</v>
      </c>
      <c r="J207" s="205">
        <v>19442</v>
      </c>
      <c r="K207" s="205">
        <v>19269</v>
      </c>
      <c r="L207" s="205">
        <v>19695</v>
      </c>
      <c r="M207" s="205">
        <v>18939</v>
      </c>
      <c r="N207" s="207">
        <f t="shared" si="8"/>
        <v>358602.04</v>
      </c>
    </row>
    <row r="208" spans="1:14" ht="12.75" customHeight="1" thickBot="1" x14ac:dyDescent="0.25">
      <c r="A208" s="195"/>
      <c r="B208" s="206"/>
      <c r="C208" s="206"/>
      <c r="D208" s="206"/>
      <c r="E208" s="206"/>
      <c r="F208" s="206"/>
      <c r="G208" s="206"/>
      <c r="H208" s="206"/>
      <c r="I208" s="206"/>
      <c r="J208" s="206"/>
      <c r="K208" s="206"/>
      <c r="L208" s="206"/>
      <c r="M208" s="206"/>
      <c r="N208" s="208"/>
    </row>
    <row r="209" spans="1:14" ht="12.75" customHeight="1" x14ac:dyDescent="0.2">
      <c r="A209" s="203" t="s">
        <v>152</v>
      </c>
      <c r="B209" s="205"/>
      <c r="C209" s="205"/>
      <c r="D209" s="205"/>
      <c r="E209" s="205"/>
      <c r="F209" s="205"/>
      <c r="G209" s="205"/>
      <c r="H209" s="205"/>
      <c r="I209" s="205"/>
      <c r="J209" s="205"/>
      <c r="K209" s="205"/>
      <c r="L209" s="205"/>
      <c r="M209" s="205"/>
      <c r="N209" s="207">
        <f t="shared" si="8"/>
        <v>0</v>
      </c>
    </row>
    <row r="210" spans="1:14" ht="12.75" customHeight="1" thickBot="1" x14ac:dyDescent="0.25">
      <c r="A210" s="204"/>
      <c r="B210" s="206"/>
      <c r="C210" s="206"/>
      <c r="D210" s="206"/>
      <c r="E210" s="206"/>
      <c r="F210" s="206"/>
      <c r="G210" s="206"/>
      <c r="H210" s="206"/>
      <c r="I210" s="206"/>
      <c r="J210" s="206"/>
      <c r="K210" s="206"/>
      <c r="L210" s="206"/>
      <c r="M210" s="206"/>
      <c r="N210" s="208"/>
    </row>
    <row r="211" spans="1:14" ht="12.75" customHeight="1" x14ac:dyDescent="0.2">
      <c r="A211" s="194" t="s">
        <v>140</v>
      </c>
      <c r="B211" s="205">
        <v>42</v>
      </c>
      <c r="C211" s="205"/>
      <c r="D211" s="205">
        <v>39.4</v>
      </c>
      <c r="E211" s="205"/>
      <c r="F211" s="205"/>
      <c r="G211" s="205"/>
      <c r="H211" s="205"/>
      <c r="I211" s="205"/>
      <c r="J211" s="205"/>
      <c r="K211" s="205"/>
      <c r="L211" s="205"/>
      <c r="M211" s="205"/>
      <c r="N211" s="207">
        <f t="shared" si="8"/>
        <v>81.400000000000006</v>
      </c>
    </row>
    <row r="212" spans="1:14" ht="12.75" customHeight="1" thickBot="1" x14ac:dyDescent="0.25">
      <c r="A212" s="195"/>
      <c r="B212" s="206"/>
      <c r="C212" s="206"/>
      <c r="D212" s="206"/>
      <c r="E212" s="206"/>
      <c r="F212" s="206"/>
      <c r="G212" s="206"/>
      <c r="H212" s="206"/>
      <c r="I212" s="206"/>
      <c r="J212" s="206"/>
      <c r="K212" s="206"/>
      <c r="L212" s="206"/>
      <c r="M212" s="206"/>
      <c r="N212" s="208"/>
    </row>
    <row r="213" spans="1:14" ht="12.75" customHeight="1" x14ac:dyDescent="0.2">
      <c r="A213" s="194" t="s">
        <v>141</v>
      </c>
      <c r="B213" s="205"/>
      <c r="C213" s="205">
        <v>920</v>
      </c>
      <c r="D213" s="205"/>
      <c r="E213" s="205"/>
      <c r="F213" s="205"/>
      <c r="G213" s="205"/>
      <c r="H213" s="205"/>
      <c r="I213" s="205"/>
      <c r="J213" s="205"/>
      <c r="K213" s="205"/>
      <c r="L213" s="205"/>
      <c r="M213" s="205"/>
      <c r="N213" s="207">
        <f t="shared" si="8"/>
        <v>920</v>
      </c>
    </row>
    <row r="214" spans="1:14" ht="12.75" customHeight="1" thickBot="1" x14ac:dyDescent="0.25">
      <c r="A214" s="195"/>
      <c r="B214" s="206"/>
      <c r="C214" s="206"/>
      <c r="D214" s="206"/>
      <c r="E214" s="206"/>
      <c r="F214" s="206"/>
      <c r="G214" s="206"/>
      <c r="H214" s="206"/>
      <c r="I214" s="206"/>
      <c r="J214" s="206"/>
      <c r="K214" s="206"/>
      <c r="L214" s="206"/>
      <c r="M214" s="206"/>
      <c r="N214" s="208"/>
    </row>
    <row r="215" spans="1:14" ht="12.75" customHeight="1" x14ac:dyDescent="0.2">
      <c r="A215" s="194" t="s">
        <v>153</v>
      </c>
      <c r="B215" s="205"/>
      <c r="C215" s="205"/>
      <c r="D215" s="205"/>
      <c r="E215" s="205"/>
      <c r="F215" s="205"/>
      <c r="G215" s="205"/>
      <c r="H215" s="205"/>
      <c r="I215" s="205"/>
      <c r="J215" s="205"/>
      <c r="K215" s="205"/>
      <c r="L215" s="205"/>
      <c r="M215" s="205"/>
      <c r="N215" s="207">
        <f t="shared" si="8"/>
        <v>0</v>
      </c>
    </row>
    <row r="216" spans="1:14" ht="12.75" customHeight="1" thickBot="1" x14ac:dyDescent="0.25">
      <c r="A216" s="195"/>
      <c r="B216" s="206"/>
      <c r="C216" s="206"/>
      <c r="D216" s="206"/>
      <c r="E216" s="206"/>
      <c r="F216" s="206"/>
      <c r="G216" s="206"/>
      <c r="H216" s="206"/>
      <c r="I216" s="206"/>
      <c r="J216" s="206"/>
      <c r="K216" s="206"/>
      <c r="L216" s="206"/>
      <c r="M216" s="206"/>
      <c r="N216" s="208"/>
    </row>
    <row r="217" spans="1:14" ht="12.75" customHeight="1" x14ac:dyDescent="0.2">
      <c r="A217" s="194" t="s">
        <v>107</v>
      </c>
      <c r="B217" s="205"/>
      <c r="C217" s="205"/>
      <c r="D217" s="205"/>
      <c r="E217" s="205">
        <v>9573</v>
      </c>
      <c r="F217" s="205">
        <v>12590</v>
      </c>
      <c r="G217" s="205">
        <v>16520</v>
      </c>
      <c r="H217" s="205">
        <v>19077</v>
      </c>
      <c r="I217" s="205">
        <v>2346</v>
      </c>
      <c r="J217" s="205"/>
      <c r="K217" s="205"/>
      <c r="L217" s="205"/>
      <c r="M217" s="205"/>
      <c r="N217" s="207">
        <f t="shared" si="8"/>
        <v>60106</v>
      </c>
    </row>
    <row r="218" spans="1:14" ht="12.75" customHeight="1" thickBot="1" x14ac:dyDescent="0.25">
      <c r="A218" s="195"/>
      <c r="B218" s="206"/>
      <c r="C218" s="206"/>
      <c r="D218" s="206"/>
      <c r="E218" s="206"/>
      <c r="F218" s="206"/>
      <c r="G218" s="206"/>
      <c r="H218" s="206"/>
      <c r="I218" s="206"/>
      <c r="J218" s="206"/>
      <c r="K218" s="206"/>
      <c r="L218" s="206"/>
      <c r="M218" s="206"/>
      <c r="N218" s="208"/>
    </row>
    <row r="219" spans="1:14" ht="12.75" customHeight="1" x14ac:dyDescent="0.2">
      <c r="A219" s="194" t="s">
        <v>79</v>
      </c>
      <c r="B219" s="205"/>
      <c r="C219" s="205"/>
      <c r="D219" s="205"/>
      <c r="E219" s="205">
        <v>17521</v>
      </c>
      <c r="F219" s="205">
        <v>25413</v>
      </c>
      <c r="G219" s="205">
        <v>13442</v>
      </c>
      <c r="H219" s="205">
        <v>21381</v>
      </c>
      <c r="I219" s="205">
        <v>26859</v>
      </c>
      <c r="J219" s="205">
        <v>13081</v>
      </c>
      <c r="K219" s="205"/>
      <c r="L219" s="205"/>
      <c r="M219" s="205"/>
      <c r="N219" s="207">
        <f>SUM(B219:M219)</f>
        <v>117697</v>
      </c>
    </row>
    <row r="220" spans="1:14" ht="12.75" customHeight="1" thickBot="1" x14ac:dyDescent="0.25">
      <c r="A220" s="195"/>
      <c r="B220" s="206"/>
      <c r="C220" s="206"/>
      <c r="D220" s="206"/>
      <c r="E220" s="206"/>
      <c r="F220" s="206"/>
      <c r="G220" s="206"/>
      <c r="H220" s="206"/>
      <c r="I220" s="206"/>
      <c r="J220" s="206"/>
      <c r="K220" s="206"/>
      <c r="L220" s="206"/>
      <c r="M220" s="206"/>
      <c r="N220" s="208"/>
    </row>
    <row r="221" spans="1:14" ht="12.75" customHeight="1" x14ac:dyDescent="0.2">
      <c r="A221" s="194" t="s">
        <v>154</v>
      </c>
      <c r="B221" s="205"/>
      <c r="C221" s="205"/>
      <c r="D221" s="205"/>
      <c r="E221" s="205"/>
      <c r="F221" s="205"/>
      <c r="G221" s="205"/>
      <c r="H221" s="205"/>
      <c r="I221" s="205"/>
      <c r="J221" s="205"/>
      <c r="K221" s="205"/>
      <c r="L221" s="205"/>
      <c r="M221" s="205"/>
      <c r="N221" s="207">
        <f t="shared" si="8"/>
        <v>0</v>
      </c>
    </row>
    <row r="222" spans="1:14" ht="12.75" customHeight="1" thickBot="1" x14ac:dyDescent="0.25">
      <c r="A222" s="195"/>
      <c r="B222" s="206"/>
      <c r="C222" s="206"/>
      <c r="D222" s="206"/>
      <c r="E222" s="206"/>
      <c r="F222" s="206"/>
      <c r="G222" s="206"/>
      <c r="H222" s="206"/>
      <c r="I222" s="206"/>
      <c r="J222" s="206"/>
      <c r="K222" s="206"/>
      <c r="L222" s="206"/>
      <c r="M222" s="206"/>
      <c r="N222" s="208"/>
    </row>
    <row r="223" spans="1:14" ht="12.75" customHeight="1" x14ac:dyDescent="0.2">
      <c r="A223" s="194" t="s">
        <v>155</v>
      </c>
      <c r="B223" s="205"/>
      <c r="C223" s="205"/>
      <c r="D223" s="205"/>
      <c r="E223" s="205"/>
      <c r="F223" s="205"/>
      <c r="G223" s="205"/>
      <c r="H223" s="205"/>
      <c r="I223" s="205"/>
      <c r="J223" s="205"/>
      <c r="K223" s="205"/>
      <c r="L223" s="205"/>
      <c r="M223" s="205"/>
      <c r="N223" s="207">
        <f t="shared" si="8"/>
        <v>0</v>
      </c>
    </row>
    <row r="224" spans="1:14" ht="12.75" customHeight="1" thickBot="1" x14ac:dyDescent="0.25">
      <c r="A224" s="195"/>
      <c r="B224" s="206"/>
      <c r="C224" s="206"/>
      <c r="D224" s="206"/>
      <c r="E224" s="206"/>
      <c r="F224" s="206"/>
      <c r="G224" s="206"/>
      <c r="H224" s="206"/>
      <c r="I224" s="206"/>
      <c r="J224" s="206"/>
      <c r="K224" s="206"/>
      <c r="L224" s="206"/>
      <c r="M224" s="206"/>
      <c r="N224" s="208"/>
    </row>
    <row r="225" spans="1:14" ht="12.75" customHeight="1" x14ac:dyDescent="0.2">
      <c r="A225" s="203" t="s">
        <v>134</v>
      </c>
      <c r="B225" s="205"/>
      <c r="C225" s="205">
        <v>150</v>
      </c>
      <c r="D225" s="205"/>
      <c r="E225" s="205"/>
      <c r="F225" s="205"/>
      <c r="G225" s="205"/>
      <c r="H225" s="205"/>
      <c r="I225" s="205"/>
      <c r="J225" s="205"/>
      <c r="K225" s="205"/>
      <c r="L225" s="205"/>
      <c r="M225" s="205"/>
      <c r="N225" s="207">
        <f t="shared" si="8"/>
        <v>150</v>
      </c>
    </row>
    <row r="226" spans="1:14" ht="12.75" customHeight="1" thickBot="1" x14ac:dyDescent="0.25">
      <c r="A226" s="204"/>
      <c r="B226" s="206"/>
      <c r="C226" s="206"/>
      <c r="D226" s="206"/>
      <c r="E226" s="206"/>
      <c r="F226" s="206"/>
      <c r="G226" s="206"/>
      <c r="H226" s="206"/>
      <c r="I226" s="206"/>
      <c r="J226" s="206"/>
      <c r="K226" s="206"/>
      <c r="L226" s="206"/>
      <c r="M226" s="206"/>
      <c r="N226" s="208"/>
    </row>
    <row r="227" spans="1:14" ht="12.75" customHeight="1" x14ac:dyDescent="0.2">
      <c r="A227" s="194" t="s">
        <v>138</v>
      </c>
      <c r="B227" s="205">
        <v>102.8</v>
      </c>
      <c r="C227" s="205">
        <v>693.6</v>
      </c>
      <c r="D227" s="205"/>
      <c r="E227" s="205"/>
      <c r="F227" s="205"/>
      <c r="G227" s="205"/>
      <c r="H227" s="205"/>
      <c r="I227" s="205"/>
      <c r="J227" s="205"/>
      <c r="K227" s="205"/>
      <c r="L227" s="205"/>
      <c r="M227" s="205"/>
      <c r="N227" s="207">
        <f t="shared" si="8"/>
        <v>796.4</v>
      </c>
    </row>
    <row r="228" spans="1:14" ht="12.75" customHeight="1" thickBot="1" x14ac:dyDescent="0.25">
      <c r="A228" s="195"/>
      <c r="B228" s="206"/>
      <c r="C228" s="206"/>
      <c r="D228" s="206"/>
      <c r="E228" s="206"/>
      <c r="F228" s="206"/>
      <c r="G228" s="206"/>
      <c r="H228" s="206"/>
      <c r="I228" s="206"/>
      <c r="J228" s="206"/>
      <c r="K228" s="206"/>
      <c r="L228" s="206"/>
      <c r="M228" s="206"/>
      <c r="N228" s="208"/>
    </row>
    <row r="229" spans="1:14" ht="12.75" customHeight="1" x14ac:dyDescent="0.2">
      <c r="A229" s="194" t="s">
        <v>44</v>
      </c>
      <c r="B229" s="205">
        <v>715</v>
      </c>
      <c r="C229" s="205">
        <v>1101.32</v>
      </c>
      <c r="D229" s="205">
        <v>980.02</v>
      </c>
      <c r="E229" s="205"/>
      <c r="F229" s="205"/>
      <c r="G229" s="205"/>
      <c r="H229" s="205"/>
      <c r="I229" s="205"/>
      <c r="J229" s="205"/>
      <c r="K229" s="205"/>
      <c r="L229" s="205"/>
      <c r="M229" s="205"/>
      <c r="N229" s="207">
        <f t="shared" si="8"/>
        <v>2796.34</v>
      </c>
    </row>
    <row r="230" spans="1:14" ht="12.75" customHeight="1" thickBot="1" x14ac:dyDescent="0.25">
      <c r="A230" s="195"/>
      <c r="B230" s="206"/>
      <c r="C230" s="206"/>
      <c r="D230" s="206"/>
      <c r="E230" s="206"/>
      <c r="F230" s="206"/>
      <c r="G230" s="206"/>
      <c r="H230" s="206"/>
      <c r="I230" s="206"/>
      <c r="J230" s="206"/>
      <c r="K230" s="206"/>
      <c r="L230" s="206"/>
      <c r="M230" s="206"/>
      <c r="N230" s="208"/>
    </row>
    <row r="231" spans="1:14" ht="12.75" customHeight="1" x14ac:dyDescent="0.2">
      <c r="A231" s="194" t="s">
        <v>139</v>
      </c>
      <c r="B231" s="205">
        <v>453.5</v>
      </c>
      <c r="C231" s="205">
        <v>220.5</v>
      </c>
      <c r="D231" s="205">
        <v>400</v>
      </c>
      <c r="E231" s="205"/>
      <c r="F231" s="205"/>
      <c r="G231" s="205"/>
      <c r="H231" s="205"/>
      <c r="I231" s="205"/>
      <c r="J231" s="205"/>
      <c r="K231" s="205"/>
      <c r="L231" s="205"/>
      <c r="M231" s="205"/>
      <c r="N231" s="207">
        <f t="shared" si="8"/>
        <v>1074</v>
      </c>
    </row>
    <row r="232" spans="1:14" ht="12.75" customHeight="1" thickBot="1" x14ac:dyDescent="0.25">
      <c r="A232" s="195"/>
      <c r="B232" s="206"/>
      <c r="C232" s="206"/>
      <c r="D232" s="206"/>
      <c r="E232" s="206"/>
      <c r="F232" s="206"/>
      <c r="G232" s="206"/>
      <c r="H232" s="206"/>
      <c r="I232" s="206"/>
      <c r="J232" s="206"/>
      <c r="K232" s="206"/>
      <c r="L232" s="206"/>
      <c r="M232" s="206"/>
      <c r="N232" s="208"/>
    </row>
    <row r="233" spans="1:14" ht="12.75" customHeight="1" x14ac:dyDescent="0.2">
      <c r="A233" s="203" t="s">
        <v>227</v>
      </c>
      <c r="B233" s="205"/>
      <c r="C233" s="205"/>
      <c r="D233" s="205"/>
      <c r="E233" s="205"/>
      <c r="F233" s="205"/>
      <c r="G233" s="205"/>
      <c r="H233" s="205"/>
      <c r="I233" s="205"/>
      <c r="J233" s="205"/>
      <c r="K233" s="205"/>
      <c r="L233" s="205"/>
      <c r="M233" s="205"/>
      <c r="N233" s="207">
        <f t="shared" si="8"/>
        <v>0</v>
      </c>
    </row>
    <row r="234" spans="1:14" ht="12.75" customHeight="1" thickBot="1" x14ac:dyDescent="0.25">
      <c r="A234" s="204"/>
      <c r="B234" s="206"/>
      <c r="C234" s="206"/>
      <c r="D234" s="206"/>
      <c r="E234" s="206"/>
      <c r="F234" s="206"/>
      <c r="G234" s="206"/>
      <c r="H234" s="206"/>
      <c r="I234" s="206"/>
      <c r="J234" s="206"/>
      <c r="K234" s="206"/>
      <c r="L234" s="206"/>
      <c r="M234" s="206"/>
      <c r="N234" s="208"/>
    </row>
    <row r="235" spans="1:14" ht="12.75" customHeight="1" x14ac:dyDescent="0.2">
      <c r="A235" s="203" t="s">
        <v>228</v>
      </c>
      <c r="B235" s="205"/>
      <c r="C235" s="205">
        <v>8</v>
      </c>
      <c r="D235" s="205"/>
      <c r="E235" s="205"/>
      <c r="F235" s="205"/>
      <c r="G235" s="205"/>
      <c r="H235" s="205"/>
      <c r="I235" s="205"/>
      <c r="J235" s="205"/>
      <c r="K235" s="205"/>
      <c r="L235" s="205"/>
      <c r="M235" s="205"/>
      <c r="N235" s="207">
        <f t="shared" si="8"/>
        <v>8</v>
      </c>
    </row>
    <row r="236" spans="1:14" ht="12.75" customHeight="1" thickBot="1" x14ac:dyDescent="0.25">
      <c r="A236" s="204"/>
      <c r="B236" s="206"/>
      <c r="C236" s="206"/>
      <c r="D236" s="206"/>
      <c r="E236" s="206"/>
      <c r="F236" s="206"/>
      <c r="G236" s="206"/>
      <c r="H236" s="206"/>
      <c r="I236" s="206"/>
      <c r="J236" s="206"/>
      <c r="K236" s="206"/>
      <c r="L236" s="206"/>
      <c r="M236" s="206"/>
      <c r="N236" s="208"/>
    </row>
    <row r="237" spans="1:14" ht="12.75" customHeight="1" x14ac:dyDescent="0.2">
      <c r="A237" s="201" t="s">
        <v>13</v>
      </c>
      <c r="B237" s="190">
        <f t="shared" ref="B237:H237" si="9">SUM(B173:B235)</f>
        <v>78440.27</v>
      </c>
      <c r="C237" s="190">
        <f t="shared" si="9"/>
        <v>64420.859999999993</v>
      </c>
      <c r="D237" s="190">
        <f t="shared" si="9"/>
        <v>81491.099999999991</v>
      </c>
      <c r="E237" s="190">
        <f t="shared" si="9"/>
        <v>100406</v>
      </c>
      <c r="F237" s="190">
        <f t="shared" si="9"/>
        <v>109050</v>
      </c>
      <c r="G237" s="190">
        <f t="shared" si="9"/>
        <v>94047</v>
      </c>
      <c r="H237" s="190">
        <f t="shared" si="9"/>
        <v>112906</v>
      </c>
      <c r="I237" s="190">
        <f>SUM(I173:I235)</f>
        <v>108070</v>
      </c>
      <c r="J237" s="190">
        <f>SUM(J173:J235)</f>
        <v>96214</v>
      </c>
      <c r="K237" s="190">
        <f>SUM(K173:K235)</f>
        <v>77080</v>
      </c>
      <c r="L237" s="190">
        <f>SUM(L173:L235)</f>
        <v>63272</v>
      </c>
      <c r="M237" s="190">
        <f>SUM(M173:M235)</f>
        <v>54510</v>
      </c>
      <c r="N237" s="190">
        <f>SUM(B237:M237)</f>
        <v>1039907.23</v>
      </c>
    </row>
    <row r="238" spans="1:14" ht="12.75" customHeight="1" thickBot="1" x14ac:dyDescent="0.25">
      <c r="A238" s="202"/>
      <c r="B238" s="191"/>
      <c r="C238" s="191"/>
      <c r="D238" s="191"/>
      <c r="E238" s="191"/>
      <c r="F238" s="191"/>
      <c r="G238" s="191"/>
      <c r="H238" s="191"/>
      <c r="I238" s="191"/>
      <c r="J238" s="191"/>
      <c r="K238" s="191"/>
      <c r="L238" s="191"/>
      <c r="M238" s="191"/>
      <c r="N238" s="191"/>
    </row>
    <row r="241" spans="1:14" ht="12.75" customHeight="1" x14ac:dyDescent="0.2">
      <c r="C241" s="5"/>
    </row>
    <row r="242" spans="1:14" s="10" customFormat="1" ht="24.95" customHeight="1" x14ac:dyDescent="0.2">
      <c r="A242" s="200" t="s">
        <v>170</v>
      </c>
      <c r="B242" s="200"/>
      <c r="C242" s="200"/>
      <c r="D242" s="200"/>
      <c r="E242" s="200"/>
      <c r="F242" s="200"/>
      <c r="G242" s="200"/>
      <c r="H242" s="200"/>
      <c r="I242" s="200"/>
      <c r="J242" s="200"/>
      <c r="K242" s="200"/>
      <c r="L242" s="200"/>
      <c r="M242" s="200"/>
      <c r="N242" s="200"/>
    </row>
    <row r="243" spans="1:14" ht="12.75" customHeight="1" thickBot="1" x14ac:dyDescent="0.25">
      <c r="A243" s="20"/>
      <c r="F243" s="4"/>
    </row>
    <row r="244" spans="1:14" ht="12.75" customHeight="1" x14ac:dyDescent="0.2">
      <c r="A244" s="194"/>
      <c r="B244" s="194" t="s">
        <v>1</v>
      </c>
      <c r="C244" s="194" t="s">
        <v>2</v>
      </c>
      <c r="D244" s="194" t="s">
        <v>3</v>
      </c>
      <c r="E244" s="194" t="s">
        <v>4</v>
      </c>
      <c r="F244" s="194" t="s">
        <v>5</v>
      </c>
      <c r="G244" s="194" t="s">
        <v>6</v>
      </c>
      <c r="H244" s="194" t="s">
        <v>7</v>
      </c>
      <c r="I244" s="194" t="s">
        <v>8</v>
      </c>
      <c r="J244" s="194" t="s">
        <v>9</v>
      </c>
      <c r="K244" s="194" t="s">
        <v>10</v>
      </c>
      <c r="L244" s="194" t="s">
        <v>11</v>
      </c>
      <c r="M244" s="194" t="s">
        <v>12</v>
      </c>
      <c r="N244" s="192" t="s">
        <v>13</v>
      </c>
    </row>
    <row r="245" spans="1:14" ht="12.75" customHeight="1" thickBot="1" x14ac:dyDescent="0.25">
      <c r="A245" s="195"/>
      <c r="B245" s="195"/>
      <c r="C245" s="195"/>
      <c r="D245" s="195"/>
      <c r="E245" s="195"/>
      <c r="F245" s="195"/>
      <c r="G245" s="195"/>
      <c r="H245" s="195"/>
      <c r="I245" s="195"/>
      <c r="J245" s="195"/>
      <c r="K245" s="195"/>
      <c r="L245" s="195"/>
      <c r="M245" s="195"/>
      <c r="N245" s="193"/>
    </row>
    <row r="246" spans="1:14" ht="12.75" customHeight="1" x14ac:dyDescent="0.2">
      <c r="A246" s="203" t="s">
        <v>82</v>
      </c>
      <c r="B246" s="205">
        <v>23746</v>
      </c>
      <c r="C246" s="205">
        <v>8643</v>
      </c>
      <c r="D246" s="205">
        <v>24242</v>
      </c>
      <c r="E246" s="205">
        <v>29851</v>
      </c>
      <c r="F246" s="205">
        <v>64007</v>
      </c>
      <c r="G246" s="205">
        <v>55608</v>
      </c>
      <c r="H246" s="205">
        <v>42521</v>
      </c>
      <c r="I246" s="205">
        <v>39323</v>
      </c>
      <c r="J246" s="205">
        <v>38149</v>
      </c>
      <c r="K246" s="205">
        <v>33573</v>
      </c>
      <c r="L246" s="205">
        <v>31593</v>
      </c>
      <c r="M246" s="205">
        <v>23597</v>
      </c>
      <c r="N246" s="207">
        <f>SUM(B246:M246)</f>
        <v>414853</v>
      </c>
    </row>
    <row r="247" spans="1:14" ht="12.75" customHeight="1" thickBot="1" x14ac:dyDescent="0.25">
      <c r="A247" s="204"/>
      <c r="B247" s="206"/>
      <c r="C247" s="206"/>
      <c r="D247" s="206"/>
      <c r="E247" s="206"/>
      <c r="F247" s="206"/>
      <c r="G247" s="206"/>
      <c r="H247" s="206"/>
      <c r="I247" s="206"/>
      <c r="J247" s="206"/>
      <c r="K247" s="206"/>
      <c r="L247" s="206"/>
      <c r="M247" s="206"/>
      <c r="N247" s="208"/>
    </row>
    <row r="248" spans="1:14" ht="12.75" customHeight="1" x14ac:dyDescent="0.2">
      <c r="A248" s="194" t="s">
        <v>33</v>
      </c>
      <c r="B248" s="205">
        <v>13790</v>
      </c>
      <c r="C248" s="205">
        <v>8733</v>
      </c>
      <c r="D248" s="205">
        <v>9720</v>
      </c>
      <c r="E248" s="205">
        <v>10131</v>
      </c>
      <c r="F248" s="205">
        <v>8861</v>
      </c>
      <c r="G248" s="205">
        <v>18589</v>
      </c>
      <c r="H248" s="205">
        <v>22954</v>
      </c>
      <c r="I248" s="205">
        <v>19471</v>
      </c>
      <c r="J248" s="205">
        <v>23640</v>
      </c>
      <c r="K248" s="205">
        <v>22978</v>
      </c>
      <c r="L248" s="205">
        <v>17671</v>
      </c>
      <c r="M248" s="205">
        <v>11845</v>
      </c>
      <c r="N248" s="207">
        <f t="shared" ref="N248:N264" si="10">SUM(B248:M248)</f>
        <v>188383</v>
      </c>
    </row>
    <row r="249" spans="1:14" ht="12.75" customHeight="1" thickBot="1" x14ac:dyDescent="0.25">
      <c r="A249" s="195"/>
      <c r="B249" s="206"/>
      <c r="C249" s="206"/>
      <c r="D249" s="206"/>
      <c r="E249" s="206"/>
      <c r="F249" s="206"/>
      <c r="G249" s="206"/>
      <c r="H249" s="206"/>
      <c r="I249" s="206"/>
      <c r="J249" s="206"/>
      <c r="K249" s="206"/>
      <c r="L249" s="206"/>
      <c r="M249" s="206"/>
      <c r="N249" s="208"/>
    </row>
    <row r="250" spans="1:14" ht="12.75" customHeight="1" x14ac:dyDescent="0.2">
      <c r="A250" s="203" t="s">
        <v>143</v>
      </c>
      <c r="B250" s="205"/>
      <c r="C250" s="205"/>
      <c r="D250" s="205">
        <v>120</v>
      </c>
      <c r="E250" s="205"/>
      <c r="F250" s="205"/>
      <c r="G250" s="205"/>
      <c r="H250" s="205"/>
      <c r="I250" s="205"/>
      <c r="J250" s="205"/>
      <c r="K250" s="205"/>
      <c r="L250" s="205"/>
      <c r="M250" s="205"/>
      <c r="N250" s="207">
        <f t="shared" si="10"/>
        <v>120</v>
      </c>
    </row>
    <row r="251" spans="1:14" ht="12.75" customHeight="1" thickBot="1" x14ac:dyDescent="0.25">
      <c r="A251" s="204"/>
      <c r="B251" s="206"/>
      <c r="C251" s="206"/>
      <c r="D251" s="206"/>
      <c r="E251" s="206"/>
      <c r="F251" s="206"/>
      <c r="G251" s="206"/>
      <c r="H251" s="206"/>
      <c r="I251" s="206"/>
      <c r="J251" s="206"/>
      <c r="K251" s="206"/>
      <c r="L251" s="206"/>
      <c r="M251" s="206"/>
      <c r="N251" s="208"/>
    </row>
    <row r="252" spans="1:14" ht="12.75" customHeight="1" x14ac:dyDescent="0.2">
      <c r="A252" s="203" t="s">
        <v>83</v>
      </c>
      <c r="B252" s="205">
        <v>23876</v>
      </c>
      <c r="C252" s="205">
        <v>13833</v>
      </c>
      <c r="D252" s="205">
        <v>18737</v>
      </c>
      <c r="E252" s="205">
        <v>21329</v>
      </c>
      <c r="F252" s="205">
        <v>20550</v>
      </c>
      <c r="G252" s="205">
        <v>15180</v>
      </c>
      <c r="H252" s="205">
        <v>14340</v>
      </c>
      <c r="I252" s="205">
        <v>20137</v>
      </c>
      <c r="J252" s="205">
        <v>20374</v>
      </c>
      <c r="K252" s="205">
        <v>19783</v>
      </c>
      <c r="L252" s="205">
        <v>16418</v>
      </c>
      <c r="M252" s="205">
        <v>18876</v>
      </c>
      <c r="N252" s="207">
        <f t="shared" si="10"/>
        <v>223433</v>
      </c>
    </row>
    <row r="253" spans="1:14" ht="12.75" customHeight="1" thickBot="1" x14ac:dyDescent="0.25">
      <c r="A253" s="204"/>
      <c r="B253" s="206"/>
      <c r="C253" s="206"/>
      <c r="D253" s="206"/>
      <c r="E253" s="206"/>
      <c r="F253" s="206"/>
      <c r="G253" s="206"/>
      <c r="H253" s="206"/>
      <c r="I253" s="206"/>
      <c r="J253" s="206"/>
      <c r="K253" s="206"/>
      <c r="L253" s="206"/>
      <c r="M253" s="206"/>
      <c r="N253" s="208"/>
    </row>
    <row r="254" spans="1:14" ht="12.75" customHeight="1" x14ac:dyDescent="0.2">
      <c r="A254" s="194" t="s">
        <v>86</v>
      </c>
      <c r="B254" s="205">
        <v>660</v>
      </c>
      <c r="C254" s="205">
        <v>990</v>
      </c>
      <c r="D254" s="205">
        <v>660</v>
      </c>
      <c r="E254" s="205">
        <v>990</v>
      </c>
      <c r="F254" s="205">
        <v>990</v>
      </c>
      <c r="G254" s="205">
        <v>990</v>
      </c>
      <c r="H254" s="205">
        <v>990</v>
      </c>
      <c r="I254" s="205">
        <v>990</v>
      </c>
      <c r="J254" s="205">
        <v>660</v>
      </c>
      <c r="K254" s="205">
        <v>1260</v>
      </c>
      <c r="L254" s="205">
        <v>1320</v>
      </c>
      <c r="M254" s="205">
        <v>660</v>
      </c>
      <c r="N254" s="207">
        <f t="shared" si="10"/>
        <v>11160</v>
      </c>
    </row>
    <row r="255" spans="1:14" ht="12.75" customHeight="1" thickBot="1" x14ac:dyDescent="0.25">
      <c r="A255" s="195"/>
      <c r="B255" s="206"/>
      <c r="C255" s="206"/>
      <c r="D255" s="206"/>
      <c r="E255" s="206"/>
      <c r="F255" s="206"/>
      <c r="G255" s="206"/>
      <c r="H255" s="206"/>
      <c r="I255" s="206"/>
      <c r="J255" s="206"/>
      <c r="K255" s="206"/>
      <c r="L255" s="206"/>
      <c r="M255" s="206"/>
      <c r="N255" s="208"/>
    </row>
    <row r="256" spans="1:14" ht="12.75" customHeight="1" x14ac:dyDescent="0.2">
      <c r="A256" s="194" t="s">
        <v>85</v>
      </c>
      <c r="B256" s="205">
        <v>4040</v>
      </c>
      <c r="C256" s="205">
        <v>6960</v>
      </c>
      <c r="D256" s="205">
        <v>5810</v>
      </c>
      <c r="E256" s="205">
        <v>8160</v>
      </c>
      <c r="F256" s="205">
        <v>6238</v>
      </c>
      <c r="G256" s="205">
        <v>3780</v>
      </c>
      <c r="H256" s="205">
        <v>1964</v>
      </c>
      <c r="I256" s="205">
        <v>2260</v>
      </c>
      <c r="J256" s="205">
        <v>3840</v>
      </c>
      <c r="K256" s="205">
        <v>4900</v>
      </c>
      <c r="L256" s="205">
        <v>4678</v>
      </c>
      <c r="M256" s="205">
        <v>3420</v>
      </c>
      <c r="N256" s="207">
        <f t="shared" si="10"/>
        <v>56050</v>
      </c>
    </row>
    <row r="257" spans="1:14" ht="12.75" customHeight="1" thickBot="1" x14ac:dyDescent="0.25">
      <c r="A257" s="195"/>
      <c r="B257" s="206"/>
      <c r="C257" s="206"/>
      <c r="D257" s="206"/>
      <c r="E257" s="206"/>
      <c r="F257" s="206"/>
      <c r="G257" s="206"/>
      <c r="H257" s="206"/>
      <c r="I257" s="206"/>
      <c r="J257" s="206"/>
      <c r="K257" s="206"/>
      <c r="L257" s="206"/>
      <c r="M257" s="206"/>
      <c r="N257" s="208"/>
    </row>
    <row r="258" spans="1:14" ht="12.75" customHeight="1" x14ac:dyDescent="0.2">
      <c r="A258" s="194" t="s">
        <v>44</v>
      </c>
      <c r="B258" s="205">
        <v>20963</v>
      </c>
      <c r="C258" s="205">
        <v>18204</v>
      </c>
      <c r="D258" s="205">
        <v>15918</v>
      </c>
      <c r="E258" s="205">
        <v>15072</v>
      </c>
      <c r="F258" s="205">
        <v>22196</v>
      </c>
      <c r="G258" s="205">
        <v>25549</v>
      </c>
      <c r="H258" s="205">
        <v>22536</v>
      </c>
      <c r="I258" s="205">
        <v>23373</v>
      </c>
      <c r="J258" s="205">
        <v>22946</v>
      </c>
      <c r="K258" s="205">
        <v>26569</v>
      </c>
      <c r="L258" s="205">
        <v>26630</v>
      </c>
      <c r="M258" s="205">
        <v>18153</v>
      </c>
      <c r="N258" s="207">
        <f t="shared" si="10"/>
        <v>258109</v>
      </c>
    </row>
    <row r="259" spans="1:14" ht="12.75" customHeight="1" thickBot="1" x14ac:dyDescent="0.25">
      <c r="A259" s="195"/>
      <c r="B259" s="206"/>
      <c r="C259" s="206"/>
      <c r="D259" s="206"/>
      <c r="E259" s="206"/>
      <c r="F259" s="206"/>
      <c r="G259" s="206"/>
      <c r="H259" s="206"/>
      <c r="I259" s="206"/>
      <c r="J259" s="206"/>
      <c r="K259" s="206"/>
      <c r="L259" s="206"/>
      <c r="M259" s="206"/>
      <c r="N259" s="208"/>
    </row>
    <row r="260" spans="1:14" ht="12.75" customHeight="1" x14ac:dyDescent="0.2">
      <c r="A260" s="203" t="s">
        <v>84</v>
      </c>
      <c r="B260" s="205">
        <v>25222</v>
      </c>
      <c r="C260" s="205">
        <v>28930</v>
      </c>
      <c r="D260" s="205">
        <v>25157</v>
      </c>
      <c r="E260" s="205">
        <v>27749</v>
      </c>
      <c r="F260" s="205">
        <v>27619</v>
      </c>
      <c r="G260" s="205">
        <v>26844</v>
      </c>
      <c r="H260" s="205">
        <v>26101</v>
      </c>
      <c r="I260" s="205">
        <v>25010</v>
      </c>
      <c r="J260" s="205">
        <v>26611</v>
      </c>
      <c r="K260" s="205">
        <v>26539</v>
      </c>
      <c r="L260" s="205">
        <v>23908</v>
      </c>
      <c r="M260" s="205">
        <v>23472</v>
      </c>
      <c r="N260" s="207">
        <f t="shared" si="10"/>
        <v>313162</v>
      </c>
    </row>
    <row r="261" spans="1:14" ht="12.75" customHeight="1" thickBot="1" x14ac:dyDescent="0.25">
      <c r="A261" s="204"/>
      <c r="B261" s="206"/>
      <c r="C261" s="206"/>
      <c r="D261" s="206"/>
      <c r="E261" s="206"/>
      <c r="F261" s="206"/>
      <c r="G261" s="206"/>
      <c r="H261" s="206"/>
      <c r="I261" s="206"/>
      <c r="J261" s="206"/>
      <c r="K261" s="206"/>
      <c r="L261" s="206"/>
      <c r="M261" s="206"/>
      <c r="N261" s="208"/>
    </row>
    <row r="262" spans="1:14" ht="12.75" customHeight="1" x14ac:dyDescent="0.2">
      <c r="A262" s="194" t="s">
        <v>89</v>
      </c>
      <c r="B262" s="205">
        <v>9734</v>
      </c>
      <c r="C262" s="205">
        <v>10062</v>
      </c>
      <c r="D262" s="205">
        <v>16667</v>
      </c>
      <c r="E262" s="205">
        <v>20764</v>
      </c>
      <c r="F262" s="205">
        <v>19958</v>
      </c>
      <c r="G262" s="205">
        <v>16253</v>
      </c>
      <c r="H262" s="205">
        <v>22652</v>
      </c>
      <c r="I262" s="205">
        <v>21914</v>
      </c>
      <c r="J262" s="205">
        <v>17426</v>
      </c>
      <c r="K262" s="205">
        <v>10746</v>
      </c>
      <c r="L262" s="205">
        <v>10825</v>
      </c>
      <c r="M262" s="205">
        <v>11119</v>
      </c>
      <c r="N262" s="207">
        <f t="shared" si="10"/>
        <v>188120</v>
      </c>
    </row>
    <row r="263" spans="1:14" ht="12.75" customHeight="1" thickBot="1" x14ac:dyDescent="0.25">
      <c r="A263" s="195"/>
      <c r="B263" s="206"/>
      <c r="C263" s="206"/>
      <c r="D263" s="206"/>
      <c r="E263" s="206"/>
      <c r="F263" s="206"/>
      <c r="G263" s="206"/>
      <c r="H263" s="206"/>
      <c r="I263" s="206"/>
      <c r="J263" s="206"/>
      <c r="K263" s="206"/>
      <c r="L263" s="206"/>
      <c r="M263" s="206"/>
      <c r="N263" s="208"/>
    </row>
    <row r="264" spans="1:14" ht="12.75" customHeight="1" x14ac:dyDescent="0.2">
      <c r="A264" s="194" t="s">
        <v>144</v>
      </c>
      <c r="B264" s="205"/>
      <c r="C264" s="205"/>
      <c r="D264" s="205"/>
      <c r="E264" s="205"/>
      <c r="F264" s="205"/>
      <c r="G264" s="205"/>
      <c r="H264" s="205"/>
      <c r="I264" s="205"/>
      <c r="J264" s="205"/>
      <c r="K264" s="205"/>
      <c r="L264" s="205"/>
      <c r="M264" s="205"/>
      <c r="N264" s="207">
        <f t="shared" si="10"/>
        <v>0</v>
      </c>
    </row>
    <row r="265" spans="1:14" ht="12.75" customHeight="1" thickBot="1" x14ac:dyDescent="0.25">
      <c r="A265" s="195"/>
      <c r="B265" s="206"/>
      <c r="C265" s="206"/>
      <c r="D265" s="206"/>
      <c r="E265" s="206"/>
      <c r="F265" s="206"/>
      <c r="G265" s="206"/>
      <c r="H265" s="206"/>
      <c r="I265" s="206"/>
      <c r="J265" s="206"/>
      <c r="K265" s="206"/>
      <c r="L265" s="206"/>
      <c r="M265" s="206"/>
      <c r="N265" s="208"/>
    </row>
    <row r="266" spans="1:14" ht="12.75" customHeight="1" x14ac:dyDescent="0.2">
      <c r="A266" s="201" t="s">
        <v>13</v>
      </c>
      <c r="B266" s="190">
        <f t="shared" ref="B266:M266" si="11">SUM(B246:B264)</f>
        <v>122031</v>
      </c>
      <c r="C266" s="190">
        <f t="shared" si="11"/>
        <v>96355</v>
      </c>
      <c r="D266" s="190">
        <f t="shared" si="11"/>
        <v>117031</v>
      </c>
      <c r="E266" s="190">
        <f t="shared" si="11"/>
        <v>134046</v>
      </c>
      <c r="F266" s="190">
        <f t="shared" si="11"/>
        <v>170419</v>
      </c>
      <c r="G266" s="190">
        <f t="shared" si="11"/>
        <v>162793</v>
      </c>
      <c r="H266" s="190">
        <f t="shared" si="11"/>
        <v>154058</v>
      </c>
      <c r="I266" s="190">
        <f t="shared" si="11"/>
        <v>152478</v>
      </c>
      <c r="J266" s="190">
        <f t="shared" si="11"/>
        <v>153646</v>
      </c>
      <c r="K266" s="190">
        <f t="shared" si="11"/>
        <v>146348</v>
      </c>
      <c r="L266" s="190">
        <f t="shared" si="11"/>
        <v>133043</v>
      </c>
      <c r="M266" s="190">
        <f t="shared" si="11"/>
        <v>111142</v>
      </c>
      <c r="N266" s="190">
        <f>SUM(B266:M266)</f>
        <v>1653390</v>
      </c>
    </row>
    <row r="267" spans="1:14" ht="12.75" customHeight="1" thickBot="1" x14ac:dyDescent="0.25">
      <c r="A267" s="202"/>
      <c r="B267" s="191"/>
      <c r="C267" s="191"/>
      <c r="D267" s="191"/>
      <c r="E267" s="191"/>
      <c r="F267" s="191"/>
      <c r="G267" s="191"/>
      <c r="H267" s="191"/>
      <c r="I267" s="191"/>
      <c r="J267" s="191"/>
      <c r="K267" s="191"/>
      <c r="L267" s="191"/>
      <c r="M267" s="191"/>
      <c r="N267" s="191"/>
    </row>
    <row r="271" spans="1:14" s="10" customFormat="1" ht="24.95" customHeight="1" x14ac:dyDescent="0.2">
      <c r="A271" s="200" t="s">
        <v>194</v>
      </c>
      <c r="B271" s="200"/>
      <c r="C271" s="200"/>
      <c r="D271" s="200"/>
      <c r="E271" s="200"/>
      <c r="F271" s="200"/>
      <c r="G271" s="200"/>
      <c r="H271" s="200"/>
      <c r="I271" s="200"/>
      <c r="J271" s="200"/>
      <c r="K271" s="200"/>
      <c r="L271" s="200"/>
      <c r="M271" s="200"/>
      <c r="N271" s="200"/>
    </row>
    <row r="272" spans="1:14" ht="12.75" customHeight="1" thickBot="1" x14ac:dyDescent="0.25"/>
    <row r="273" spans="1:14" ht="12.75" customHeight="1" x14ac:dyDescent="0.2">
      <c r="A273" s="194"/>
      <c r="B273" s="194" t="s">
        <v>1</v>
      </c>
      <c r="C273" s="194" t="s">
        <v>2</v>
      </c>
      <c r="D273" s="194" t="s">
        <v>3</v>
      </c>
      <c r="E273" s="194" t="s">
        <v>4</v>
      </c>
      <c r="F273" s="194" t="s">
        <v>5</v>
      </c>
      <c r="G273" s="194" t="s">
        <v>6</v>
      </c>
      <c r="H273" s="194" t="s">
        <v>7</v>
      </c>
      <c r="I273" s="194" t="s">
        <v>8</v>
      </c>
      <c r="J273" s="194" t="s">
        <v>9</v>
      </c>
      <c r="K273" s="194" t="s">
        <v>10</v>
      </c>
      <c r="L273" s="194" t="s">
        <v>11</v>
      </c>
      <c r="M273" s="194" t="s">
        <v>12</v>
      </c>
      <c r="N273" s="192" t="s">
        <v>13</v>
      </c>
    </row>
    <row r="274" spans="1:14" ht="12.75" customHeight="1" thickBot="1" x14ac:dyDescent="0.25">
      <c r="A274" s="195"/>
      <c r="B274" s="195"/>
      <c r="C274" s="195"/>
      <c r="D274" s="195"/>
      <c r="E274" s="195"/>
      <c r="F274" s="195"/>
      <c r="G274" s="195"/>
      <c r="H274" s="195"/>
      <c r="I274" s="195"/>
      <c r="J274" s="195"/>
      <c r="K274" s="195"/>
      <c r="L274" s="195"/>
      <c r="M274" s="195"/>
      <c r="N274" s="193"/>
    </row>
    <row r="275" spans="1:14" ht="12.75" customHeight="1" x14ac:dyDescent="0.2">
      <c r="A275" s="201" t="s">
        <v>13</v>
      </c>
      <c r="B275" s="190">
        <v>276</v>
      </c>
      <c r="C275" s="190">
        <v>176</v>
      </c>
      <c r="D275" s="190">
        <v>214</v>
      </c>
      <c r="E275" s="190">
        <v>169</v>
      </c>
      <c r="F275" s="190">
        <v>294</v>
      </c>
      <c r="G275" s="190">
        <v>663</v>
      </c>
      <c r="H275" s="190">
        <v>418</v>
      </c>
      <c r="I275" s="190">
        <v>287</v>
      </c>
      <c r="J275" s="190">
        <v>363</v>
      </c>
      <c r="K275" s="190">
        <v>378</v>
      </c>
      <c r="L275" s="190">
        <v>567</v>
      </c>
      <c r="M275" s="190">
        <v>321</v>
      </c>
      <c r="N275" s="190">
        <f>SUM(B275:M275)</f>
        <v>4126</v>
      </c>
    </row>
    <row r="276" spans="1:14" ht="12.75" customHeight="1" thickBot="1" x14ac:dyDescent="0.25">
      <c r="A276" s="202"/>
      <c r="B276" s="191"/>
      <c r="C276" s="191"/>
      <c r="D276" s="191"/>
      <c r="E276" s="191"/>
      <c r="F276" s="191"/>
      <c r="G276" s="191"/>
      <c r="H276" s="191"/>
      <c r="I276" s="191"/>
      <c r="J276" s="191"/>
      <c r="K276" s="191"/>
      <c r="L276" s="191"/>
      <c r="M276" s="191"/>
      <c r="N276" s="191"/>
    </row>
  </sheetData>
  <mergeCells count="1639">
    <mergeCell ref="N55:N56"/>
    <mergeCell ref="N53:N54"/>
    <mergeCell ref="B55:B56"/>
    <mergeCell ref="C55:C56"/>
    <mergeCell ref="D55:D56"/>
    <mergeCell ref="E55:E56"/>
    <mergeCell ref="F55:F56"/>
    <mergeCell ref="G55:G56"/>
    <mergeCell ref="H55:H56"/>
    <mergeCell ref="B57:B58"/>
    <mergeCell ref="C57:C58"/>
    <mergeCell ref="D57:D58"/>
    <mergeCell ref="E57:E58"/>
    <mergeCell ref="K55:K56"/>
    <mergeCell ref="L55:L56"/>
    <mergeCell ref="I55:I56"/>
    <mergeCell ref="J55:J56"/>
    <mergeCell ref="N57:N58"/>
    <mergeCell ref="J57:J58"/>
    <mergeCell ref="K57:K58"/>
    <mergeCell ref="L57:L58"/>
    <mergeCell ref="M57:M58"/>
    <mergeCell ref="F57:F58"/>
    <mergeCell ref="G57:G58"/>
    <mergeCell ref="H57:H58"/>
    <mergeCell ref="I57:I58"/>
    <mergeCell ref="N51:N52"/>
    <mergeCell ref="N49:N50"/>
    <mergeCell ref="B51:B52"/>
    <mergeCell ref="C51:C52"/>
    <mergeCell ref="D51:D52"/>
    <mergeCell ref="E51:E52"/>
    <mergeCell ref="F51:F52"/>
    <mergeCell ref="G51:G52"/>
    <mergeCell ref="H51:H52"/>
    <mergeCell ref="B53:B54"/>
    <mergeCell ref="C53:C54"/>
    <mergeCell ref="D53:D54"/>
    <mergeCell ref="E53:E54"/>
    <mergeCell ref="K51:K52"/>
    <mergeCell ref="L51:L52"/>
    <mergeCell ref="I51:I52"/>
    <mergeCell ref="J51:J52"/>
    <mergeCell ref="J53:J54"/>
    <mergeCell ref="K53:K54"/>
    <mergeCell ref="L53:L54"/>
    <mergeCell ref="M53:M54"/>
    <mergeCell ref="F53:F54"/>
    <mergeCell ref="G53:G54"/>
    <mergeCell ref="H53:H54"/>
    <mergeCell ref="I53:I54"/>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N27:N28"/>
    <mergeCell ref="N25:N26"/>
    <mergeCell ref="B27:B28"/>
    <mergeCell ref="C27:C28"/>
    <mergeCell ref="D27:D28"/>
    <mergeCell ref="E27:E28"/>
    <mergeCell ref="F27:F28"/>
    <mergeCell ref="G27:G28"/>
    <mergeCell ref="H27:H28"/>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23:N24"/>
    <mergeCell ref="N21:N22"/>
    <mergeCell ref="B23:B24"/>
    <mergeCell ref="C23:C24"/>
    <mergeCell ref="D23:D24"/>
    <mergeCell ref="E23:E24"/>
    <mergeCell ref="F23:F24"/>
    <mergeCell ref="G23:G24"/>
    <mergeCell ref="H23:H24"/>
    <mergeCell ref="B25:B26"/>
    <mergeCell ref="C25:C26"/>
    <mergeCell ref="D25:D26"/>
    <mergeCell ref="E25:E26"/>
    <mergeCell ref="K23:K24"/>
    <mergeCell ref="L23:L24"/>
    <mergeCell ref="I23:I24"/>
    <mergeCell ref="J23:J24"/>
    <mergeCell ref="J25:J26"/>
    <mergeCell ref="K25:K26"/>
    <mergeCell ref="L25:L26"/>
    <mergeCell ref="M25:M26"/>
    <mergeCell ref="F25:F26"/>
    <mergeCell ref="G25:G26"/>
    <mergeCell ref="H25:H26"/>
    <mergeCell ref="I25:I26"/>
    <mergeCell ref="N17:N18"/>
    <mergeCell ref="B19:B20"/>
    <mergeCell ref="C19:C20"/>
    <mergeCell ref="D19:D20"/>
    <mergeCell ref="E19:E20"/>
    <mergeCell ref="F19:F20"/>
    <mergeCell ref="G19:G20"/>
    <mergeCell ref="H19:H20"/>
    <mergeCell ref="B21:B22"/>
    <mergeCell ref="C21:C22"/>
    <mergeCell ref="D21:D22"/>
    <mergeCell ref="E21:E22"/>
    <mergeCell ref="K19:K20"/>
    <mergeCell ref="L19:L20"/>
    <mergeCell ref="I19:I20"/>
    <mergeCell ref="J19:J20"/>
    <mergeCell ref="J21:J22"/>
    <mergeCell ref="K21:K22"/>
    <mergeCell ref="L21:L22"/>
    <mergeCell ref="M21:M22"/>
    <mergeCell ref="F21:F22"/>
    <mergeCell ref="G21:G22"/>
    <mergeCell ref="H21:H22"/>
    <mergeCell ref="I21:I22"/>
    <mergeCell ref="M112:M113"/>
    <mergeCell ref="B110:B111"/>
    <mergeCell ref="C110:C111"/>
    <mergeCell ref="D110:D111"/>
    <mergeCell ref="E110:E111"/>
    <mergeCell ref="N112:N113"/>
    <mergeCell ref="N110:N111"/>
    <mergeCell ref="B112:B113"/>
    <mergeCell ref="C112:C113"/>
    <mergeCell ref="D112:D113"/>
    <mergeCell ref="E112:E113"/>
    <mergeCell ref="F112:F113"/>
    <mergeCell ref="G112:G113"/>
    <mergeCell ref="H112:H113"/>
    <mergeCell ref="M110:M111"/>
    <mergeCell ref="B17:B18"/>
    <mergeCell ref="C17:C18"/>
    <mergeCell ref="D17:D18"/>
    <mergeCell ref="E17:E18"/>
    <mergeCell ref="K112:K113"/>
    <mergeCell ref="L112:L113"/>
    <mergeCell ref="I112:I113"/>
    <mergeCell ref="J112:J113"/>
    <mergeCell ref="J110:J111"/>
    <mergeCell ref="K110:K111"/>
    <mergeCell ref="J17:J18"/>
    <mergeCell ref="K17:K18"/>
    <mergeCell ref="L17:L18"/>
    <mergeCell ref="M17:M18"/>
    <mergeCell ref="F17:F18"/>
    <mergeCell ref="G17:G18"/>
    <mergeCell ref="H17:H18"/>
    <mergeCell ref="N108:N109"/>
    <mergeCell ref="N106:N107"/>
    <mergeCell ref="B108:B109"/>
    <mergeCell ref="C108:C109"/>
    <mergeCell ref="D108:D109"/>
    <mergeCell ref="E108:E109"/>
    <mergeCell ref="F108:F109"/>
    <mergeCell ref="G108:G109"/>
    <mergeCell ref="H108:H109"/>
    <mergeCell ref="L106:L107"/>
    <mergeCell ref="K108:K109"/>
    <mergeCell ref="L108:L109"/>
    <mergeCell ref="I108:I109"/>
    <mergeCell ref="J108:J109"/>
    <mergeCell ref="L110:L111"/>
    <mergeCell ref="M108:M109"/>
    <mergeCell ref="F110:F111"/>
    <mergeCell ref="G110:G111"/>
    <mergeCell ref="H110:H111"/>
    <mergeCell ref="I110:I111"/>
    <mergeCell ref="M104:M105"/>
    <mergeCell ref="N104:N105"/>
    <mergeCell ref="N102:N103"/>
    <mergeCell ref="B104:B105"/>
    <mergeCell ref="C104:C105"/>
    <mergeCell ref="D104:D105"/>
    <mergeCell ref="E104:E105"/>
    <mergeCell ref="F104:F105"/>
    <mergeCell ref="G104:G105"/>
    <mergeCell ref="H104:H105"/>
    <mergeCell ref="K104:K105"/>
    <mergeCell ref="L104:L105"/>
    <mergeCell ref="I104:I105"/>
    <mergeCell ref="J104:J105"/>
    <mergeCell ref="J106:J107"/>
    <mergeCell ref="K106:K107"/>
    <mergeCell ref="M106:M107"/>
    <mergeCell ref="F106:F107"/>
    <mergeCell ref="G106:G107"/>
    <mergeCell ref="H106:H107"/>
    <mergeCell ref="I106:I107"/>
    <mergeCell ref="B106:B107"/>
    <mergeCell ref="C106:C107"/>
    <mergeCell ref="D106:D107"/>
    <mergeCell ref="E106:E107"/>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72:B73"/>
    <mergeCell ref="C72:C73"/>
    <mergeCell ref="D72:D73"/>
    <mergeCell ref="E72:E73"/>
    <mergeCell ref="F72:F73"/>
    <mergeCell ref="G72:G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B68:B69"/>
    <mergeCell ref="C68:C69"/>
    <mergeCell ref="D68:D69"/>
    <mergeCell ref="E68:E69"/>
    <mergeCell ref="F68:F69"/>
    <mergeCell ref="G68:G69"/>
    <mergeCell ref="H68:H69"/>
    <mergeCell ref="B70:B71"/>
    <mergeCell ref="I68:I69"/>
    <mergeCell ref="J68:J69"/>
    <mergeCell ref="J70:J71"/>
    <mergeCell ref="K70:K71"/>
    <mergeCell ref="L70:L71"/>
    <mergeCell ref="F70:F71"/>
    <mergeCell ref="G70:G71"/>
    <mergeCell ref="H70:H71"/>
    <mergeCell ref="I70:I71"/>
    <mergeCell ref="C70:C71"/>
    <mergeCell ref="D70:D71"/>
    <mergeCell ref="E70:E71"/>
    <mergeCell ref="K68:K69"/>
    <mergeCell ref="L68:L69"/>
    <mergeCell ref="M139:M140"/>
    <mergeCell ref="N139:N140"/>
    <mergeCell ref="N137:N138"/>
    <mergeCell ref="B139:B140"/>
    <mergeCell ref="C139:C140"/>
    <mergeCell ref="D139:D140"/>
    <mergeCell ref="E139:E140"/>
    <mergeCell ref="F139:F140"/>
    <mergeCell ref="G139:G140"/>
    <mergeCell ref="H139:H140"/>
    <mergeCell ref="B141:B142"/>
    <mergeCell ref="C141:C142"/>
    <mergeCell ref="D141:D142"/>
    <mergeCell ref="E141:E142"/>
    <mergeCell ref="K139:K140"/>
    <mergeCell ref="L139:L140"/>
    <mergeCell ref="I139:I140"/>
    <mergeCell ref="J139:J140"/>
    <mergeCell ref="J141:J142"/>
    <mergeCell ref="K141:K142"/>
    <mergeCell ref="L141:L142"/>
    <mergeCell ref="M141:M142"/>
    <mergeCell ref="F141:F142"/>
    <mergeCell ref="G141:G142"/>
    <mergeCell ref="H141:H142"/>
    <mergeCell ref="I141:I142"/>
    <mergeCell ref="N141:N142"/>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J137:J138"/>
    <mergeCell ref="K137:K138"/>
    <mergeCell ref="L137:L138"/>
    <mergeCell ref="M137:M138"/>
    <mergeCell ref="F137:F138"/>
    <mergeCell ref="G137:G138"/>
    <mergeCell ref="H137:H138"/>
    <mergeCell ref="I137:I138"/>
    <mergeCell ref="H129:H130"/>
    <mergeCell ref="I129:I130"/>
    <mergeCell ref="M131:M132"/>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23:N124"/>
    <mergeCell ref="N162:N163"/>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27:N128"/>
    <mergeCell ref="N125:N126"/>
    <mergeCell ref="B127:B128"/>
    <mergeCell ref="C127:C128"/>
    <mergeCell ref="D127:D128"/>
    <mergeCell ref="E127:E128"/>
    <mergeCell ref="C162:C163"/>
    <mergeCell ref="D162:D163"/>
    <mergeCell ref="E162:E163"/>
    <mergeCell ref="K160:K161"/>
    <mergeCell ref="L160:L161"/>
    <mergeCell ref="I160:I161"/>
    <mergeCell ref="J160:J161"/>
    <mergeCell ref="J162:J163"/>
    <mergeCell ref="K162:K163"/>
    <mergeCell ref="L162:L163"/>
    <mergeCell ref="M162:M163"/>
    <mergeCell ref="F162:F163"/>
    <mergeCell ref="G162:G163"/>
    <mergeCell ref="H162:H163"/>
    <mergeCell ref="I162:I163"/>
    <mergeCell ref="M123:M124"/>
    <mergeCell ref="F127:F128"/>
    <mergeCell ref="G127:G128"/>
    <mergeCell ref="H127:H128"/>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E158:E159"/>
    <mergeCell ref="K156:K157"/>
    <mergeCell ref="L156:L157"/>
    <mergeCell ref="I156:I157"/>
    <mergeCell ref="J156:J157"/>
    <mergeCell ref="J158:J159"/>
    <mergeCell ref="K158:K159"/>
    <mergeCell ref="L158:L159"/>
    <mergeCell ref="M158:M159"/>
    <mergeCell ref="F158:F159"/>
    <mergeCell ref="G158:G159"/>
    <mergeCell ref="H158:H159"/>
    <mergeCell ref="I158:I159"/>
    <mergeCell ref="M160:M161"/>
    <mergeCell ref="N160:N161"/>
    <mergeCell ref="N158:N159"/>
    <mergeCell ref="B160:B161"/>
    <mergeCell ref="C160:C161"/>
    <mergeCell ref="D160:D161"/>
    <mergeCell ref="E160:E161"/>
    <mergeCell ref="F160:F161"/>
    <mergeCell ref="G160:G161"/>
    <mergeCell ref="H160:H161"/>
    <mergeCell ref="C158:C159"/>
    <mergeCell ref="D158:D159"/>
    <mergeCell ref="L152:L153"/>
    <mergeCell ref="I152:I153"/>
    <mergeCell ref="J152:J153"/>
    <mergeCell ref="J154:J155"/>
    <mergeCell ref="K154:K155"/>
    <mergeCell ref="L154:L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M152:M153"/>
    <mergeCell ref="N152:N153"/>
    <mergeCell ref="M233:M234"/>
    <mergeCell ref="N233:N234"/>
    <mergeCell ref="N231:N232"/>
    <mergeCell ref="B233:B234"/>
    <mergeCell ref="C233:C234"/>
    <mergeCell ref="D233:D234"/>
    <mergeCell ref="E233:E234"/>
    <mergeCell ref="F233:F234"/>
    <mergeCell ref="G233:G234"/>
    <mergeCell ref="H233:H234"/>
    <mergeCell ref="B235:B236"/>
    <mergeCell ref="C235:C236"/>
    <mergeCell ref="D235:D236"/>
    <mergeCell ref="E235:E236"/>
    <mergeCell ref="K233:K234"/>
    <mergeCell ref="L233:L234"/>
    <mergeCell ref="I233:I234"/>
    <mergeCell ref="J233:J234"/>
    <mergeCell ref="J235:J236"/>
    <mergeCell ref="K235:K236"/>
    <mergeCell ref="L235:L236"/>
    <mergeCell ref="M235:M236"/>
    <mergeCell ref="F235:F236"/>
    <mergeCell ref="G235:G236"/>
    <mergeCell ref="H235:H236"/>
    <mergeCell ref="I235:I236"/>
    <mergeCell ref="N235:N236"/>
    <mergeCell ref="M229:M230"/>
    <mergeCell ref="N229:N230"/>
    <mergeCell ref="N227:N228"/>
    <mergeCell ref="B229:B230"/>
    <mergeCell ref="C229:C230"/>
    <mergeCell ref="D229:D230"/>
    <mergeCell ref="E229:E230"/>
    <mergeCell ref="F229:F230"/>
    <mergeCell ref="G229:G230"/>
    <mergeCell ref="H229:H230"/>
    <mergeCell ref="B231:B232"/>
    <mergeCell ref="C231:C232"/>
    <mergeCell ref="D231:D232"/>
    <mergeCell ref="E231:E232"/>
    <mergeCell ref="K229:K230"/>
    <mergeCell ref="L229:L230"/>
    <mergeCell ref="I229:I230"/>
    <mergeCell ref="J229:J230"/>
    <mergeCell ref="J231:J232"/>
    <mergeCell ref="K231:K232"/>
    <mergeCell ref="L231:L232"/>
    <mergeCell ref="M231:M232"/>
    <mergeCell ref="F231:F232"/>
    <mergeCell ref="G231:G232"/>
    <mergeCell ref="H231:H232"/>
    <mergeCell ref="I231:I232"/>
    <mergeCell ref="M225:M226"/>
    <mergeCell ref="N225:N226"/>
    <mergeCell ref="N223:N224"/>
    <mergeCell ref="B225:B226"/>
    <mergeCell ref="C225:C226"/>
    <mergeCell ref="D225:D226"/>
    <mergeCell ref="E225:E226"/>
    <mergeCell ref="F225:F226"/>
    <mergeCell ref="G225:G226"/>
    <mergeCell ref="H225:H226"/>
    <mergeCell ref="B227:B228"/>
    <mergeCell ref="C227:C228"/>
    <mergeCell ref="D227:D228"/>
    <mergeCell ref="E227:E228"/>
    <mergeCell ref="K225:K226"/>
    <mergeCell ref="L225:L226"/>
    <mergeCell ref="I225:I226"/>
    <mergeCell ref="J225:J226"/>
    <mergeCell ref="J227:J228"/>
    <mergeCell ref="K227:K228"/>
    <mergeCell ref="L227:L228"/>
    <mergeCell ref="M227:M228"/>
    <mergeCell ref="F227:F228"/>
    <mergeCell ref="G227:G228"/>
    <mergeCell ref="H227:H228"/>
    <mergeCell ref="I227:I228"/>
    <mergeCell ref="M221:M222"/>
    <mergeCell ref="N221:N222"/>
    <mergeCell ref="N219:N220"/>
    <mergeCell ref="B221:B222"/>
    <mergeCell ref="C221:C222"/>
    <mergeCell ref="D221:D222"/>
    <mergeCell ref="E221:E222"/>
    <mergeCell ref="F221:F222"/>
    <mergeCell ref="G221:G222"/>
    <mergeCell ref="H221:H222"/>
    <mergeCell ref="B223:B224"/>
    <mergeCell ref="C223:C224"/>
    <mergeCell ref="D223:D224"/>
    <mergeCell ref="E223:E224"/>
    <mergeCell ref="K221:K222"/>
    <mergeCell ref="L221:L222"/>
    <mergeCell ref="I221:I222"/>
    <mergeCell ref="J221:J222"/>
    <mergeCell ref="J223:J224"/>
    <mergeCell ref="K223:K224"/>
    <mergeCell ref="L223:L224"/>
    <mergeCell ref="M223:M224"/>
    <mergeCell ref="F223:F224"/>
    <mergeCell ref="G223:G224"/>
    <mergeCell ref="H223:H224"/>
    <mergeCell ref="I223:I224"/>
    <mergeCell ref="M217:M218"/>
    <mergeCell ref="N217:N218"/>
    <mergeCell ref="N215:N216"/>
    <mergeCell ref="B217:B218"/>
    <mergeCell ref="C217:C218"/>
    <mergeCell ref="D217:D218"/>
    <mergeCell ref="E217:E218"/>
    <mergeCell ref="F217:F218"/>
    <mergeCell ref="G217:G218"/>
    <mergeCell ref="H217:H218"/>
    <mergeCell ref="B219:B220"/>
    <mergeCell ref="C219:C220"/>
    <mergeCell ref="D219:D220"/>
    <mergeCell ref="E219:E220"/>
    <mergeCell ref="K217:K218"/>
    <mergeCell ref="L217:L218"/>
    <mergeCell ref="I217:I218"/>
    <mergeCell ref="J217:J218"/>
    <mergeCell ref="J219:J220"/>
    <mergeCell ref="K219:K220"/>
    <mergeCell ref="L219:L220"/>
    <mergeCell ref="M219:M220"/>
    <mergeCell ref="F219:F220"/>
    <mergeCell ref="G219:G220"/>
    <mergeCell ref="H219:H220"/>
    <mergeCell ref="I219:I220"/>
    <mergeCell ref="M213:M214"/>
    <mergeCell ref="N213:N214"/>
    <mergeCell ref="N211:N212"/>
    <mergeCell ref="B213:B214"/>
    <mergeCell ref="C213:C214"/>
    <mergeCell ref="D213:D214"/>
    <mergeCell ref="E213:E214"/>
    <mergeCell ref="F213:F214"/>
    <mergeCell ref="G213:G214"/>
    <mergeCell ref="H213:H214"/>
    <mergeCell ref="B215:B216"/>
    <mergeCell ref="C215:C216"/>
    <mergeCell ref="D215:D216"/>
    <mergeCell ref="E215:E216"/>
    <mergeCell ref="K213:K214"/>
    <mergeCell ref="L213:L214"/>
    <mergeCell ref="I213:I214"/>
    <mergeCell ref="J213:J214"/>
    <mergeCell ref="J215:J216"/>
    <mergeCell ref="K215:K216"/>
    <mergeCell ref="L215:L216"/>
    <mergeCell ref="M215:M216"/>
    <mergeCell ref="F215:F216"/>
    <mergeCell ref="G215:G216"/>
    <mergeCell ref="H215:H216"/>
    <mergeCell ref="I215:I216"/>
    <mergeCell ref="M209:M210"/>
    <mergeCell ref="N209:N210"/>
    <mergeCell ref="N207:N208"/>
    <mergeCell ref="B209:B210"/>
    <mergeCell ref="C209:C210"/>
    <mergeCell ref="D209:D210"/>
    <mergeCell ref="E209:E210"/>
    <mergeCell ref="F209:F210"/>
    <mergeCell ref="G209:G210"/>
    <mergeCell ref="H209:H210"/>
    <mergeCell ref="B211:B212"/>
    <mergeCell ref="C211:C212"/>
    <mergeCell ref="D211:D212"/>
    <mergeCell ref="E211:E212"/>
    <mergeCell ref="K209:K210"/>
    <mergeCell ref="L209:L210"/>
    <mergeCell ref="I209:I210"/>
    <mergeCell ref="J209:J210"/>
    <mergeCell ref="J211:J212"/>
    <mergeCell ref="K211:K212"/>
    <mergeCell ref="L211:L212"/>
    <mergeCell ref="M211:M212"/>
    <mergeCell ref="F211:F212"/>
    <mergeCell ref="G211:G212"/>
    <mergeCell ref="H211:H212"/>
    <mergeCell ref="I211:I212"/>
    <mergeCell ref="M205:M206"/>
    <mergeCell ref="N205:N206"/>
    <mergeCell ref="N203:N204"/>
    <mergeCell ref="B205:B206"/>
    <mergeCell ref="C205:C206"/>
    <mergeCell ref="D205:D206"/>
    <mergeCell ref="E205:E206"/>
    <mergeCell ref="F205:F206"/>
    <mergeCell ref="G205:G206"/>
    <mergeCell ref="H205:H206"/>
    <mergeCell ref="B207:B208"/>
    <mergeCell ref="C207:C208"/>
    <mergeCell ref="D207:D208"/>
    <mergeCell ref="E207:E208"/>
    <mergeCell ref="K205:K206"/>
    <mergeCell ref="L205:L206"/>
    <mergeCell ref="I205:I206"/>
    <mergeCell ref="J205:J206"/>
    <mergeCell ref="J207:J208"/>
    <mergeCell ref="K207:K208"/>
    <mergeCell ref="L207:L208"/>
    <mergeCell ref="M207:M208"/>
    <mergeCell ref="F207:F208"/>
    <mergeCell ref="G207:G208"/>
    <mergeCell ref="H207:H208"/>
    <mergeCell ref="I207:I208"/>
    <mergeCell ref="M201:M202"/>
    <mergeCell ref="N201:N202"/>
    <mergeCell ref="N199:N200"/>
    <mergeCell ref="B201:B202"/>
    <mergeCell ref="C201:C202"/>
    <mergeCell ref="D201:D202"/>
    <mergeCell ref="E201:E202"/>
    <mergeCell ref="F201:F202"/>
    <mergeCell ref="G201:G202"/>
    <mergeCell ref="H201:H202"/>
    <mergeCell ref="B203:B204"/>
    <mergeCell ref="C203:C204"/>
    <mergeCell ref="D203:D204"/>
    <mergeCell ref="E203:E204"/>
    <mergeCell ref="K201:K202"/>
    <mergeCell ref="L201:L202"/>
    <mergeCell ref="I201:I202"/>
    <mergeCell ref="J201:J202"/>
    <mergeCell ref="J203:J204"/>
    <mergeCell ref="K203:K204"/>
    <mergeCell ref="L203:L204"/>
    <mergeCell ref="M203:M204"/>
    <mergeCell ref="F203:F204"/>
    <mergeCell ref="G203:G204"/>
    <mergeCell ref="H203:H204"/>
    <mergeCell ref="I203:I204"/>
    <mergeCell ref="M197:M198"/>
    <mergeCell ref="N197:N198"/>
    <mergeCell ref="N195:N196"/>
    <mergeCell ref="B197:B198"/>
    <mergeCell ref="C197:C198"/>
    <mergeCell ref="D197:D198"/>
    <mergeCell ref="E197:E198"/>
    <mergeCell ref="F197:F198"/>
    <mergeCell ref="G197:G198"/>
    <mergeCell ref="H197:H198"/>
    <mergeCell ref="B199:B200"/>
    <mergeCell ref="C199:C200"/>
    <mergeCell ref="D199:D200"/>
    <mergeCell ref="E199:E200"/>
    <mergeCell ref="K197:K198"/>
    <mergeCell ref="L197:L198"/>
    <mergeCell ref="I197:I198"/>
    <mergeCell ref="J197:J198"/>
    <mergeCell ref="J199:J200"/>
    <mergeCell ref="K199:K200"/>
    <mergeCell ref="L199:L200"/>
    <mergeCell ref="M199:M200"/>
    <mergeCell ref="F199:F200"/>
    <mergeCell ref="G199:G200"/>
    <mergeCell ref="H199:H200"/>
    <mergeCell ref="I199:I200"/>
    <mergeCell ref="M193:M194"/>
    <mergeCell ref="N193:N194"/>
    <mergeCell ref="N191:N192"/>
    <mergeCell ref="B193:B194"/>
    <mergeCell ref="C193:C194"/>
    <mergeCell ref="D193:D194"/>
    <mergeCell ref="E193:E194"/>
    <mergeCell ref="F193:F194"/>
    <mergeCell ref="G193:G194"/>
    <mergeCell ref="H193:H194"/>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89:M190"/>
    <mergeCell ref="N189:N190"/>
    <mergeCell ref="N187:N188"/>
    <mergeCell ref="B189:B190"/>
    <mergeCell ref="C189:C190"/>
    <mergeCell ref="D189:D190"/>
    <mergeCell ref="E189:E190"/>
    <mergeCell ref="F189:F190"/>
    <mergeCell ref="G189:G190"/>
    <mergeCell ref="H189:H190"/>
    <mergeCell ref="B191:B192"/>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B183:B184"/>
    <mergeCell ref="C183:C184"/>
    <mergeCell ref="D183:D184"/>
    <mergeCell ref="E183:E184"/>
    <mergeCell ref="M185:M186"/>
    <mergeCell ref="F183:F184"/>
    <mergeCell ref="G183:G184"/>
    <mergeCell ref="H183:H184"/>
    <mergeCell ref="I183:I184"/>
    <mergeCell ref="M181:M182"/>
    <mergeCell ref="L177:L178"/>
    <mergeCell ref="I177:I178"/>
    <mergeCell ref="J177:J178"/>
    <mergeCell ref="J179:J180"/>
    <mergeCell ref="K179:K180"/>
    <mergeCell ref="L179:L180"/>
    <mergeCell ref="M177:M178"/>
    <mergeCell ref="N185:N186"/>
    <mergeCell ref="N183:N184"/>
    <mergeCell ref="B185:B186"/>
    <mergeCell ref="C185:C186"/>
    <mergeCell ref="D185:D186"/>
    <mergeCell ref="E185:E186"/>
    <mergeCell ref="F185:F186"/>
    <mergeCell ref="G185:G186"/>
    <mergeCell ref="H185:H186"/>
    <mergeCell ref="C179:C180"/>
    <mergeCell ref="D179:D180"/>
    <mergeCell ref="E179:E180"/>
    <mergeCell ref="F179:F180"/>
    <mergeCell ref="G179:G180"/>
    <mergeCell ref="H179:H180"/>
    <mergeCell ref="I179:I180"/>
    <mergeCell ref="K181:K182"/>
    <mergeCell ref="L181:L182"/>
    <mergeCell ref="I181:I182"/>
    <mergeCell ref="J181:J182"/>
    <mergeCell ref="J183:J184"/>
    <mergeCell ref="K183:K184"/>
    <mergeCell ref="L183:L184"/>
    <mergeCell ref="M183:M184"/>
    <mergeCell ref="N264:N265"/>
    <mergeCell ref="B173:B174"/>
    <mergeCell ref="C173:C174"/>
    <mergeCell ref="D173:D174"/>
    <mergeCell ref="E173:E174"/>
    <mergeCell ref="F173:F174"/>
    <mergeCell ref="G173:G174"/>
    <mergeCell ref="H173:H174"/>
    <mergeCell ref="B175:B176"/>
    <mergeCell ref="C175:C176"/>
    <mergeCell ref="J175:J176"/>
    <mergeCell ref="K175:K176"/>
    <mergeCell ref="L175:L176"/>
    <mergeCell ref="I175:I176"/>
    <mergeCell ref="N177:N178"/>
    <mergeCell ref="N175:N176"/>
    <mergeCell ref="K177:K178"/>
    <mergeCell ref="N181:N182"/>
    <mergeCell ref="N179:N180"/>
    <mergeCell ref="B181:B182"/>
    <mergeCell ref="C181:C182"/>
    <mergeCell ref="D181:D182"/>
    <mergeCell ref="E181:E182"/>
    <mergeCell ref="F181:F182"/>
    <mergeCell ref="G181:G182"/>
    <mergeCell ref="H181:H182"/>
    <mergeCell ref="M179:M180"/>
    <mergeCell ref="B177:B178"/>
    <mergeCell ref="C177:C178"/>
    <mergeCell ref="D177:D178"/>
    <mergeCell ref="E177:E178"/>
    <mergeCell ref="F177:F178"/>
    <mergeCell ref="M260:M261"/>
    <mergeCell ref="M258:M259"/>
    <mergeCell ref="N258:N259"/>
    <mergeCell ref="M262:M263"/>
    <mergeCell ref="N262:N263"/>
    <mergeCell ref="N260:N261"/>
    <mergeCell ref="I260:I261"/>
    <mergeCell ref="H262:H263"/>
    <mergeCell ref="B264:B265"/>
    <mergeCell ref="C264:C265"/>
    <mergeCell ref="D264:D265"/>
    <mergeCell ref="E264:E265"/>
    <mergeCell ref="G260:G261"/>
    <mergeCell ref="F262:F263"/>
    <mergeCell ref="G262:G263"/>
    <mergeCell ref="H260:H261"/>
    <mergeCell ref="K262:K263"/>
    <mergeCell ref="B262:B263"/>
    <mergeCell ref="C262:C263"/>
    <mergeCell ref="D262:D263"/>
    <mergeCell ref="E262:E263"/>
    <mergeCell ref="L262:L263"/>
    <mergeCell ref="I262:I263"/>
    <mergeCell ref="J262:J263"/>
    <mergeCell ref="J264:J265"/>
    <mergeCell ref="K264:K265"/>
    <mergeCell ref="L264:L265"/>
    <mergeCell ref="M264:M265"/>
    <mergeCell ref="F264:F265"/>
    <mergeCell ref="G264:G265"/>
    <mergeCell ref="H264:H265"/>
    <mergeCell ref="I264:I265"/>
    <mergeCell ref="M256:M257"/>
    <mergeCell ref="N256:N257"/>
    <mergeCell ref="N254:N255"/>
    <mergeCell ref="C256:C257"/>
    <mergeCell ref="D256:D257"/>
    <mergeCell ref="E256:E257"/>
    <mergeCell ref="F256:F257"/>
    <mergeCell ref="G256:G257"/>
    <mergeCell ref="H256:H257"/>
    <mergeCell ref="J254:J255"/>
    <mergeCell ref="E258:E259"/>
    <mergeCell ref="F258:F259"/>
    <mergeCell ref="G258:G259"/>
    <mergeCell ref="H258:H259"/>
    <mergeCell ref="K256:K257"/>
    <mergeCell ref="L256:L257"/>
    <mergeCell ref="I256:I257"/>
    <mergeCell ref="J256:J257"/>
    <mergeCell ref="I258:I259"/>
    <mergeCell ref="J258:J259"/>
    <mergeCell ref="K258:K259"/>
    <mergeCell ref="L258:L259"/>
    <mergeCell ref="N252:N253"/>
    <mergeCell ref="M248:M249"/>
    <mergeCell ref="M246:M247"/>
    <mergeCell ref="N250:N251"/>
    <mergeCell ref="N248:N249"/>
    <mergeCell ref="L252:L253"/>
    <mergeCell ref="M252:M253"/>
    <mergeCell ref="E250:E251"/>
    <mergeCell ref="F250:F251"/>
    <mergeCell ref="G250:G251"/>
    <mergeCell ref="K250:K251"/>
    <mergeCell ref="F254:F255"/>
    <mergeCell ref="G254:G255"/>
    <mergeCell ref="J250:J251"/>
    <mergeCell ref="I252:I253"/>
    <mergeCell ref="J252:J253"/>
    <mergeCell ref="K252:K253"/>
    <mergeCell ref="K254:K255"/>
    <mergeCell ref="L254:L255"/>
    <mergeCell ref="H254:H255"/>
    <mergeCell ref="I254:I255"/>
    <mergeCell ref="M254:M255"/>
    <mergeCell ref="E252:E253"/>
    <mergeCell ref="F252:F253"/>
    <mergeCell ref="G252:G253"/>
    <mergeCell ref="H252:H253"/>
    <mergeCell ref="E254:E255"/>
    <mergeCell ref="H250:H251"/>
    <mergeCell ref="L248:L249"/>
    <mergeCell ref="E246:E247"/>
    <mergeCell ref="F246:F247"/>
    <mergeCell ref="G246:G247"/>
    <mergeCell ref="L250:L251"/>
    <mergeCell ref="K246:K247"/>
    <mergeCell ref="L246:L247"/>
    <mergeCell ref="B248:B249"/>
    <mergeCell ref="C248:C249"/>
    <mergeCell ref="F248:F249"/>
    <mergeCell ref="J248:J249"/>
    <mergeCell ref="K248:K249"/>
    <mergeCell ref="J260:J261"/>
    <mergeCell ref="K260:K261"/>
    <mergeCell ref="L260:L261"/>
    <mergeCell ref="B260:B261"/>
    <mergeCell ref="C260:C261"/>
    <mergeCell ref="D260:D261"/>
    <mergeCell ref="E260:E261"/>
    <mergeCell ref="F260:F261"/>
    <mergeCell ref="C252:C253"/>
    <mergeCell ref="D252:D253"/>
    <mergeCell ref="B250:B251"/>
    <mergeCell ref="C250:C251"/>
    <mergeCell ref="D250:D251"/>
    <mergeCell ref="B258:B259"/>
    <mergeCell ref="A231:A232"/>
    <mergeCell ref="A233:A234"/>
    <mergeCell ref="A235:A236"/>
    <mergeCell ref="A246:A247"/>
    <mergeCell ref="A223:A224"/>
    <mergeCell ref="A225:A226"/>
    <mergeCell ref="A227:A228"/>
    <mergeCell ref="A229:A230"/>
    <mergeCell ref="A244:A245"/>
    <mergeCell ref="A237:A238"/>
    <mergeCell ref="A260:A261"/>
    <mergeCell ref="A262:A263"/>
    <mergeCell ref="A248:A249"/>
    <mergeCell ref="A250:A251"/>
    <mergeCell ref="A252:A253"/>
    <mergeCell ref="A254:A255"/>
    <mergeCell ref="A256:A257"/>
    <mergeCell ref="A258:A259"/>
    <mergeCell ref="A199:A200"/>
    <mergeCell ref="A201:A202"/>
    <mergeCell ref="A191:A192"/>
    <mergeCell ref="A193:A194"/>
    <mergeCell ref="A195:A196"/>
    <mergeCell ref="A197:A198"/>
    <mergeCell ref="A169:N169"/>
    <mergeCell ref="A148:N148"/>
    <mergeCell ref="C150:C151"/>
    <mergeCell ref="D150:D151"/>
    <mergeCell ref="E150:E151"/>
    <mergeCell ref="F150:F151"/>
    <mergeCell ref="G150:G151"/>
    <mergeCell ref="A158:A159"/>
    <mergeCell ref="A160:A161"/>
    <mergeCell ref="B154:B155"/>
    <mergeCell ref="B158:B159"/>
    <mergeCell ref="M173:M174"/>
    <mergeCell ref="M175:M176"/>
    <mergeCell ref="F175:F176"/>
    <mergeCell ref="G175:G176"/>
    <mergeCell ref="H175:H176"/>
    <mergeCell ref="N173:N174"/>
    <mergeCell ref="K173:K174"/>
    <mergeCell ref="L173:L174"/>
    <mergeCell ref="I173:I174"/>
    <mergeCell ref="J173:J174"/>
    <mergeCell ref="G177:G178"/>
    <mergeCell ref="D175:D176"/>
    <mergeCell ref="E175:E176"/>
    <mergeCell ref="H177:H178"/>
    <mergeCell ref="B179:B180"/>
    <mergeCell ref="A114:A115"/>
    <mergeCell ref="B114:B115"/>
    <mergeCell ref="A162:A163"/>
    <mergeCell ref="A173:A174"/>
    <mergeCell ref="A141:A142"/>
    <mergeCell ref="A152:A153"/>
    <mergeCell ref="A154:A155"/>
    <mergeCell ref="A156:A157"/>
    <mergeCell ref="A143:A144"/>
    <mergeCell ref="A183:A184"/>
    <mergeCell ref="A185:A186"/>
    <mergeCell ref="A187:A188"/>
    <mergeCell ref="A189:A190"/>
    <mergeCell ref="A175:A176"/>
    <mergeCell ref="A177:A178"/>
    <mergeCell ref="A179:A180"/>
    <mergeCell ref="A181:A182"/>
    <mergeCell ref="B187:B188"/>
    <mergeCell ref="B162:B163"/>
    <mergeCell ref="B129:B130"/>
    <mergeCell ref="A125:A126"/>
    <mergeCell ref="A127:A128"/>
    <mergeCell ref="A129:A130"/>
    <mergeCell ref="N15:N16"/>
    <mergeCell ref="A17:A18"/>
    <mergeCell ref="A19:A20"/>
    <mergeCell ref="A21:A22"/>
    <mergeCell ref="A23:A24"/>
    <mergeCell ref="A25:A26"/>
    <mergeCell ref="A27:A28"/>
    <mergeCell ref="A55:A56"/>
    <mergeCell ref="A57:A58"/>
    <mergeCell ref="I17:I18"/>
    <mergeCell ref="M19:M20"/>
    <mergeCell ref="N19:N20"/>
    <mergeCell ref="A119:N119"/>
    <mergeCell ref="A64:N64"/>
    <mergeCell ref="A68:A69"/>
    <mergeCell ref="A70:A71"/>
    <mergeCell ref="A72:A73"/>
    <mergeCell ref="A88:A89"/>
    <mergeCell ref="A74:A75"/>
    <mergeCell ref="A76:A77"/>
    <mergeCell ref="A78:A79"/>
    <mergeCell ref="A80:A81"/>
    <mergeCell ref="A29:A30"/>
    <mergeCell ref="A31:A32"/>
    <mergeCell ref="A33:A34"/>
    <mergeCell ref="A45:A46"/>
    <mergeCell ref="A47:A48"/>
    <mergeCell ref="A49:A50"/>
    <mergeCell ref="A106:A107"/>
    <mergeCell ref="A108:A109"/>
    <mergeCell ref="A110:A111"/>
    <mergeCell ref="A98:A99"/>
    <mergeCell ref="F15:F16"/>
    <mergeCell ref="G15:G16"/>
    <mergeCell ref="H15:H16"/>
    <mergeCell ref="I15:I16"/>
    <mergeCell ref="J66:J67"/>
    <mergeCell ref="K66:K67"/>
    <mergeCell ref="H66:H67"/>
    <mergeCell ref="I66:I67"/>
    <mergeCell ref="J59:J60"/>
    <mergeCell ref="K59:K60"/>
    <mergeCell ref="J15:J16"/>
    <mergeCell ref="K15:K16"/>
    <mergeCell ref="L15:L16"/>
    <mergeCell ref="M15:M16"/>
    <mergeCell ref="A15:A16"/>
    <mergeCell ref="B15:B16"/>
    <mergeCell ref="C15:C16"/>
    <mergeCell ref="D15:D16"/>
    <mergeCell ref="E15:E16"/>
    <mergeCell ref="M23:M24"/>
    <mergeCell ref="M27:M28"/>
    <mergeCell ref="M31:M32"/>
    <mergeCell ref="M35:M36"/>
    <mergeCell ref="M39:M40"/>
    <mergeCell ref="M43:M44"/>
    <mergeCell ref="M47:M48"/>
    <mergeCell ref="M51:M52"/>
    <mergeCell ref="M55:M56"/>
    <mergeCell ref="A100:A101"/>
    <mergeCell ref="A102:A103"/>
    <mergeCell ref="A104:A105"/>
    <mergeCell ref="A51:A52"/>
    <mergeCell ref="A35:A36"/>
    <mergeCell ref="A39:A40"/>
    <mergeCell ref="A41:A42"/>
    <mergeCell ref="A43:A44"/>
    <mergeCell ref="A37:A38"/>
    <mergeCell ref="A53:A54"/>
    <mergeCell ref="G152:G153"/>
    <mergeCell ref="H152:H153"/>
    <mergeCell ref="K152:K153"/>
    <mergeCell ref="L121:L122"/>
    <mergeCell ref="M121:M122"/>
    <mergeCell ref="N150:N151"/>
    <mergeCell ref="A121:A122"/>
    <mergeCell ref="B121:B122"/>
    <mergeCell ref="C121:C122"/>
    <mergeCell ref="D121:D122"/>
    <mergeCell ref="E121:E122"/>
    <mergeCell ref="N121:N122"/>
    <mergeCell ref="A66:A67"/>
    <mergeCell ref="B66:B67"/>
    <mergeCell ref="C66:C67"/>
    <mergeCell ref="D66:D67"/>
    <mergeCell ref="E66:E67"/>
    <mergeCell ref="F66:F67"/>
    <mergeCell ref="G66:G67"/>
    <mergeCell ref="A90:A91"/>
    <mergeCell ref="A92:A93"/>
    <mergeCell ref="A123:A124"/>
    <mergeCell ref="A112:A113"/>
    <mergeCell ref="A94:A95"/>
    <mergeCell ref="A96:A97"/>
    <mergeCell ref="A82:A83"/>
    <mergeCell ref="A84:A85"/>
    <mergeCell ref="A86:A87"/>
    <mergeCell ref="A133:A134"/>
    <mergeCell ref="A135:A136"/>
    <mergeCell ref="A137:A138"/>
    <mergeCell ref="A139:A140"/>
    <mergeCell ref="D171:D172"/>
    <mergeCell ref="E171:E172"/>
    <mergeCell ref="N171:N172"/>
    <mergeCell ref="A242:N242"/>
    <mergeCell ref="A203:A204"/>
    <mergeCell ref="A205:A206"/>
    <mergeCell ref="A215:A216"/>
    <mergeCell ref="A217:A218"/>
    <mergeCell ref="A219:A220"/>
    <mergeCell ref="A221:A222"/>
    <mergeCell ref="A207:A208"/>
    <mergeCell ref="A209:A210"/>
    <mergeCell ref="A211:A212"/>
    <mergeCell ref="A213:A214"/>
    <mergeCell ref="F121:F122"/>
    <mergeCell ref="G121:G122"/>
    <mergeCell ref="H121:H122"/>
    <mergeCell ref="I121:I122"/>
    <mergeCell ref="J150:J151"/>
    <mergeCell ref="K150:K151"/>
    <mergeCell ref="H150:H151"/>
    <mergeCell ref="I150:I151"/>
    <mergeCell ref="J143:J144"/>
    <mergeCell ref="K143:K144"/>
    <mergeCell ref="J121:J122"/>
    <mergeCell ref="K121:K122"/>
    <mergeCell ref="A131:A132"/>
    <mergeCell ref="B152:B153"/>
    <mergeCell ref="C152:C153"/>
    <mergeCell ref="D152:D153"/>
    <mergeCell ref="E152:E153"/>
    <mergeCell ref="F152:F153"/>
    <mergeCell ref="C114:C115"/>
    <mergeCell ref="D114:D115"/>
    <mergeCell ref="E114:E115"/>
    <mergeCell ref="F114:F115"/>
    <mergeCell ref="N114:N115"/>
    <mergeCell ref="N59:N60"/>
    <mergeCell ref="L66:L67"/>
    <mergeCell ref="M66:M67"/>
    <mergeCell ref="M68:M69"/>
    <mergeCell ref="G114:G115"/>
    <mergeCell ref="H114:H115"/>
    <mergeCell ref="I114:I115"/>
    <mergeCell ref="H59:H60"/>
    <mergeCell ref="I59:I60"/>
    <mergeCell ref="F59:F60"/>
    <mergeCell ref="K114:K115"/>
    <mergeCell ref="L114:L115"/>
    <mergeCell ref="M114:M115"/>
    <mergeCell ref="L59:L60"/>
    <mergeCell ref="M59:M60"/>
    <mergeCell ref="J114:J115"/>
    <mergeCell ref="G59:G60"/>
    <mergeCell ref="N66:N67"/>
    <mergeCell ref="M72:M73"/>
    <mergeCell ref="N72:N73"/>
    <mergeCell ref="N70:N71"/>
    <mergeCell ref="H72:H73"/>
    <mergeCell ref="M70:M71"/>
    <mergeCell ref="M74:M75"/>
    <mergeCell ref="M76:M77"/>
    <mergeCell ref="A59:A60"/>
    <mergeCell ref="B59:B60"/>
    <mergeCell ref="C59:C60"/>
    <mergeCell ref="D59:D60"/>
    <mergeCell ref="E59:E60"/>
    <mergeCell ref="N68:N69"/>
    <mergeCell ref="I143:I144"/>
    <mergeCell ref="J164:J165"/>
    <mergeCell ref="G143:G144"/>
    <mergeCell ref="A164:A165"/>
    <mergeCell ref="B164:B165"/>
    <mergeCell ref="C164:C165"/>
    <mergeCell ref="D164:D165"/>
    <mergeCell ref="E164:E165"/>
    <mergeCell ref="F164:F165"/>
    <mergeCell ref="B143:B144"/>
    <mergeCell ref="L164:L165"/>
    <mergeCell ref="M164:M165"/>
    <mergeCell ref="L143:L144"/>
    <mergeCell ref="M143:M144"/>
    <mergeCell ref="N164:N165"/>
    <mergeCell ref="N143:N144"/>
    <mergeCell ref="L150:L151"/>
    <mergeCell ref="M150:M151"/>
    <mergeCell ref="C143:C144"/>
    <mergeCell ref="D143:D144"/>
    <mergeCell ref="E143:E144"/>
    <mergeCell ref="F143:F144"/>
    <mergeCell ref="K164:K165"/>
    <mergeCell ref="G164:G165"/>
    <mergeCell ref="N266:N267"/>
    <mergeCell ref="N237:N238"/>
    <mergeCell ref="L244:L245"/>
    <mergeCell ref="M244:M245"/>
    <mergeCell ref="M250:M251"/>
    <mergeCell ref="N246:N247"/>
    <mergeCell ref="B237:B238"/>
    <mergeCell ref="C237:C238"/>
    <mergeCell ref="D237:D238"/>
    <mergeCell ref="E237:E238"/>
    <mergeCell ref="F237:F238"/>
    <mergeCell ref="K266:K267"/>
    <mergeCell ref="G266:G267"/>
    <mergeCell ref="H266:H267"/>
    <mergeCell ref="I266:I267"/>
    <mergeCell ref="H237:H238"/>
    <mergeCell ref="B244:B245"/>
    <mergeCell ref="C244:C245"/>
    <mergeCell ref="D244:D245"/>
    <mergeCell ref="J244:J245"/>
    <mergeCell ref="K244:K245"/>
    <mergeCell ref="H244:H245"/>
    <mergeCell ref="I244:I245"/>
    <mergeCell ref="J237:J238"/>
    <mergeCell ref="K237:K238"/>
    <mergeCell ref="N244:N245"/>
    <mergeCell ref="K273:K274"/>
    <mergeCell ref="H273:H274"/>
    <mergeCell ref="I273:I274"/>
    <mergeCell ref="J275:J276"/>
    <mergeCell ref="K275:K276"/>
    <mergeCell ref="L275:L276"/>
    <mergeCell ref="M275:M276"/>
    <mergeCell ref="F266:F267"/>
    <mergeCell ref="H164:H165"/>
    <mergeCell ref="I164:I165"/>
    <mergeCell ref="H143:H144"/>
    <mergeCell ref="F154:F155"/>
    <mergeCell ref="A150:A151"/>
    <mergeCell ref="B150:B151"/>
    <mergeCell ref="I246:I247"/>
    <mergeCell ref="J246:J247"/>
    <mergeCell ref="I250:I251"/>
    <mergeCell ref="L266:L267"/>
    <mergeCell ref="M266:M267"/>
    <mergeCell ref="L237:L238"/>
    <mergeCell ref="M237:M238"/>
    <mergeCell ref="F171:F172"/>
    <mergeCell ref="G171:G172"/>
    <mergeCell ref="H171:H172"/>
    <mergeCell ref="I171:I172"/>
    <mergeCell ref="J171:J172"/>
    <mergeCell ref="K171:K172"/>
    <mergeCell ref="L171:L172"/>
    <mergeCell ref="M171:M172"/>
    <mergeCell ref="A171:A172"/>
    <mergeCell ref="B171:B172"/>
    <mergeCell ref="C171:C172"/>
    <mergeCell ref="F273:F274"/>
    <mergeCell ref="G273:G274"/>
    <mergeCell ref="A266:A267"/>
    <mergeCell ref="B266:B267"/>
    <mergeCell ref="C266:C267"/>
    <mergeCell ref="D266:D267"/>
    <mergeCell ref="E266:E267"/>
    <mergeCell ref="E244:E245"/>
    <mergeCell ref="F244:F245"/>
    <mergeCell ref="B254:B255"/>
    <mergeCell ref="C254:C255"/>
    <mergeCell ref="D254:D255"/>
    <mergeCell ref="B256:B257"/>
    <mergeCell ref="G275:G276"/>
    <mergeCell ref="H275:H276"/>
    <mergeCell ref="I275:I276"/>
    <mergeCell ref="J273:J274"/>
    <mergeCell ref="C258:C259"/>
    <mergeCell ref="D258:D259"/>
    <mergeCell ref="H246:H247"/>
    <mergeCell ref="D248:D249"/>
    <mergeCell ref="E248:E249"/>
    <mergeCell ref="A264:A265"/>
    <mergeCell ref="B246:B247"/>
    <mergeCell ref="C246:C247"/>
    <mergeCell ref="D246:D247"/>
    <mergeCell ref="B252:B253"/>
    <mergeCell ref="I237:I238"/>
    <mergeCell ref="J266:J267"/>
    <mergeCell ref="G237:G238"/>
    <mergeCell ref="G244:G245"/>
    <mergeCell ref="H248:H249"/>
    <mergeCell ref="I248:I249"/>
    <mergeCell ref="G248:G249"/>
    <mergeCell ref="N273:N274"/>
    <mergeCell ref="A275:A276"/>
    <mergeCell ref="B275:B276"/>
    <mergeCell ref="C275:C276"/>
    <mergeCell ref="D275:D276"/>
    <mergeCell ref="E275:E276"/>
    <mergeCell ref="N275:N276"/>
    <mergeCell ref="F275:F276"/>
    <mergeCell ref="A13:N13"/>
    <mergeCell ref="A2:N2"/>
    <mergeCell ref="A4:D4"/>
    <mergeCell ref="A5:D5"/>
    <mergeCell ref="A6:D6"/>
    <mergeCell ref="A7:D7"/>
    <mergeCell ref="A8:D8"/>
    <mergeCell ref="A9:D9"/>
    <mergeCell ref="A10:D10"/>
    <mergeCell ref="L273:L274"/>
    <mergeCell ref="M273:M274"/>
    <mergeCell ref="A273:A274"/>
    <mergeCell ref="A271:N271"/>
    <mergeCell ref="B273:B274"/>
    <mergeCell ref="C273:C274"/>
    <mergeCell ref="D273:D274"/>
    <mergeCell ref="E273:E274"/>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7'!A166" display="4 - BUENOS AIRES AL PACIFICO - SAN MARTIN S.A."/>
    <hyperlink ref="A4:D4" location="'1997'!A44" display="1 - FERROEXPRESO PAMPEANO S.A."/>
    <hyperlink ref="A5:D5" location="'1997'!A95" display="2 - NUEVO CENTRAL ARGENTINO S.A."/>
    <hyperlink ref="A6:D6" location="'1997'!A145" display="3 - FERROSUR ROCA S.A."/>
    <hyperlink ref="A8:D8" location="'1997'!A200" display="5 - FERROCARRIL MESOPOTAMICO - GRAL. URQUIZA S.A."/>
    <hyperlink ref="A9:D9" location="'1997'!A268" display="6 - BELGRANO S.A."/>
    <hyperlink ref="A10:D10" location="'1997'!A277" display="7 - PROVINCIA DE RIO NEGRO (TREN PATAGÓNICO S.A.)"/>
  </hyperlinks>
  <pageMargins left="0.70866141732283472" right="0.70866141732283472" top="0.74803149606299213" bottom="0.74803149606299213" header="0.31496062992125984" footer="0.31496062992125984"/>
  <pageSetup paperSize="9" scale="59" fitToHeight="0" orientation="landscape"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56"/>
  <sheetViews>
    <sheetView showGridLines="0" showRowColHeaders="0" showRuler="0" view="pageLayout" topLeftCell="G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210</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197" t="s">
        <v>0</v>
      </c>
      <c r="B4" s="198"/>
      <c r="C4" s="198"/>
      <c r="D4" s="199"/>
      <c r="E4" s="17"/>
      <c r="F4" s="17"/>
      <c r="G4" s="17"/>
      <c r="H4" s="17"/>
      <c r="I4" s="17"/>
      <c r="J4" s="17"/>
      <c r="K4" s="17"/>
      <c r="L4" s="17"/>
      <c r="M4" s="17"/>
      <c r="N4" s="18"/>
    </row>
    <row r="5" spans="1:14" ht="24.95" customHeight="1" thickTop="1" thickBot="1" x14ac:dyDescent="0.25">
      <c r="A5" s="197" t="s">
        <v>31</v>
      </c>
      <c r="B5" s="198"/>
      <c r="C5" s="198"/>
      <c r="D5" s="199"/>
      <c r="E5" s="17"/>
      <c r="F5" s="17"/>
      <c r="G5" s="17"/>
      <c r="H5" s="17"/>
      <c r="I5" s="17"/>
      <c r="J5" s="17"/>
      <c r="K5" s="17"/>
      <c r="L5" s="17"/>
      <c r="M5" s="17"/>
      <c r="N5" s="18"/>
    </row>
    <row r="6" spans="1:14" ht="24.95" customHeight="1" thickTop="1" thickBot="1" x14ac:dyDescent="0.25">
      <c r="A6" s="197" t="s">
        <v>50</v>
      </c>
      <c r="B6" s="198"/>
      <c r="C6" s="198"/>
      <c r="D6" s="199"/>
      <c r="E6" s="17"/>
      <c r="F6" s="17"/>
      <c r="G6" s="17"/>
      <c r="H6" s="17"/>
      <c r="I6" s="17"/>
      <c r="J6" s="17"/>
      <c r="K6" s="17"/>
      <c r="L6" s="17"/>
      <c r="M6" s="17"/>
      <c r="N6" s="18"/>
    </row>
    <row r="7" spans="1:14" ht="24.95" customHeight="1" thickTop="1" thickBot="1" x14ac:dyDescent="0.25">
      <c r="A7" s="197" t="s">
        <v>116</v>
      </c>
      <c r="B7" s="198"/>
      <c r="C7" s="198"/>
      <c r="D7" s="199"/>
      <c r="E7" s="17"/>
      <c r="F7" s="17"/>
      <c r="G7" s="17"/>
      <c r="H7" s="17"/>
      <c r="I7" s="17"/>
      <c r="J7" s="17"/>
      <c r="K7" s="17"/>
      <c r="L7" s="17"/>
      <c r="M7" s="17"/>
      <c r="N7" s="18"/>
    </row>
    <row r="8" spans="1:14" ht="24.95" customHeight="1" thickTop="1" thickBot="1" x14ac:dyDescent="0.25">
      <c r="A8" s="197" t="s">
        <v>117</v>
      </c>
      <c r="B8" s="198"/>
      <c r="C8" s="198"/>
      <c r="D8" s="199"/>
      <c r="E8" s="17"/>
      <c r="F8" s="17"/>
      <c r="G8" s="17"/>
      <c r="H8" s="17"/>
      <c r="I8" s="17"/>
      <c r="J8" s="17"/>
      <c r="K8" s="17"/>
      <c r="L8" s="17"/>
      <c r="M8" s="17"/>
      <c r="N8" s="18"/>
    </row>
    <row r="9" spans="1:14" ht="24.95" customHeight="1" thickTop="1" thickBot="1" x14ac:dyDescent="0.25">
      <c r="A9" s="197" t="s">
        <v>225</v>
      </c>
      <c r="B9" s="198"/>
      <c r="C9" s="198"/>
      <c r="D9" s="199"/>
      <c r="E9" s="17"/>
      <c r="F9" s="17"/>
      <c r="G9" s="17"/>
      <c r="H9" s="17"/>
      <c r="I9" s="17"/>
      <c r="J9" s="17"/>
      <c r="K9" s="17"/>
      <c r="L9" s="17"/>
      <c r="M9" s="17"/>
      <c r="N9" s="18"/>
    </row>
    <row r="10" spans="1:14" ht="24.95" customHeight="1" thickTop="1" thickBot="1" x14ac:dyDescent="0.25">
      <c r="A10" s="197" t="s">
        <v>90</v>
      </c>
      <c r="B10" s="198"/>
      <c r="C10" s="198"/>
      <c r="D10" s="199"/>
      <c r="E10" s="17"/>
      <c r="F10" s="17"/>
      <c r="G10" s="17"/>
      <c r="H10" s="17"/>
      <c r="I10" s="17"/>
      <c r="J10" s="17"/>
      <c r="K10" s="17"/>
      <c r="L10" s="17"/>
      <c r="M10" s="17"/>
      <c r="N10" s="18"/>
    </row>
    <row r="11" spans="1:14" ht="12.75" customHeight="1" thickTop="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v>5362</v>
      </c>
      <c r="C17" s="205">
        <v>266</v>
      </c>
      <c r="D17" s="205">
        <v>33257</v>
      </c>
      <c r="E17" s="205">
        <v>37339</v>
      </c>
      <c r="F17" s="205">
        <v>31932</v>
      </c>
      <c r="G17" s="205">
        <v>33036</v>
      </c>
      <c r="H17" s="205">
        <v>28663</v>
      </c>
      <c r="I17" s="205">
        <v>24213</v>
      </c>
      <c r="J17" s="205">
        <v>9342</v>
      </c>
      <c r="K17" s="205">
        <v>10768</v>
      </c>
      <c r="L17" s="205">
        <v>13572</v>
      </c>
      <c r="M17" s="205">
        <v>5672</v>
      </c>
      <c r="N17" s="207">
        <f>SUM(B17:M17)</f>
        <v>233422</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c r="C19" s="205"/>
      <c r="D19" s="205"/>
      <c r="E19" s="205"/>
      <c r="F19" s="205"/>
      <c r="G19" s="205"/>
      <c r="H19" s="205"/>
      <c r="I19" s="205"/>
      <c r="J19" s="205"/>
      <c r="K19" s="205"/>
      <c r="L19" s="205"/>
      <c r="M19" s="205"/>
      <c r="N19" s="207">
        <f>SUM(B19:M19)</f>
        <v>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106</v>
      </c>
      <c r="B21" s="205">
        <v>9643</v>
      </c>
      <c r="C21" s="205">
        <v>3554</v>
      </c>
      <c r="D21" s="205">
        <v>8727</v>
      </c>
      <c r="E21" s="205">
        <v>10429</v>
      </c>
      <c r="F21" s="205">
        <v>10758</v>
      </c>
      <c r="G21" s="205">
        <v>11168</v>
      </c>
      <c r="H21" s="205">
        <v>5722</v>
      </c>
      <c r="I21" s="205">
        <v>9149</v>
      </c>
      <c r="J21" s="205">
        <v>6745</v>
      </c>
      <c r="K21" s="205">
        <v>5721</v>
      </c>
      <c r="L21" s="205">
        <v>4430</v>
      </c>
      <c r="M21" s="205">
        <v>5945</v>
      </c>
      <c r="N21" s="207">
        <f t="shared" ref="N21:N55" si="0">SUM(B21:M21)</f>
        <v>91991</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14</v>
      </c>
      <c r="B23" s="205">
        <v>1375</v>
      </c>
      <c r="C23" s="205">
        <v>5482</v>
      </c>
      <c r="D23" s="205">
        <v>6138</v>
      </c>
      <c r="E23" s="205">
        <v>669</v>
      </c>
      <c r="F23" s="205">
        <v>1397</v>
      </c>
      <c r="G23" s="205">
        <v>1978</v>
      </c>
      <c r="H23" s="205">
        <v>352</v>
      </c>
      <c r="I23" s="205"/>
      <c r="J23" s="205"/>
      <c r="K23" s="205">
        <v>5173</v>
      </c>
      <c r="L23" s="205">
        <v>10246</v>
      </c>
      <c r="M23" s="205">
        <v>197</v>
      </c>
      <c r="N23" s="207">
        <f t="shared" si="0"/>
        <v>33007</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35</v>
      </c>
      <c r="B25" s="205"/>
      <c r="C25" s="205"/>
      <c r="D25" s="205"/>
      <c r="E25" s="205"/>
      <c r="F25" s="205"/>
      <c r="G25" s="205"/>
      <c r="H25" s="205"/>
      <c r="I25" s="205"/>
      <c r="J25" s="205"/>
      <c r="K25" s="205"/>
      <c r="L25" s="205"/>
      <c r="M25" s="205"/>
      <c r="N25" s="207">
        <f t="shared" si="0"/>
        <v>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38</v>
      </c>
      <c r="B27" s="205"/>
      <c r="C27" s="205"/>
      <c r="D27" s="205">
        <v>68</v>
      </c>
      <c r="E27" s="205"/>
      <c r="F27" s="205"/>
      <c r="G27" s="205">
        <v>70</v>
      </c>
      <c r="H27" s="205"/>
      <c r="I27" s="205">
        <v>48</v>
      </c>
      <c r="J27" s="205">
        <v>378</v>
      </c>
      <c r="K27" s="205">
        <v>15</v>
      </c>
      <c r="L27" s="205">
        <v>368</v>
      </c>
      <c r="M27" s="205">
        <v>220</v>
      </c>
      <c r="N27" s="207">
        <f t="shared" si="0"/>
        <v>1167</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125</v>
      </c>
      <c r="B29" s="205"/>
      <c r="C29" s="205"/>
      <c r="D29" s="205"/>
      <c r="E29" s="205"/>
      <c r="F29" s="205"/>
      <c r="G29" s="205"/>
      <c r="H29" s="205"/>
      <c r="I29" s="205"/>
      <c r="J29" s="205"/>
      <c r="K29" s="205"/>
      <c r="L29" s="205"/>
      <c r="M29" s="205"/>
      <c r="N29" s="207">
        <f t="shared" si="0"/>
        <v>0</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40</v>
      </c>
      <c r="B31" s="205"/>
      <c r="C31" s="205">
        <v>2851</v>
      </c>
      <c r="D31" s="205"/>
      <c r="E31" s="205"/>
      <c r="F31" s="205">
        <v>1204</v>
      </c>
      <c r="G31" s="205">
        <v>2186</v>
      </c>
      <c r="H31" s="205">
        <v>1590</v>
      </c>
      <c r="I31" s="205"/>
      <c r="J31" s="205">
        <v>1220</v>
      </c>
      <c r="K31" s="205">
        <v>237</v>
      </c>
      <c r="L31" s="205"/>
      <c r="M31" s="205"/>
      <c r="N31" s="207">
        <f t="shared" si="0"/>
        <v>9288</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126</v>
      </c>
      <c r="B33" s="205"/>
      <c r="C33" s="205"/>
      <c r="D33" s="205"/>
      <c r="E33" s="205"/>
      <c r="F33" s="205"/>
      <c r="G33" s="205"/>
      <c r="H33" s="205"/>
      <c r="I33" s="205"/>
      <c r="J33" s="205"/>
      <c r="K33" s="205"/>
      <c r="L33" s="205"/>
      <c r="M33" s="205"/>
      <c r="N33" s="207">
        <f t="shared" si="0"/>
        <v>0</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18</v>
      </c>
      <c r="B35" s="205"/>
      <c r="C35" s="205">
        <v>886</v>
      </c>
      <c r="D35" s="205">
        <v>124042</v>
      </c>
      <c r="E35" s="205">
        <v>49720</v>
      </c>
      <c r="F35" s="205">
        <v>28001</v>
      </c>
      <c r="G35" s="205">
        <v>51474</v>
      </c>
      <c r="H35" s="205">
        <v>88564</v>
      </c>
      <c r="I35" s="205">
        <v>91249</v>
      </c>
      <c r="J35" s="205">
        <v>74934</v>
      </c>
      <c r="K35" s="205">
        <v>67880</v>
      </c>
      <c r="L35" s="205">
        <v>44019</v>
      </c>
      <c r="M35" s="205">
        <v>6086</v>
      </c>
      <c r="N35" s="207">
        <f t="shared" si="0"/>
        <v>626855</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24</v>
      </c>
      <c r="B37" s="205">
        <v>2895</v>
      </c>
      <c r="C37" s="205"/>
      <c r="D37" s="205">
        <v>21671</v>
      </c>
      <c r="E37" s="205">
        <v>33909</v>
      </c>
      <c r="F37" s="205">
        <v>33305</v>
      </c>
      <c r="G37" s="205">
        <v>50018</v>
      </c>
      <c r="H37" s="205">
        <v>34372</v>
      </c>
      <c r="I37" s="205">
        <v>23371</v>
      </c>
      <c r="J37" s="205">
        <v>4112</v>
      </c>
      <c r="K37" s="205">
        <v>5929</v>
      </c>
      <c r="L37" s="205">
        <v>6036</v>
      </c>
      <c r="M37" s="205">
        <v>12186</v>
      </c>
      <c r="N37" s="207">
        <f t="shared" si="0"/>
        <v>227804</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26</v>
      </c>
      <c r="B39" s="205"/>
      <c r="C39" s="205"/>
      <c r="D39" s="205"/>
      <c r="E39" s="205"/>
      <c r="F39" s="205"/>
      <c r="G39" s="205"/>
      <c r="H39" s="205">
        <v>273</v>
      </c>
      <c r="I39" s="205">
        <v>25158</v>
      </c>
      <c r="J39" s="205">
        <v>32543</v>
      </c>
      <c r="K39" s="205">
        <v>36371</v>
      </c>
      <c r="L39" s="205">
        <v>14532</v>
      </c>
      <c r="M39" s="205"/>
      <c r="N39" s="207">
        <f t="shared" si="0"/>
        <v>108877</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15</v>
      </c>
      <c r="B41" s="205"/>
      <c r="C41" s="205"/>
      <c r="D41" s="205">
        <v>58774</v>
      </c>
      <c r="E41" s="205">
        <v>190885</v>
      </c>
      <c r="F41" s="205">
        <v>151162</v>
      </c>
      <c r="G41" s="205">
        <v>106687</v>
      </c>
      <c r="H41" s="205">
        <v>69472</v>
      </c>
      <c r="I41" s="205">
        <v>42598</v>
      </c>
      <c r="J41" s="205">
        <v>31237</v>
      </c>
      <c r="K41" s="205">
        <v>27776</v>
      </c>
      <c r="L41" s="205">
        <v>6939</v>
      </c>
      <c r="M41" s="205">
        <v>1490</v>
      </c>
      <c r="N41" s="207">
        <f t="shared" si="0"/>
        <v>687020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25</v>
      </c>
      <c r="B43" s="205">
        <v>4098</v>
      </c>
      <c r="C43" s="205">
        <v>9585</v>
      </c>
      <c r="D43" s="205">
        <v>3945</v>
      </c>
      <c r="E43" s="205">
        <v>4072</v>
      </c>
      <c r="F43" s="205">
        <v>9603</v>
      </c>
      <c r="G43" s="205">
        <v>6795</v>
      </c>
      <c r="H43" s="205">
        <v>10970</v>
      </c>
      <c r="I43" s="205">
        <v>10982</v>
      </c>
      <c r="J43" s="205">
        <v>4090</v>
      </c>
      <c r="K43" s="205">
        <v>13414</v>
      </c>
      <c r="L43" s="205">
        <v>15114</v>
      </c>
      <c r="M43" s="205">
        <v>16280</v>
      </c>
      <c r="N43" s="207">
        <f t="shared" si="0"/>
        <v>108948</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119</v>
      </c>
      <c r="B45" s="205">
        <v>7618</v>
      </c>
      <c r="C45" s="205">
        <v>5945</v>
      </c>
      <c r="D45" s="205">
        <v>8665</v>
      </c>
      <c r="E45" s="205">
        <v>7486</v>
      </c>
      <c r="F45" s="205">
        <v>6557</v>
      </c>
      <c r="G45" s="205">
        <v>9874</v>
      </c>
      <c r="H45" s="205">
        <v>7783</v>
      </c>
      <c r="I45" s="205">
        <v>7871</v>
      </c>
      <c r="J45" s="205">
        <v>7576</v>
      </c>
      <c r="K45" s="205">
        <v>6862</v>
      </c>
      <c r="L45" s="205">
        <v>5713</v>
      </c>
      <c r="M45" s="205">
        <v>5894</v>
      </c>
      <c r="N45" s="207">
        <f t="shared" si="0"/>
        <v>87844</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19</v>
      </c>
      <c r="B47" s="205"/>
      <c r="C47" s="205"/>
      <c r="D47" s="205"/>
      <c r="E47" s="205">
        <v>1449</v>
      </c>
      <c r="F47" s="205">
        <v>28770</v>
      </c>
      <c r="G47" s="205">
        <v>36563</v>
      </c>
      <c r="H47" s="205">
        <v>16033</v>
      </c>
      <c r="I47" s="205">
        <v>20712</v>
      </c>
      <c r="J47" s="205">
        <v>20558</v>
      </c>
      <c r="K47" s="205">
        <v>10305</v>
      </c>
      <c r="L47" s="205">
        <v>8482</v>
      </c>
      <c r="M47" s="205">
        <v>1690</v>
      </c>
      <c r="N47" s="207">
        <f t="shared" si="0"/>
        <v>144562</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23</v>
      </c>
      <c r="B49" s="205"/>
      <c r="C49" s="205"/>
      <c r="D49" s="205">
        <v>2437</v>
      </c>
      <c r="E49" s="205"/>
      <c r="F49" s="205"/>
      <c r="G49" s="205"/>
      <c r="H49" s="205"/>
      <c r="I49" s="205">
        <v>7317</v>
      </c>
      <c r="J49" s="205">
        <v>13791</v>
      </c>
      <c r="K49" s="205">
        <v>26640</v>
      </c>
      <c r="L49" s="205">
        <v>24528</v>
      </c>
      <c r="M49" s="205">
        <v>17411</v>
      </c>
      <c r="N49" s="207">
        <f t="shared" si="0"/>
        <v>92124</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194" t="s">
        <v>17</v>
      </c>
      <c r="B51" s="205"/>
      <c r="C51" s="205"/>
      <c r="D51" s="205"/>
      <c r="E51" s="205"/>
      <c r="F51" s="205">
        <v>979</v>
      </c>
      <c r="G51" s="205">
        <v>2224</v>
      </c>
      <c r="H51" s="205">
        <v>1765</v>
      </c>
      <c r="I51" s="205"/>
      <c r="J51" s="205">
        <v>258</v>
      </c>
      <c r="K51" s="205">
        <v>27</v>
      </c>
      <c r="L51" s="205"/>
      <c r="M51" s="205"/>
      <c r="N51" s="207">
        <f t="shared" si="0"/>
        <v>5253</v>
      </c>
    </row>
    <row r="52" spans="1:14" ht="12.75" customHeight="1" thickBot="1" x14ac:dyDescent="0.25">
      <c r="A52" s="195"/>
      <c r="B52" s="206"/>
      <c r="C52" s="206"/>
      <c r="D52" s="206"/>
      <c r="E52" s="206"/>
      <c r="F52" s="206"/>
      <c r="G52" s="206"/>
      <c r="H52" s="206"/>
      <c r="I52" s="206"/>
      <c r="J52" s="206"/>
      <c r="K52" s="206"/>
      <c r="L52" s="206"/>
      <c r="M52" s="206"/>
      <c r="N52" s="208"/>
    </row>
    <row r="53" spans="1:14" ht="12.75" customHeight="1" x14ac:dyDescent="0.2">
      <c r="A53" s="194" t="s">
        <v>16</v>
      </c>
      <c r="B53" s="205">
        <v>257114</v>
      </c>
      <c r="C53" s="205">
        <v>207999</v>
      </c>
      <c r="D53" s="205">
        <v>54228</v>
      </c>
      <c r="E53" s="205">
        <v>36755</v>
      </c>
      <c r="F53" s="205">
        <v>29100</v>
      </c>
      <c r="G53" s="205">
        <v>19067</v>
      </c>
      <c r="H53" s="205">
        <v>45700</v>
      </c>
      <c r="I53" s="205">
        <v>52249</v>
      </c>
      <c r="J53" s="205">
        <v>34097</v>
      </c>
      <c r="K53" s="205">
        <v>34977</v>
      </c>
      <c r="L53" s="205">
        <v>6626</v>
      </c>
      <c r="M53" s="205">
        <v>45216</v>
      </c>
      <c r="N53" s="207">
        <f t="shared" si="0"/>
        <v>823128</v>
      </c>
    </row>
    <row r="54" spans="1:14" ht="12.75" customHeight="1" thickBot="1" x14ac:dyDescent="0.25">
      <c r="A54" s="195"/>
      <c r="B54" s="206"/>
      <c r="C54" s="206"/>
      <c r="D54" s="206"/>
      <c r="E54" s="206"/>
      <c r="F54" s="206"/>
      <c r="G54" s="206"/>
      <c r="H54" s="206"/>
      <c r="I54" s="206"/>
      <c r="J54" s="206"/>
      <c r="K54" s="206"/>
      <c r="L54" s="206"/>
      <c r="M54" s="206"/>
      <c r="N54" s="208"/>
    </row>
    <row r="55" spans="1:14" ht="12.75" customHeight="1" x14ac:dyDescent="0.2">
      <c r="A55" s="194" t="s">
        <v>127</v>
      </c>
      <c r="B55" s="205"/>
      <c r="C55" s="205">
        <v>0</v>
      </c>
      <c r="D55" s="205"/>
      <c r="E55" s="205"/>
      <c r="F55" s="205"/>
      <c r="G55" s="205"/>
      <c r="H55" s="205"/>
      <c r="I55" s="205"/>
      <c r="J55" s="205"/>
      <c r="K55" s="205"/>
      <c r="L55" s="205"/>
      <c r="M55" s="205"/>
      <c r="N55" s="207">
        <f t="shared" si="0"/>
        <v>0</v>
      </c>
    </row>
    <row r="56" spans="1:14" ht="12.75" customHeight="1" thickBot="1" x14ac:dyDescent="0.25">
      <c r="A56" s="195"/>
      <c r="B56" s="206"/>
      <c r="C56" s="206"/>
      <c r="D56" s="206"/>
      <c r="E56" s="206"/>
      <c r="F56" s="206"/>
      <c r="G56" s="206"/>
      <c r="H56" s="206"/>
      <c r="I56" s="206"/>
      <c r="J56" s="206"/>
      <c r="K56" s="206"/>
      <c r="L56" s="206"/>
      <c r="M56" s="206"/>
      <c r="N56" s="208"/>
    </row>
    <row r="57" spans="1:14" ht="12.75" customHeight="1" x14ac:dyDescent="0.2">
      <c r="A57" s="194" t="s">
        <v>60</v>
      </c>
      <c r="B57" s="205"/>
      <c r="C57" s="205"/>
      <c r="D57" s="205">
        <v>437</v>
      </c>
      <c r="E57" s="205"/>
      <c r="F57" s="205"/>
      <c r="G57" s="205"/>
      <c r="H57" s="205"/>
      <c r="I57" s="205"/>
      <c r="J57" s="205"/>
      <c r="K57" s="205"/>
      <c r="L57" s="205">
        <v>41</v>
      </c>
      <c r="M57" s="205"/>
      <c r="N57" s="207">
        <f>SUM(B57:M57)</f>
        <v>478</v>
      </c>
    </row>
    <row r="58" spans="1:14" ht="12.75" customHeight="1" thickBot="1" x14ac:dyDescent="0.25">
      <c r="A58" s="195"/>
      <c r="B58" s="206"/>
      <c r="C58" s="206"/>
      <c r="D58" s="206"/>
      <c r="E58" s="206"/>
      <c r="F58" s="206"/>
      <c r="G58" s="206"/>
      <c r="H58" s="206"/>
      <c r="I58" s="206"/>
      <c r="J58" s="206"/>
      <c r="K58" s="206"/>
      <c r="L58" s="206"/>
      <c r="M58" s="206"/>
      <c r="N58" s="208"/>
    </row>
    <row r="59" spans="1:14" ht="12.75" customHeight="1" x14ac:dyDescent="0.2">
      <c r="A59" s="201" t="s">
        <v>13</v>
      </c>
      <c r="B59" s="190">
        <f t="shared" ref="B59:M59" si="1">SUM(B17:B57)</f>
        <v>288105</v>
      </c>
      <c r="C59" s="190">
        <f t="shared" si="1"/>
        <v>236568</v>
      </c>
      <c r="D59" s="190">
        <f t="shared" si="1"/>
        <v>322389</v>
      </c>
      <c r="E59" s="190">
        <f t="shared" si="1"/>
        <v>372713</v>
      </c>
      <c r="F59" s="190">
        <f t="shared" si="1"/>
        <v>332768</v>
      </c>
      <c r="G59" s="190">
        <f t="shared" si="1"/>
        <v>331140</v>
      </c>
      <c r="H59" s="190">
        <f t="shared" si="1"/>
        <v>311259</v>
      </c>
      <c r="I59" s="190">
        <f t="shared" si="1"/>
        <v>314917</v>
      </c>
      <c r="J59" s="190">
        <f t="shared" si="1"/>
        <v>240881</v>
      </c>
      <c r="K59" s="190">
        <f t="shared" si="1"/>
        <v>252095</v>
      </c>
      <c r="L59" s="190">
        <f t="shared" si="1"/>
        <v>160646</v>
      </c>
      <c r="M59" s="190">
        <f t="shared" si="1"/>
        <v>118287</v>
      </c>
      <c r="N59" s="190">
        <f>SUM(B59:M59)</f>
        <v>3281768</v>
      </c>
    </row>
    <row r="60" spans="1:14" ht="12.75" customHeight="1" thickBot="1" x14ac:dyDescent="0.25">
      <c r="A60" s="202"/>
      <c r="B60" s="191"/>
      <c r="C60" s="191"/>
      <c r="D60" s="191"/>
      <c r="E60" s="191"/>
      <c r="F60" s="191"/>
      <c r="G60" s="191"/>
      <c r="H60" s="191"/>
      <c r="I60" s="191"/>
      <c r="J60" s="191"/>
      <c r="K60" s="191"/>
      <c r="L60" s="191"/>
      <c r="M60" s="191"/>
      <c r="N60" s="191"/>
    </row>
    <row r="61" spans="1:14" ht="12.75" customHeight="1" x14ac:dyDescent="0.2">
      <c r="B61" s="5"/>
      <c r="C61" s="5"/>
      <c r="D61" s="5"/>
      <c r="E61" s="5"/>
      <c r="F61" s="5"/>
      <c r="G61" s="5"/>
      <c r="H61" s="5"/>
      <c r="I61" s="5"/>
      <c r="J61" s="5"/>
      <c r="K61" s="5"/>
      <c r="L61" s="5"/>
      <c r="M61" s="5"/>
      <c r="N61" s="47"/>
    </row>
    <row r="62" spans="1:14" ht="12.75" customHeight="1" x14ac:dyDescent="0.2">
      <c r="B62" s="5"/>
      <c r="C62" s="5"/>
      <c r="D62" s="5"/>
      <c r="E62" s="5"/>
      <c r="F62" s="5"/>
      <c r="G62" s="5"/>
      <c r="H62" s="5"/>
      <c r="I62" s="5"/>
      <c r="J62" s="5"/>
      <c r="K62" s="5"/>
      <c r="L62" s="5"/>
      <c r="M62" s="5"/>
      <c r="N62" s="47"/>
    </row>
    <row r="64" spans="1:14" s="10" customFormat="1" ht="24.95" customHeight="1" x14ac:dyDescent="0.2">
      <c r="A64" s="200" t="s">
        <v>189</v>
      </c>
      <c r="B64" s="200"/>
      <c r="C64" s="200"/>
      <c r="D64" s="200"/>
      <c r="E64" s="200"/>
      <c r="F64" s="200"/>
      <c r="G64" s="200"/>
      <c r="H64" s="200"/>
      <c r="I64" s="200"/>
      <c r="J64" s="200"/>
      <c r="K64" s="200"/>
      <c r="L64" s="200"/>
      <c r="M64" s="200"/>
      <c r="N64" s="200"/>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192" t="s">
        <v>13</v>
      </c>
    </row>
    <row r="67" spans="1:14" ht="12.75" customHeight="1" thickBot="1" x14ac:dyDescent="0.25">
      <c r="A67" s="195"/>
      <c r="B67" s="195"/>
      <c r="C67" s="195"/>
      <c r="D67" s="195"/>
      <c r="E67" s="195"/>
      <c r="F67" s="195"/>
      <c r="G67" s="195"/>
      <c r="H67" s="195"/>
      <c r="I67" s="195"/>
      <c r="J67" s="195"/>
      <c r="K67" s="195"/>
      <c r="L67" s="195"/>
      <c r="M67" s="195"/>
      <c r="N67" s="193"/>
    </row>
    <row r="68" spans="1:14" ht="12.75" customHeight="1" x14ac:dyDescent="0.2">
      <c r="A68" s="194" t="s">
        <v>32</v>
      </c>
      <c r="B68" s="205">
        <v>13999</v>
      </c>
      <c r="C68" s="205">
        <v>3333</v>
      </c>
      <c r="D68" s="205">
        <v>16230</v>
      </c>
      <c r="E68" s="205">
        <v>31655</v>
      </c>
      <c r="F68" s="205">
        <v>35721</v>
      </c>
      <c r="G68" s="205">
        <v>30557</v>
      </c>
      <c r="H68" s="205">
        <v>37825</v>
      </c>
      <c r="I68" s="205">
        <v>37712</v>
      </c>
      <c r="J68" s="205">
        <v>41571</v>
      </c>
      <c r="K68" s="205">
        <v>31577</v>
      </c>
      <c r="L68" s="205">
        <v>44851</v>
      </c>
      <c r="M68" s="205">
        <v>34568</v>
      </c>
      <c r="N68" s="207">
        <f>SUM(B68:M68)</f>
        <v>359599</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100</v>
      </c>
      <c r="B70" s="205"/>
      <c r="C70" s="205"/>
      <c r="D70" s="205"/>
      <c r="E70" s="205"/>
      <c r="F70" s="205"/>
      <c r="G70" s="205"/>
      <c r="H70" s="205"/>
      <c r="I70" s="205"/>
      <c r="J70" s="205"/>
      <c r="K70" s="205"/>
      <c r="L70" s="205"/>
      <c r="M70" s="205"/>
      <c r="N70" s="207">
        <f>SUM(B70:M70)</f>
        <v>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33</v>
      </c>
      <c r="B72" s="205">
        <v>4220</v>
      </c>
      <c r="C72" s="205">
        <v>1935</v>
      </c>
      <c r="D72" s="205">
        <v>2090</v>
      </c>
      <c r="E72" s="205">
        <v>765</v>
      </c>
      <c r="F72" s="205">
        <v>1450</v>
      </c>
      <c r="G72" s="205">
        <v>5565</v>
      </c>
      <c r="H72" s="205">
        <v>13004</v>
      </c>
      <c r="I72" s="205">
        <v>14180</v>
      </c>
      <c r="J72" s="205">
        <v>7260</v>
      </c>
      <c r="K72" s="205">
        <v>11465</v>
      </c>
      <c r="L72" s="205">
        <v>7523</v>
      </c>
      <c r="M72" s="205">
        <v>700</v>
      </c>
      <c r="N72" s="207">
        <f>SUM(B72:M72)</f>
        <v>70157</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34</v>
      </c>
      <c r="B74" s="205">
        <v>27831</v>
      </c>
      <c r="C74" s="205">
        <v>10770</v>
      </c>
      <c r="D74" s="205">
        <v>29159</v>
      </c>
      <c r="E74" s="205">
        <v>31376</v>
      </c>
      <c r="F74" s="205">
        <v>32467</v>
      </c>
      <c r="G74" s="205">
        <v>33786</v>
      </c>
      <c r="H74" s="205">
        <v>17432</v>
      </c>
      <c r="I74" s="205">
        <v>27722</v>
      </c>
      <c r="J74" s="205">
        <v>19241</v>
      </c>
      <c r="K74" s="205">
        <v>17337</v>
      </c>
      <c r="L74" s="205">
        <v>14681</v>
      </c>
      <c r="M74" s="205">
        <v>16858</v>
      </c>
      <c r="N74" s="207">
        <f>SUM(B74:M74)</f>
        <v>278660</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35</v>
      </c>
      <c r="B76" s="205">
        <v>4854</v>
      </c>
      <c r="C76" s="205">
        <v>1953</v>
      </c>
      <c r="D76" s="205">
        <v>925</v>
      </c>
      <c r="E76" s="205">
        <v>3061</v>
      </c>
      <c r="F76" s="205">
        <v>4061</v>
      </c>
      <c r="G76" s="205">
        <v>3941</v>
      </c>
      <c r="H76" s="205">
        <v>5196</v>
      </c>
      <c r="I76" s="205">
        <v>5033</v>
      </c>
      <c r="J76" s="205">
        <v>5025</v>
      </c>
      <c r="K76" s="205">
        <v>3970</v>
      </c>
      <c r="L76" s="205">
        <v>3739</v>
      </c>
      <c r="M76" s="205">
        <v>3882</v>
      </c>
      <c r="N76" s="207">
        <f>SUM(B76:M76)</f>
        <v>45640</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128</v>
      </c>
      <c r="B78" s="205"/>
      <c r="C78" s="205"/>
      <c r="D78" s="205">
        <v>878</v>
      </c>
      <c r="E78" s="205"/>
      <c r="F78" s="205">
        <v>1043</v>
      </c>
      <c r="G78" s="205"/>
      <c r="H78" s="205">
        <v>974</v>
      </c>
      <c r="I78" s="205"/>
      <c r="J78" s="205"/>
      <c r="K78" s="205">
        <v>670</v>
      </c>
      <c r="L78" s="205"/>
      <c r="M78" s="205"/>
      <c r="N78" s="207">
        <f>SUM(B78:M78)</f>
        <v>3565</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129</v>
      </c>
      <c r="B80" s="205"/>
      <c r="C80" s="205"/>
      <c r="D80" s="205"/>
      <c r="E80" s="205"/>
      <c r="F80" s="205"/>
      <c r="G80" s="205"/>
      <c r="H80" s="205"/>
      <c r="I80" s="205"/>
      <c r="J80" s="205"/>
      <c r="K80" s="205"/>
      <c r="L80" s="205"/>
      <c r="M80" s="205"/>
      <c r="N80" s="207">
        <f>SUM(B80:M80)</f>
        <v>0</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102</v>
      </c>
      <c r="B82" s="205"/>
      <c r="C82" s="205"/>
      <c r="D82" s="205"/>
      <c r="E82" s="205"/>
      <c r="F82" s="205"/>
      <c r="G82" s="205"/>
      <c r="H82" s="205"/>
      <c r="I82" s="205"/>
      <c r="J82" s="205"/>
      <c r="K82" s="205"/>
      <c r="L82" s="205"/>
      <c r="M82" s="205"/>
      <c r="N82" s="207">
        <f>SUM(B82:M82)</f>
        <v>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113</v>
      </c>
      <c r="B84" s="205">
        <v>3056</v>
      </c>
      <c r="C84" s="205">
        <v>4667</v>
      </c>
      <c r="D84" s="205">
        <v>8508</v>
      </c>
      <c r="E84" s="205">
        <v>8264</v>
      </c>
      <c r="F84" s="205">
        <v>7856</v>
      </c>
      <c r="G84" s="205">
        <v>6984</v>
      </c>
      <c r="H84" s="205">
        <v>8893</v>
      </c>
      <c r="I84" s="205">
        <v>11575</v>
      </c>
      <c r="J84" s="205">
        <v>9681</v>
      </c>
      <c r="K84" s="205">
        <v>10277</v>
      </c>
      <c r="L84" s="205">
        <v>6419</v>
      </c>
      <c r="M84" s="205">
        <v>1330</v>
      </c>
      <c r="N84" s="207">
        <f>SUM(B84:M84)</f>
        <v>87510</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37</v>
      </c>
      <c r="B86" s="205">
        <v>7885</v>
      </c>
      <c r="C86" s="205">
        <v>4957</v>
      </c>
      <c r="D86" s="205">
        <v>5875</v>
      </c>
      <c r="E86" s="205">
        <v>6895</v>
      </c>
      <c r="F86" s="205">
        <v>14278</v>
      </c>
      <c r="G86" s="205">
        <v>23101</v>
      </c>
      <c r="H86" s="205">
        <v>25654</v>
      </c>
      <c r="I86" s="205">
        <v>23568</v>
      </c>
      <c r="J86" s="205">
        <v>23614</v>
      </c>
      <c r="K86" s="205">
        <v>22094</v>
      </c>
      <c r="L86" s="205">
        <v>19130</v>
      </c>
      <c r="M86" s="205">
        <v>16562</v>
      </c>
      <c r="N86" s="207">
        <f>SUM(B86:M86)</f>
        <v>193613</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38</v>
      </c>
      <c r="B88" s="205">
        <v>1056</v>
      </c>
      <c r="C88" s="205">
        <v>843</v>
      </c>
      <c r="D88" s="205">
        <v>1088</v>
      </c>
      <c r="E88" s="205">
        <v>1316</v>
      </c>
      <c r="F88" s="205">
        <v>2466</v>
      </c>
      <c r="G88" s="205">
        <v>3377</v>
      </c>
      <c r="H88" s="205">
        <v>3716</v>
      </c>
      <c r="I88" s="205">
        <v>3210</v>
      </c>
      <c r="J88" s="205">
        <v>3206</v>
      </c>
      <c r="K88" s="205">
        <v>2884</v>
      </c>
      <c r="L88" s="205">
        <v>2429</v>
      </c>
      <c r="M88" s="205">
        <v>2317</v>
      </c>
      <c r="N88" s="207">
        <f>SUM(B88:M88)</f>
        <v>27908</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130</v>
      </c>
      <c r="B90" s="205">
        <v>11229</v>
      </c>
      <c r="C90" s="205">
        <v>9516</v>
      </c>
      <c r="D90" s="205">
        <v>9621</v>
      </c>
      <c r="E90" s="205">
        <v>8225</v>
      </c>
      <c r="F90" s="205">
        <v>11634</v>
      </c>
      <c r="G90" s="205">
        <v>12434</v>
      </c>
      <c r="H90" s="205">
        <v>14249</v>
      </c>
      <c r="I90" s="205">
        <v>13941</v>
      </c>
      <c r="J90" s="205">
        <v>17562</v>
      </c>
      <c r="K90" s="205">
        <v>21537</v>
      </c>
      <c r="L90" s="205">
        <v>20118</v>
      </c>
      <c r="M90" s="205">
        <v>18715</v>
      </c>
      <c r="N90" s="207">
        <f>SUM(B90:M90)</f>
        <v>168781</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40</v>
      </c>
      <c r="B92" s="205"/>
      <c r="C92" s="205"/>
      <c r="D92" s="205"/>
      <c r="E92" s="205"/>
      <c r="F92" s="205"/>
      <c r="G92" s="205">
        <v>1906</v>
      </c>
      <c r="H92" s="205"/>
      <c r="I92" s="205">
        <v>901</v>
      </c>
      <c r="J92" s="205"/>
      <c r="K92" s="205"/>
      <c r="L92" s="205">
        <v>843</v>
      </c>
      <c r="M92" s="205"/>
      <c r="N92" s="207">
        <f>SUM(B92:M92)</f>
        <v>3650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41</v>
      </c>
      <c r="B94" s="205"/>
      <c r="C94" s="205"/>
      <c r="D94" s="205">
        <v>990</v>
      </c>
      <c r="E94" s="205"/>
      <c r="F94" s="205">
        <v>7813</v>
      </c>
      <c r="G94" s="205">
        <v>8008</v>
      </c>
      <c r="H94" s="205">
        <v>13645</v>
      </c>
      <c r="I94" s="205">
        <v>18128</v>
      </c>
      <c r="J94" s="205">
        <v>8944</v>
      </c>
      <c r="K94" s="205">
        <v>853</v>
      </c>
      <c r="L94" s="205"/>
      <c r="M94" s="205"/>
      <c r="N94" s="207">
        <f>SUM(B94:M94)</f>
        <v>58381</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131</v>
      </c>
      <c r="B96" s="205"/>
      <c r="C96" s="205"/>
      <c r="D96" s="205"/>
      <c r="E96" s="205"/>
      <c r="F96" s="205"/>
      <c r="G96" s="205"/>
      <c r="H96" s="205"/>
      <c r="I96" s="205"/>
      <c r="J96" s="205"/>
      <c r="K96" s="205"/>
      <c r="L96" s="205"/>
      <c r="M96" s="205"/>
      <c r="N96" s="207">
        <f>SUM(B96:M96)</f>
        <v>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126</v>
      </c>
      <c r="B98" s="205">
        <v>5946</v>
      </c>
      <c r="C98" s="205">
        <v>2366</v>
      </c>
      <c r="D98" s="205"/>
      <c r="E98" s="205">
        <v>1175</v>
      </c>
      <c r="F98" s="205">
        <v>1207</v>
      </c>
      <c r="G98" s="205">
        <v>4851</v>
      </c>
      <c r="H98" s="205">
        <v>5635</v>
      </c>
      <c r="I98" s="205">
        <v>5858</v>
      </c>
      <c r="J98" s="205">
        <v>9157</v>
      </c>
      <c r="K98" s="205">
        <v>4613</v>
      </c>
      <c r="L98" s="205">
        <v>4671</v>
      </c>
      <c r="M98" s="205">
        <v>3476</v>
      </c>
      <c r="N98" s="207">
        <f>SUM(B98:M98)</f>
        <v>48955</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43</v>
      </c>
      <c r="B100" s="205">
        <v>42553</v>
      </c>
      <c r="C100" s="205">
        <v>24998</v>
      </c>
      <c r="D100" s="205">
        <v>150277</v>
      </c>
      <c r="E100" s="205">
        <v>148022</v>
      </c>
      <c r="F100" s="205">
        <v>166994</v>
      </c>
      <c r="G100" s="205">
        <v>133898</v>
      </c>
      <c r="H100" s="205">
        <v>140973</v>
      </c>
      <c r="I100" s="205">
        <v>119421</v>
      </c>
      <c r="J100" s="205">
        <v>107958</v>
      </c>
      <c r="K100" s="205">
        <v>86324</v>
      </c>
      <c r="L100" s="205">
        <v>87305</v>
      </c>
      <c r="M100" s="205">
        <v>70130</v>
      </c>
      <c r="N100" s="207">
        <f>SUM(B100:M100)</f>
        <v>1278853</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44</v>
      </c>
      <c r="B102" s="205">
        <v>54525</v>
      </c>
      <c r="C102" s="205">
        <v>57917</v>
      </c>
      <c r="D102" s="205">
        <v>45916</v>
      </c>
      <c r="E102" s="205">
        <v>47545</v>
      </c>
      <c r="F102" s="205">
        <v>55535</v>
      </c>
      <c r="G102" s="205">
        <v>44774</v>
      </c>
      <c r="H102" s="205">
        <v>43115</v>
      </c>
      <c r="I102" s="205">
        <v>55924</v>
      </c>
      <c r="J102" s="205">
        <v>57702</v>
      </c>
      <c r="K102" s="205">
        <v>67362</v>
      </c>
      <c r="L102" s="205">
        <v>62092</v>
      </c>
      <c r="M102" s="205">
        <v>70955</v>
      </c>
      <c r="N102" s="207">
        <f>SUM(B102:M102)</f>
        <v>663362</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194" t="s">
        <v>103</v>
      </c>
      <c r="B104" s="205">
        <v>1700</v>
      </c>
      <c r="C104" s="205">
        <v>8251</v>
      </c>
      <c r="D104" s="205">
        <v>4109</v>
      </c>
      <c r="E104" s="205">
        <v>4005</v>
      </c>
      <c r="F104" s="205">
        <v>6881</v>
      </c>
      <c r="G104" s="205">
        <v>6627</v>
      </c>
      <c r="H104" s="205">
        <v>12040</v>
      </c>
      <c r="I104" s="205">
        <v>9155</v>
      </c>
      <c r="J104" s="205"/>
      <c r="K104" s="205"/>
      <c r="L104" s="205"/>
      <c r="M104" s="205"/>
      <c r="N104" s="207">
        <f>SUM(B104:M104)</f>
        <v>52768</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194" t="s">
        <v>104</v>
      </c>
      <c r="B106" s="205"/>
      <c r="C106" s="205"/>
      <c r="D106" s="205"/>
      <c r="E106" s="205"/>
      <c r="F106" s="205"/>
      <c r="G106" s="205">
        <v>38</v>
      </c>
      <c r="H106" s="205"/>
      <c r="I106" s="205"/>
      <c r="J106" s="205"/>
      <c r="K106" s="205"/>
      <c r="L106" s="205"/>
      <c r="M106" s="205"/>
      <c r="N106" s="207">
        <f>SUM(B106:M106)</f>
        <v>38</v>
      </c>
    </row>
    <row r="107" spans="1:14" ht="12.75" customHeight="1" thickBot="1" x14ac:dyDescent="0.25">
      <c r="A107" s="195"/>
      <c r="B107" s="206"/>
      <c r="C107" s="206"/>
      <c r="D107" s="206"/>
      <c r="E107" s="206"/>
      <c r="F107" s="206"/>
      <c r="G107" s="206"/>
      <c r="H107" s="206"/>
      <c r="I107" s="206"/>
      <c r="J107" s="206"/>
      <c r="K107" s="206"/>
      <c r="L107" s="206"/>
      <c r="M107" s="206"/>
      <c r="N107" s="208"/>
    </row>
    <row r="108" spans="1:14" ht="12.75" customHeight="1" x14ac:dyDescent="0.2">
      <c r="A108" s="194" t="s">
        <v>121</v>
      </c>
      <c r="B108" s="205">
        <v>66805</v>
      </c>
      <c r="C108" s="205">
        <v>15946</v>
      </c>
      <c r="D108" s="205">
        <v>65375</v>
      </c>
      <c r="E108" s="205">
        <v>144857</v>
      </c>
      <c r="F108" s="205">
        <v>176110</v>
      </c>
      <c r="G108" s="205">
        <v>178078</v>
      </c>
      <c r="H108" s="205">
        <v>197681</v>
      </c>
      <c r="I108" s="205">
        <v>197125</v>
      </c>
      <c r="J108" s="205">
        <v>192751</v>
      </c>
      <c r="K108" s="205">
        <v>201332</v>
      </c>
      <c r="L108" s="205">
        <v>190078</v>
      </c>
      <c r="M108" s="205">
        <v>179989</v>
      </c>
      <c r="N108" s="207">
        <f>SUM(B108:M108)</f>
        <v>1806127</v>
      </c>
    </row>
    <row r="109" spans="1:14" ht="12.75" customHeight="1" thickBot="1" x14ac:dyDescent="0.25">
      <c r="A109" s="195"/>
      <c r="B109" s="206"/>
      <c r="C109" s="206"/>
      <c r="D109" s="206"/>
      <c r="E109" s="206"/>
      <c r="F109" s="206"/>
      <c r="G109" s="206"/>
      <c r="H109" s="206"/>
      <c r="I109" s="206"/>
      <c r="J109" s="206"/>
      <c r="K109" s="206"/>
      <c r="L109" s="206"/>
      <c r="M109" s="206"/>
      <c r="N109" s="208"/>
    </row>
    <row r="110" spans="1:14" ht="12.75" customHeight="1" x14ac:dyDescent="0.2">
      <c r="A110" s="194" t="s">
        <v>46</v>
      </c>
      <c r="B110" s="205">
        <v>34774</v>
      </c>
      <c r="C110" s="205">
        <v>21636</v>
      </c>
      <c r="D110" s="205">
        <v>27269</v>
      </c>
      <c r="E110" s="205">
        <v>20931</v>
      </c>
      <c r="F110" s="205">
        <v>21998</v>
      </c>
      <c r="G110" s="205">
        <v>24535</v>
      </c>
      <c r="H110" s="205">
        <v>33402</v>
      </c>
      <c r="I110" s="205">
        <v>36954</v>
      </c>
      <c r="J110" s="205">
        <v>42441</v>
      </c>
      <c r="K110" s="205">
        <v>25405</v>
      </c>
      <c r="L110" s="205">
        <v>12037</v>
      </c>
      <c r="M110" s="205">
        <v>20080</v>
      </c>
      <c r="N110" s="207">
        <f>SUM(B110:M110)</f>
        <v>321462</v>
      </c>
    </row>
    <row r="111" spans="1:14" ht="12.75" customHeight="1" thickBot="1" x14ac:dyDescent="0.25">
      <c r="A111" s="195"/>
      <c r="B111" s="206"/>
      <c r="C111" s="206"/>
      <c r="D111" s="206"/>
      <c r="E111" s="206"/>
      <c r="F111" s="206"/>
      <c r="G111" s="206"/>
      <c r="H111" s="206"/>
      <c r="I111" s="206"/>
      <c r="J111" s="206"/>
      <c r="K111" s="206"/>
      <c r="L111" s="206"/>
      <c r="M111" s="206"/>
      <c r="N111" s="208"/>
    </row>
    <row r="112" spans="1:14" ht="12.75" customHeight="1" x14ac:dyDescent="0.2">
      <c r="A112" s="194" t="s">
        <v>49</v>
      </c>
      <c r="B112" s="205"/>
      <c r="C112" s="205">
        <v>50</v>
      </c>
      <c r="D112" s="205"/>
      <c r="E112" s="205"/>
      <c r="F112" s="205"/>
      <c r="G112" s="205"/>
      <c r="H112" s="205"/>
      <c r="I112" s="205">
        <v>167</v>
      </c>
      <c r="J112" s="205">
        <v>35</v>
      </c>
      <c r="K112" s="205">
        <v>25</v>
      </c>
      <c r="L112" s="205">
        <v>38</v>
      </c>
      <c r="M112" s="205">
        <v>20</v>
      </c>
      <c r="N112" s="207">
        <f>SUM(B112:M112)</f>
        <v>335</v>
      </c>
    </row>
    <row r="113" spans="1:14" ht="12.75" customHeight="1" thickBot="1" x14ac:dyDescent="0.25">
      <c r="A113" s="195"/>
      <c r="B113" s="206"/>
      <c r="C113" s="206"/>
      <c r="D113" s="206"/>
      <c r="E113" s="206"/>
      <c r="F113" s="206"/>
      <c r="G113" s="206"/>
      <c r="H113" s="206"/>
      <c r="I113" s="206"/>
      <c r="J113" s="206"/>
      <c r="K113" s="206"/>
      <c r="L113" s="206"/>
      <c r="M113" s="206"/>
      <c r="N113" s="208"/>
    </row>
    <row r="114" spans="1:14" ht="12.75" customHeight="1" x14ac:dyDescent="0.2">
      <c r="A114" s="201" t="s">
        <v>13</v>
      </c>
      <c r="B114" s="190">
        <f t="shared" ref="B114:M114" si="2">SUM(B68:B112)</f>
        <v>280433</v>
      </c>
      <c r="C114" s="190">
        <f t="shared" si="2"/>
        <v>169138</v>
      </c>
      <c r="D114" s="190">
        <f t="shared" si="2"/>
        <v>368310</v>
      </c>
      <c r="E114" s="190">
        <f t="shared" si="2"/>
        <v>458092</v>
      </c>
      <c r="F114" s="190">
        <f t="shared" si="2"/>
        <v>547514</v>
      </c>
      <c r="G114" s="190">
        <f>SUM(G68:G113)</f>
        <v>522460</v>
      </c>
      <c r="H114" s="190">
        <f t="shared" si="2"/>
        <v>573434</v>
      </c>
      <c r="I114" s="190">
        <f t="shared" si="2"/>
        <v>580574</v>
      </c>
      <c r="J114" s="190">
        <f t="shared" si="2"/>
        <v>546148</v>
      </c>
      <c r="K114" s="190">
        <f t="shared" si="2"/>
        <v>507725</v>
      </c>
      <c r="L114" s="190">
        <f t="shared" si="2"/>
        <v>475954</v>
      </c>
      <c r="M114" s="190">
        <f t="shared" si="2"/>
        <v>439582</v>
      </c>
      <c r="N114" s="190">
        <f>SUM(B114:M114)</f>
        <v>5469364</v>
      </c>
    </row>
    <row r="115" spans="1:14" ht="12.75" customHeight="1" thickBot="1" x14ac:dyDescent="0.25">
      <c r="A115" s="202"/>
      <c r="B115" s="191"/>
      <c r="C115" s="191"/>
      <c r="D115" s="191"/>
      <c r="E115" s="191"/>
      <c r="F115" s="191"/>
      <c r="G115" s="191"/>
      <c r="H115" s="191"/>
      <c r="I115" s="191"/>
      <c r="J115" s="191"/>
      <c r="K115" s="191"/>
      <c r="L115" s="191"/>
      <c r="M115" s="191"/>
      <c r="N115" s="191"/>
    </row>
    <row r="119" spans="1:14" s="10" customFormat="1" ht="24.95" customHeight="1" x14ac:dyDescent="0.2">
      <c r="A119" s="200" t="s">
        <v>190</v>
      </c>
      <c r="B119" s="200"/>
      <c r="C119" s="200"/>
      <c r="D119" s="200"/>
      <c r="E119" s="200"/>
      <c r="F119" s="200"/>
      <c r="G119" s="200"/>
      <c r="H119" s="200"/>
      <c r="I119" s="200"/>
      <c r="J119" s="200"/>
      <c r="K119" s="200"/>
      <c r="L119" s="200"/>
      <c r="M119" s="200"/>
      <c r="N119" s="200"/>
    </row>
    <row r="120" spans="1:14" ht="12.75" customHeight="1" thickBot="1" x14ac:dyDescent="0.25">
      <c r="B120" s="19"/>
      <c r="C120" s="19"/>
      <c r="D120" s="19"/>
      <c r="E120" s="19"/>
      <c r="F120" s="19"/>
      <c r="G120" s="19"/>
      <c r="H120" s="19"/>
      <c r="I120" s="19"/>
      <c r="J120" s="19"/>
      <c r="K120" s="19"/>
      <c r="L120" s="19"/>
      <c r="M120" s="19"/>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192" t="s">
        <v>13</v>
      </c>
    </row>
    <row r="122" spans="1:14" ht="12.75" customHeight="1" thickBot="1" x14ac:dyDescent="0.25">
      <c r="A122" s="195"/>
      <c r="B122" s="195"/>
      <c r="C122" s="195"/>
      <c r="D122" s="195"/>
      <c r="E122" s="195"/>
      <c r="F122" s="195"/>
      <c r="G122" s="195"/>
      <c r="H122" s="195"/>
      <c r="I122" s="195"/>
      <c r="J122" s="195"/>
      <c r="K122" s="195"/>
      <c r="L122" s="195"/>
      <c r="M122" s="195"/>
      <c r="N122" s="193"/>
    </row>
    <row r="123" spans="1:14" ht="12.75" customHeight="1" x14ac:dyDescent="0.2">
      <c r="A123" s="194" t="s">
        <v>51</v>
      </c>
      <c r="B123" s="205">
        <v>66700</v>
      </c>
      <c r="C123" s="205">
        <v>61900</v>
      </c>
      <c r="D123" s="205">
        <v>70400</v>
      </c>
      <c r="E123" s="205">
        <v>58600</v>
      </c>
      <c r="F123" s="205">
        <v>62800</v>
      </c>
      <c r="G123" s="205">
        <v>61900</v>
      </c>
      <c r="H123" s="205">
        <v>47900</v>
      </c>
      <c r="I123" s="205">
        <v>55100</v>
      </c>
      <c r="J123" s="205">
        <v>59800</v>
      </c>
      <c r="K123" s="205">
        <v>61500</v>
      </c>
      <c r="L123" s="205">
        <v>68900</v>
      </c>
      <c r="M123" s="205">
        <v>65100</v>
      </c>
      <c r="N123" s="207">
        <f>SUM(B123:M123)</f>
        <v>740600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42</v>
      </c>
      <c r="B125" s="205">
        <v>6800</v>
      </c>
      <c r="C125" s="205">
        <v>6400</v>
      </c>
      <c r="D125" s="205">
        <v>4400</v>
      </c>
      <c r="E125" s="205">
        <v>5600</v>
      </c>
      <c r="F125" s="205">
        <v>6200</v>
      </c>
      <c r="G125" s="205">
        <v>6400</v>
      </c>
      <c r="H125" s="205">
        <v>7100</v>
      </c>
      <c r="I125" s="205">
        <v>6800</v>
      </c>
      <c r="J125" s="205">
        <v>7300</v>
      </c>
      <c r="K125" s="205">
        <v>8100</v>
      </c>
      <c r="L125" s="205">
        <v>8500</v>
      </c>
      <c r="M125" s="205">
        <v>7800</v>
      </c>
      <c r="N125" s="207">
        <f t="shared" ref="N125:N139" si="3">SUM(B125:M125)</f>
        <v>81400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53</v>
      </c>
      <c r="B127" s="205">
        <v>2800</v>
      </c>
      <c r="C127" s="205">
        <v>2300</v>
      </c>
      <c r="D127" s="205">
        <v>2400</v>
      </c>
      <c r="E127" s="205">
        <v>3400</v>
      </c>
      <c r="F127" s="205">
        <v>2600</v>
      </c>
      <c r="G127" s="205">
        <v>4400</v>
      </c>
      <c r="H127" s="205">
        <v>3600</v>
      </c>
      <c r="I127" s="205">
        <v>2400</v>
      </c>
      <c r="J127" s="205">
        <v>5900</v>
      </c>
      <c r="K127" s="205">
        <v>2900</v>
      </c>
      <c r="L127" s="205">
        <v>4500</v>
      </c>
      <c r="M127" s="205">
        <v>3500</v>
      </c>
      <c r="N127" s="207">
        <f t="shared" si="3"/>
        <v>40700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54</v>
      </c>
      <c r="B129" s="205">
        <v>7000</v>
      </c>
      <c r="C129" s="205">
        <v>5300</v>
      </c>
      <c r="D129" s="205">
        <v>5600</v>
      </c>
      <c r="E129" s="205">
        <v>6100</v>
      </c>
      <c r="F129" s="205">
        <v>6200</v>
      </c>
      <c r="G129" s="205">
        <v>5700</v>
      </c>
      <c r="H129" s="205">
        <v>5200</v>
      </c>
      <c r="I129" s="205">
        <v>6100</v>
      </c>
      <c r="J129" s="205"/>
      <c r="K129" s="205"/>
      <c r="L129" s="205"/>
      <c r="M129" s="205"/>
      <c r="N129" s="207">
        <f t="shared" si="3"/>
        <v>47200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122</v>
      </c>
      <c r="B131" s="205">
        <v>18000</v>
      </c>
      <c r="C131" s="205">
        <v>15200</v>
      </c>
      <c r="D131" s="205">
        <v>13300</v>
      </c>
      <c r="E131" s="205">
        <v>11600</v>
      </c>
      <c r="F131" s="205">
        <v>15900</v>
      </c>
      <c r="G131" s="205">
        <v>18200</v>
      </c>
      <c r="H131" s="205">
        <v>15700</v>
      </c>
      <c r="I131" s="205">
        <v>8700</v>
      </c>
      <c r="J131" s="205">
        <v>19000</v>
      </c>
      <c r="K131" s="205">
        <v>14800</v>
      </c>
      <c r="L131" s="205">
        <v>14400</v>
      </c>
      <c r="M131" s="205">
        <v>24900</v>
      </c>
      <c r="N131" s="207">
        <f t="shared" si="3"/>
        <v>189700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43</v>
      </c>
      <c r="B133" s="205">
        <v>18000</v>
      </c>
      <c r="C133" s="205">
        <v>21300</v>
      </c>
      <c r="D133" s="205">
        <v>25800</v>
      </c>
      <c r="E133" s="205">
        <v>17500</v>
      </c>
      <c r="F133" s="205">
        <v>20500</v>
      </c>
      <c r="G133" s="205">
        <v>27100</v>
      </c>
      <c r="H133" s="205">
        <v>12600</v>
      </c>
      <c r="I133" s="205">
        <v>20900</v>
      </c>
      <c r="J133" s="205">
        <v>12300</v>
      </c>
      <c r="K133" s="205">
        <v>5600</v>
      </c>
      <c r="L133" s="205"/>
      <c r="M133" s="205">
        <v>5800</v>
      </c>
      <c r="N133" s="207">
        <f t="shared" si="3"/>
        <v>187400</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194" t="s">
        <v>56</v>
      </c>
      <c r="B135" s="205">
        <v>185600</v>
      </c>
      <c r="C135" s="205">
        <v>199100</v>
      </c>
      <c r="D135" s="205">
        <v>237000</v>
      </c>
      <c r="E135" s="205">
        <v>238300</v>
      </c>
      <c r="F135" s="205">
        <v>213800</v>
      </c>
      <c r="G135" s="205">
        <v>188100</v>
      </c>
      <c r="H135" s="205">
        <v>224400</v>
      </c>
      <c r="I135" s="205">
        <v>195600</v>
      </c>
      <c r="J135" s="205">
        <v>184800</v>
      </c>
      <c r="K135" s="205">
        <v>142800</v>
      </c>
      <c r="L135" s="205">
        <v>130800</v>
      </c>
      <c r="M135" s="205">
        <v>154900</v>
      </c>
      <c r="N135" s="207">
        <f t="shared" si="3"/>
        <v>2295200</v>
      </c>
    </row>
    <row r="136" spans="1:14" ht="12.75" customHeight="1" thickBot="1" x14ac:dyDescent="0.25">
      <c r="A136" s="195"/>
      <c r="B136" s="206"/>
      <c r="C136" s="206"/>
      <c r="D136" s="206"/>
      <c r="E136" s="206"/>
      <c r="F136" s="206"/>
      <c r="G136" s="206"/>
      <c r="H136" s="206"/>
      <c r="I136" s="206"/>
      <c r="J136" s="206"/>
      <c r="K136" s="206"/>
      <c r="L136" s="206"/>
      <c r="M136" s="206"/>
      <c r="N136" s="208"/>
    </row>
    <row r="137" spans="1:14" ht="12.75" customHeight="1" x14ac:dyDescent="0.2">
      <c r="A137" s="194" t="s">
        <v>105</v>
      </c>
      <c r="B137" s="205">
        <v>23300</v>
      </c>
      <c r="C137" s="205">
        <v>24300</v>
      </c>
      <c r="D137" s="205">
        <v>26500</v>
      </c>
      <c r="E137" s="205">
        <v>24400</v>
      </c>
      <c r="F137" s="205">
        <v>22000</v>
      </c>
      <c r="G137" s="205">
        <v>27400</v>
      </c>
      <c r="H137" s="205">
        <v>24700</v>
      </c>
      <c r="I137" s="205">
        <v>24700</v>
      </c>
      <c r="J137" s="205">
        <v>21900</v>
      </c>
      <c r="K137" s="205">
        <v>25100</v>
      </c>
      <c r="L137" s="205">
        <v>22900</v>
      </c>
      <c r="M137" s="205">
        <v>15900</v>
      </c>
      <c r="N137" s="207">
        <f t="shared" si="3"/>
        <v>283100</v>
      </c>
    </row>
    <row r="138" spans="1:14" ht="12.75" customHeight="1" thickBot="1" x14ac:dyDescent="0.25">
      <c r="A138" s="195"/>
      <c r="B138" s="206"/>
      <c r="C138" s="206"/>
      <c r="D138" s="206"/>
      <c r="E138" s="206"/>
      <c r="F138" s="206"/>
      <c r="G138" s="206"/>
      <c r="H138" s="206"/>
      <c r="I138" s="206"/>
      <c r="J138" s="206"/>
      <c r="K138" s="206"/>
      <c r="L138" s="206"/>
      <c r="M138" s="206"/>
      <c r="N138" s="208"/>
    </row>
    <row r="139" spans="1:14" ht="12.75" customHeight="1" x14ac:dyDescent="0.2">
      <c r="A139" s="194" t="s">
        <v>58</v>
      </c>
      <c r="B139" s="205">
        <v>9000</v>
      </c>
      <c r="C139" s="205">
        <v>8300</v>
      </c>
      <c r="D139" s="205">
        <v>10100</v>
      </c>
      <c r="E139" s="205">
        <v>8500</v>
      </c>
      <c r="F139" s="205">
        <v>8300</v>
      </c>
      <c r="G139" s="205">
        <v>8800</v>
      </c>
      <c r="H139" s="205">
        <v>12500</v>
      </c>
      <c r="I139" s="205">
        <v>9800</v>
      </c>
      <c r="J139" s="205">
        <v>13400</v>
      </c>
      <c r="K139" s="205">
        <v>11700</v>
      </c>
      <c r="L139" s="205">
        <v>9600</v>
      </c>
      <c r="M139" s="205">
        <v>6800</v>
      </c>
      <c r="N139" s="207">
        <f t="shared" si="3"/>
        <v>116800</v>
      </c>
    </row>
    <row r="140" spans="1:14" ht="12.75" customHeight="1" thickBot="1" x14ac:dyDescent="0.25">
      <c r="A140" s="195"/>
      <c r="B140" s="206"/>
      <c r="C140" s="206"/>
      <c r="D140" s="206"/>
      <c r="E140" s="206"/>
      <c r="F140" s="206"/>
      <c r="G140" s="206"/>
      <c r="H140" s="206"/>
      <c r="I140" s="206"/>
      <c r="J140" s="206"/>
      <c r="K140" s="206"/>
      <c r="L140" s="206"/>
      <c r="M140" s="206"/>
      <c r="N140" s="208"/>
    </row>
    <row r="141" spans="1:14" ht="12.75" customHeight="1" x14ac:dyDescent="0.2">
      <c r="A141" s="194" t="s">
        <v>60</v>
      </c>
      <c r="B141" s="205">
        <v>9800</v>
      </c>
      <c r="C141" s="205">
        <v>5800</v>
      </c>
      <c r="D141" s="205">
        <v>7400</v>
      </c>
      <c r="E141" s="205">
        <v>10700</v>
      </c>
      <c r="F141" s="205">
        <v>9400</v>
      </c>
      <c r="G141" s="205">
        <v>9800</v>
      </c>
      <c r="H141" s="205">
        <v>10800</v>
      </c>
      <c r="I141" s="205">
        <v>11900</v>
      </c>
      <c r="J141" s="205">
        <v>14200</v>
      </c>
      <c r="K141" s="205">
        <v>17100</v>
      </c>
      <c r="L141" s="205">
        <v>15600</v>
      </c>
      <c r="M141" s="205">
        <v>17000</v>
      </c>
      <c r="N141" s="207">
        <f>SUM(B141:M141)</f>
        <v>139500</v>
      </c>
    </row>
    <row r="142" spans="1:14" ht="12.75" customHeight="1" thickBot="1" x14ac:dyDescent="0.25">
      <c r="A142" s="195"/>
      <c r="B142" s="206"/>
      <c r="C142" s="206"/>
      <c r="D142" s="206"/>
      <c r="E142" s="206"/>
      <c r="F142" s="206"/>
      <c r="G142" s="206"/>
      <c r="H142" s="206"/>
      <c r="I142" s="206"/>
      <c r="J142" s="206"/>
      <c r="K142" s="206"/>
      <c r="L142" s="206"/>
      <c r="M142" s="206"/>
      <c r="N142" s="208"/>
    </row>
    <row r="143" spans="1:14" ht="12.75" customHeight="1" x14ac:dyDescent="0.2">
      <c r="A143" s="201" t="s">
        <v>13</v>
      </c>
      <c r="B143" s="190">
        <f t="shared" ref="B143:M143" si="4">SUM(B123:B141)</f>
        <v>347000</v>
      </c>
      <c r="C143" s="190">
        <f t="shared" si="4"/>
        <v>349900</v>
      </c>
      <c r="D143" s="190">
        <f t="shared" si="4"/>
        <v>402900</v>
      </c>
      <c r="E143" s="190">
        <f t="shared" si="4"/>
        <v>384700</v>
      </c>
      <c r="F143" s="190">
        <f t="shared" si="4"/>
        <v>367700</v>
      </c>
      <c r="G143" s="190">
        <f t="shared" si="4"/>
        <v>357800</v>
      </c>
      <c r="H143" s="190">
        <f t="shared" si="4"/>
        <v>364500</v>
      </c>
      <c r="I143" s="190">
        <f t="shared" si="4"/>
        <v>342000</v>
      </c>
      <c r="J143" s="190">
        <f t="shared" si="4"/>
        <v>338600</v>
      </c>
      <c r="K143" s="190">
        <f t="shared" si="4"/>
        <v>289600</v>
      </c>
      <c r="L143" s="190">
        <f t="shared" si="4"/>
        <v>275200</v>
      </c>
      <c r="M143" s="190">
        <f t="shared" si="4"/>
        <v>301700</v>
      </c>
      <c r="N143" s="190">
        <f>SUM(N123:N142)</f>
        <v>4121600</v>
      </c>
    </row>
    <row r="144" spans="1:14" ht="12.75" customHeight="1" thickBot="1" x14ac:dyDescent="0.25">
      <c r="A144" s="202"/>
      <c r="B144" s="191"/>
      <c r="C144" s="191"/>
      <c r="D144" s="191"/>
      <c r="E144" s="191"/>
      <c r="F144" s="191"/>
      <c r="G144" s="191"/>
      <c r="H144" s="191"/>
      <c r="I144" s="191"/>
      <c r="J144" s="191"/>
      <c r="K144" s="191"/>
      <c r="L144" s="191"/>
      <c r="M144" s="191"/>
      <c r="N144" s="191"/>
    </row>
    <row r="148" spans="1:14" s="10" customFormat="1" ht="24.95" customHeight="1" x14ac:dyDescent="0.2">
      <c r="A148" s="200" t="s">
        <v>207</v>
      </c>
      <c r="B148" s="200"/>
      <c r="C148" s="200"/>
      <c r="D148" s="200"/>
      <c r="E148" s="200"/>
      <c r="F148" s="200"/>
      <c r="G148" s="200"/>
      <c r="H148" s="200"/>
      <c r="I148" s="200"/>
      <c r="J148" s="200"/>
      <c r="K148" s="200"/>
      <c r="L148" s="200"/>
      <c r="M148" s="200"/>
      <c r="N148" s="200"/>
    </row>
    <row r="149" spans="1:14" ht="12.75" customHeight="1" thickBot="1" x14ac:dyDescent="0.25">
      <c r="A149" s="20"/>
      <c r="F149" s="4"/>
    </row>
    <row r="150" spans="1:14" ht="12.75" customHeight="1" x14ac:dyDescent="0.2">
      <c r="A150" s="194"/>
      <c r="B150" s="194" t="s">
        <v>1</v>
      </c>
      <c r="C150" s="194" t="s">
        <v>2</v>
      </c>
      <c r="D150" s="194" t="s">
        <v>3</v>
      </c>
      <c r="E150" s="194" t="s">
        <v>4</v>
      </c>
      <c r="F150" s="194" t="s">
        <v>5</v>
      </c>
      <c r="G150" s="194" t="s">
        <v>6</v>
      </c>
      <c r="H150" s="194" t="s">
        <v>7</v>
      </c>
      <c r="I150" s="194" t="s">
        <v>8</v>
      </c>
      <c r="J150" s="194" t="s">
        <v>9</v>
      </c>
      <c r="K150" s="194" t="s">
        <v>10</v>
      </c>
      <c r="L150" s="194" t="s">
        <v>11</v>
      </c>
      <c r="M150" s="194" t="s">
        <v>12</v>
      </c>
      <c r="N150" s="192" t="s">
        <v>13</v>
      </c>
    </row>
    <row r="151" spans="1:14" ht="12.75" customHeight="1" thickBot="1" x14ac:dyDescent="0.25">
      <c r="A151" s="195"/>
      <c r="B151" s="195"/>
      <c r="C151" s="195"/>
      <c r="D151" s="195"/>
      <c r="E151" s="195"/>
      <c r="F151" s="195"/>
      <c r="G151" s="195"/>
      <c r="H151" s="195"/>
      <c r="I151" s="195"/>
      <c r="J151" s="195"/>
      <c r="K151" s="195"/>
      <c r="L151" s="195"/>
      <c r="M151" s="195"/>
      <c r="N151" s="193"/>
    </row>
    <row r="152" spans="1:14" ht="12.75" customHeight="1" x14ac:dyDescent="0.2">
      <c r="A152" s="194" t="s">
        <v>62</v>
      </c>
      <c r="B152" s="205">
        <v>37384</v>
      </c>
      <c r="C152" s="205">
        <v>32836</v>
      </c>
      <c r="D152" s="205">
        <v>60917</v>
      </c>
      <c r="E152" s="205">
        <v>47723</v>
      </c>
      <c r="F152" s="205">
        <v>35532</v>
      </c>
      <c r="G152" s="205">
        <v>26608</v>
      </c>
      <c r="H152" s="205">
        <v>44605</v>
      </c>
      <c r="I152" s="205">
        <v>34238</v>
      </c>
      <c r="J152" s="205">
        <v>39096</v>
      </c>
      <c r="K152" s="205">
        <v>39857</v>
      </c>
      <c r="L152" s="205">
        <v>46949</v>
      </c>
      <c r="M152" s="205">
        <v>44477</v>
      </c>
      <c r="N152" s="207">
        <f t="shared" ref="N152:N162" si="5">SUM(B152:M152)</f>
        <v>490222</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63</v>
      </c>
      <c r="B154" s="205">
        <v>32177</v>
      </c>
      <c r="C154" s="205">
        <v>28776</v>
      </c>
      <c r="D154" s="205">
        <v>31239</v>
      </c>
      <c r="E154" s="205">
        <v>26988</v>
      </c>
      <c r="F154" s="205">
        <v>25428</v>
      </c>
      <c r="G154" s="205">
        <v>16986</v>
      </c>
      <c r="H154" s="205">
        <v>27492</v>
      </c>
      <c r="I154" s="205">
        <v>29830</v>
      </c>
      <c r="J154" s="205">
        <v>27837</v>
      </c>
      <c r="K154" s="205">
        <v>35425</v>
      </c>
      <c r="L154" s="205">
        <v>33215</v>
      </c>
      <c r="M154" s="205">
        <v>28614</v>
      </c>
      <c r="N154" s="207">
        <f t="shared" si="5"/>
        <v>344007</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64</v>
      </c>
      <c r="B156" s="205">
        <v>63682</v>
      </c>
      <c r="C156" s="205">
        <v>34692</v>
      </c>
      <c r="D156" s="205">
        <v>97649</v>
      </c>
      <c r="E156" s="205">
        <v>96664</v>
      </c>
      <c r="F156" s="205">
        <v>68986</v>
      </c>
      <c r="G156" s="205">
        <v>46755</v>
      </c>
      <c r="H156" s="205">
        <v>31974</v>
      </c>
      <c r="I156" s="205">
        <v>48394</v>
      </c>
      <c r="J156" s="205">
        <v>37389</v>
      </c>
      <c r="K156" s="205">
        <v>43690</v>
      </c>
      <c r="L156" s="205">
        <v>38865</v>
      </c>
      <c r="M156" s="205">
        <v>43813</v>
      </c>
      <c r="N156" s="207">
        <f t="shared" si="5"/>
        <v>652553</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65</v>
      </c>
      <c r="B158" s="205">
        <v>17987</v>
      </c>
      <c r="C158" s="205">
        <v>17867</v>
      </c>
      <c r="D158" s="205">
        <v>18343</v>
      </c>
      <c r="E158" s="205">
        <v>16798</v>
      </c>
      <c r="F158" s="205">
        <v>9827</v>
      </c>
      <c r="G158" s="205">
        <v>0</v>
      </c>
      <c r="H158" s="205">
        <v>0</v>
      </c>
      <c r="I158" s="205">
        <v>0</v>
      </c>
      <c r="J158" s="205">
        <v>0</v>
      </c>
      <c r="K158" s="205">
        <v>0</v>
      </c>
      <c r="L158" s="205"/>
      <c r="M158" s="205"/>
      <c r="N158" s="207">
        <f t="shared" si="5"/>
        <v>80822</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194" t="s">
        <v>66</v>
      </c>
      <c r="B160" s="205">
        <v>99630</v>
      </c>
      <c r="C160" s="205">
        <v>97026</v>
      </c>
      <c r="D160" s="205">
        <v>96752</v>
      </c>
      <c r="E160" s="205">
        <v>103204</v>
      </c>
      <c r="F160" s="205">
        <v>80311</v>
      </c>
      <c r="G160" s="205">
        <v>69915</v>
      </c>
      <c r="H160" s="205">
        <v>82663</v>
      </c>
      <c r="I160" s="205">
        <v>117438</v>
      </c>
      <c r="J160" s="205">
        <v>104983</v>
      </c>
      <c r="K160" s="205">
        <v>129998</v>
      </c>
      <c r="L160" s="205">
        <v>104807</v>
      </c>
      <c r="M160" s="205">
        <v>116124</v>
      </c>
      <c r="N160" s="207">
        <f t="shared" si="5"/>
        <v>1202851</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194" t="s">
        <v>60</v>
      </c>
      <c r="B162" s="205">
        <v>43498</v>
      </c>
      <c r="C162" s="205">
        <v>39307</v>
      </c>
      <c r="D162" s="205">
        <v>45886</v>
      </c>
      <c r="E162" s="205">
        <v>44089</v>
      </c>
      <c r="F162" s="205">
        <v>40341</v>
      </c>
      <c r="G162" s="205">
        <v>38138</v>
      </c>
      <c r="H162" s="205">
        <v>44186</v>
      </c>
      <c r="I162" s="205">
        <v>41210</v>
      </c>
      <c r="J162" s="205">
        <v>48046</v>
      </c>
      <c r="K162" s="205">
        <v>44206</v>
      </c>
      <c r="L162" s="205">
        <v>44373</v>
      </c>
      <c r="M162" s="205">
        <v>43780</v>
      </c>
      <c r="N162" s="207">
        <f t="shared" si="5"/>
        <v>517060</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201" t="s">
        <v>13</v>
      </c>
      <c r="B164" s="190">
        <f t="shared" ref="B164:M164" si="6">SUM(B152:B162)</f>
        <v>294358</v>
      </c>
      <c r="C164" s="190">
        <f t="shared" si="6"/>
        <v>250504</v>
      </c>
      <c r="D164" s="190">
        <f t="shared" si="6"/>
        <v>350786</v>
      </c>
      <c r="E164" s="190">
        <f t="shared" si="6"/>
        <v>335466</v>
      </c>
      <c r="F164" s="190">
        <f t="shared" si="6"/>
        <v>260425</v>
      </c>
      <c r="G164" s="190">
        <f t="shared" si="6"/>
        <v>198402</v>
      </c>
      <c r="H164" s="190">
        <f t="shared" si="6"/>
        <v>230920</v>
      </c>
      <c r="I164" s="190">
        <f t="shared" si="6"/>
        <v>271110</v>
      </c>
      <c r="J164" s="190">
        <f t="shared" si="6"/>
        <v>257351</v>
      </c>
      <c r="K164" s="190">
        <f t="shared" si="6"/>
        <v>293176</v>
      </c>
      <c r="L164" s="190">
        <f t="shared" si="6"/>
        <v>268209</v>
      </c>
      <c r="M164" s="190">
        <f t="shared" si="6"/>
        <v>276808</v>
      </c>
      <c r="N164" s="190">
        <f>SUM(B164:M164)</f>
        <v>3287515</v>
      </c>
    </row>
    <row r="165" spans="1:14" ht="12.75" customHeight="1" thickBot="1" x14ac:dyDescent="0.25">
      <c r="A165" s="202"/>
      <c r="B165" s="191"/>
      <c r="C165" s="191"/>
      <c r="D165" s="191"/>
      <c r="E165" s="191"/>
      <c r="F165" s="191"/>
      <c r="G165" s="191"/>
      <c r="H165" s="191"/>
      <c r="I165" s="191"/>
      <c r="J165" s="191"/>
      <c r="K165" s="191"/>
      <c r="L165" s="191"/>
      <c r="M165" s="191"/>
      <c r="N165" s="191"/>
    </row>
    <row r="169" spans="1:14" s="10" customFormat="1" ht="24.95" customHeight="1" x14ac:dyDescent="0.2">
      <c r="A169" s="200" t="s">
        <v>206</v>
      </c>
      <c r="B169" s="200"/>
      <c r="C169" s="200"/>
      <c r="D169" s="200"/>
      <c r="E169" s="200"/>
      <c r="F169" s="200"/>
      <c r="G169" s="200"/>
      <c r="H169" s="200"/>
      <c r="I169" s="200"/>
      <c r="J169" s="200"/>
      <c r="K169" s="200"/>
      <c r="L169" s="200"/>
      <c r="M169" s="200"/>
      <c r="N169" s="200"/>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192" t="s">
        <v>13</v>
      </c>
    </row>
    <row r="172" spans="1:14" ht="12.75" customHeight="1" thickBot="1" x14ac:dyDescent="0.25">
      <c r="A172" s="195"/>
      <c r="B172" s="195"/>
      <c r="C172" s="195"/>
      <c r="D172" s="195"/>
      <c r="E172" s="195"/>
      <c r="F172" s="195"/>
      <c r="G172" s="195"/>
      <c r="H172" s="195"/>
      <c r="I172" s="195"/>
      <c r="J172" s="195"/>
      <c r="K172" s="195"/>
      <c r="L172" s="195"/>
      <c r="M172" s="195"/>
      <c r="N172" s="193"/>
    </row>
    <row r="173" spans="1:14" ht="12.75" customHeight="1" x14ac:dyDescent="0.2">
      <c r="A173" s="194" t="s">
        <v>75</v>
      </c>
      <c r="B173" s="205"/>
      <c r="C173" s="205"/>
      <c r="D173" s="205">
        <v>5336</v>
      </c>
      <c r="E173" s="205">
        <v>3052</v>
      </c>
      <c r="F173" s="205">
        <v>1514</v>
      </c>
      <c r="G173" s="205">
        <v>751</v>
      </c>
      <c r="H173" s="205">
        <v>1103</v>
      </c>
      <c r="I173" s="205">
        <v>3789</v>
      </c>
      <c r="J173" s="205">
        <v>5138</v>
      </c>
      <c r="K173" s="205">
        <v>1494</v>
      </c>
      <c r="L173" s="205">
        <v>892</v>
      </c>
      <c r="M173" s="205">
        <v>270</v>
      </c>
      <c r="N173" s="207">
        <f>SUM(B173:M173)</f>
        <v>23339</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132</v>
      </c>
      <c r="B175" s="205"/>
      <c r="C175" s="205"/>
      <c r="D175" s="205"/>
      <c r="E175" s="205"/>
      <c r="F175" s="205"/>
      <c r="G175" s="205"/>
      <c r="H175" s="205"/>
      <c r="I175" s="205"/>
      <c r="J175" s="205"/>
      <c r="K175" s="205"/>
      <c r="L175" s="205"/>
      <c r="M175" s="205"/>
      <c r="N175" s="207">
        <f>SUM(B175:M175)</f>
        <v>0</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33</v>
      </c>
      <c r="B177" s="205"/>
      <c r="C177" s="205"/>
      <c r="D177" s="205"/>
      <c r="E177" s="205"/>
      <c r="F177" s="205"/>
      <c r="G177" s="205"/>
      <c r="H177" s="205"/>
      <c r="I177" s="205"/>
      <c r="J177" s="205"/>
      <c r="K177" s="205"/>
      <c r="L177" s="205"/>
      <c r="M177" s="205"/>
      <c r="N177" s="207">
        <f>SUM(B177:M177)</f>
        <v>0</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76</v>
      </c>
      <c r="B179" s="205">
        <v>1450</v>
      </c>
      <c r="C179" s="205">
        <v>2045</v>
      </c>
      <c r="D179" s="205">
        <v>1521</v>
      </c>
      <c r="E179" s="205">
        <v>2020</v>
      </c>
      <c r="F179" s="205">
        <v>1404</v>
      </c>
      <c r="G179" s="205">
        <v>1390</v>
      </c>
      <c r="H179" s="205">
        <v>1365</v>
      </c>
      <c r="I179" s="205">
        <v>2481</v>
      </c>
      <c r="J179" s="205">
        <v>2949</v>
      </c>
      <c r="K179" s="205">
        <v>5041</v>
      </c>
      <c r="L179" s="205">
        <v>5895</v>
      </c>
      <c r="M179" s="205">
        <v>3965</v>
      </c>
      <c r="N179" s="207">
        <f>SUM(B179:M179)</f>
        <v>31526</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123</v>
      </c>
      <c r="B181" s="205">
        <v>13241</v>
      </c>
      <c r="C181" s="205">
        <v>8304</v>
      </c>
      <c r="D181" s="205">
        <v>17935</v>
      </c>
      <c r="E181" s="205">
        <v>9041</v>
      </c>
      <c r="F181" s="205">
        <v>14381</v>
      </c>
      <c r="G181" s="205">
        <v>13048</v>
      </c>
      <c r="H181" s="205">
        <v>15959</v>
      </c>
      <c r="I181" s="205">
        <v>17730</v>
      </c>
      <c r="J181" s="205">
        <v>16402</v>
      </c>
      <c r="K181" s="205">
        <v>15391</v>
      </c>
      <c r="L181" s="205">
        <v>6472</v>
      </c>
      <c r="M181" s="205">
        <v>11818</v>
      </c>
      <c r="N181" s="207">
        <f>SUM(B181:M181)</f>
        <v>159722</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133</v>
      </c>
      <c r="B183" s="205"/>
      <c r="C183" s="205"/>
      <c r="D183" s="205"/>
      <c r="E183" s="205"/>
      <c r="F183" s="205"/>
      <c r="G183" s="205"/>
      <c r="H183" s="205"/>
      <c r="I183" s="205"/>
      <c r="J183" s="205"/>
      <c r="K183" s="205"/>
      <c r="L183" s="205"/>
      <c r="M183" s="205"/>
      <c r="N183" s="207">
        <f>SUM(B183:M183)</f>
        <v>0</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134</v>
      </c>
      <c r="B185" s="205"/>
      <c r="C185" s="205"/>
      <c r="D185" s="205"/>
      <c r="E185" s="205"/>
      <c r="F185" s="205"/>
      <c r="G185" s="205"/>
      <c r="H185" s="205"/>
      <c r="I185" s="205"/>
      <c r="J185" s="205"/>
      <c r="K185" s="205"/>
      <c r="L185" s="205"/>
      <c r="M185" s="205"/>
      <c r="N185" s="207">
        <f>SUM(B185:M185)</f>
        <v>0</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94</v>
      </c>
      <c r="B187" s="205"/>
      <c r="C187" s="205"/>
      <c r="D187" s="205"/>
      <c r="E187" s="205"/>
      <c r="F187" s="205"/>
      <c r="G187" s="205"/>
      <c r="H187" s="205"/>
      <c r="I187" s="205"/>
      <c r="J187" s="205"/>
      <c r="K187" s="205"/>
      <c r="L187" s="205"/>
      <c r="M187" s="205"/>
      <c r="N187" s="207">
        <f>SUM(B187:M187)</f>
        <v>0</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135</v>
      </c>
      <c r="B189" s="205"/>
      <c r="C189" s="205"/>
      <c r="D189" s="205"/>
      <c r="E189" s="205"/>
      <c r="F189" s="205"/>
      <c r="G189" s="205"/>
      <c r="H189" s="205"/>
      <c r="I189" s="205"/>
      <c r="J189" s="205"/>
      <c r="K189" s="205"/>
      <c r="L189" s="205"/>
      <c r="M189" s="205"/>
      <c r="N189" s="207">
        <f>SUM(B189:M189)</f>
        <v>0</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136</v>
      </c>
      <c r="B191" s="205"/>
      <c r="C191" s="205"/>
      <c r="D191" s="205"/>
      <c r="E191" s="205"/>
      <c r="F191" s="205"/>
      <c r="G191" s="205"/>
      <c r="H191" s="205"/>
      <c r="I191" s="205"/>
      <c r="J191" s="205"/>
      <c r="K191" s="205"/>
      <c r="L191" s="205"/>
      <c r="M191" s="205"/>
      <c r="N191" s="207">
        <f>SUM(B191:M191)</f>
        <v>0</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194" t="s">
        <v>137</v>
      </c>
      <c r="B193" s="205"/>
      <c r="C193" s="205"/>
      <c r="D193" s="205"/>
      <c r="E193" s="205"/>
      <c r="F193" s="205"/>
      <c r="G193" s="205"/>
      <c r="H193" s="205"/>
      <c r="I193" s="205"/>
      <c r="J193" s="205"/>
      <c r="K193" s="205"/>
      <c r="L193" s="205"/>
      <c r="M193" s="205"/>
      <c r="N193" s="207">
        <f>SUM(B193:M193)</f>
        <v>0</v>
      </c>
    </row>
    <row r="194" spans="1:14" ht="12.75" customHeight="1" thickBot="1" x14ac:dyDescent="0.25">
      <c r="A194" s="195"/>
      <c r="B194" s="206"/>
      <c r="C194" s="206"/>
      <c r="D194" s="206"/>
      <c r="E194" s="206"/>
      <c r="F194" s="206"/>
      <c r="G194" s="206"/>
      <c r="H194" s="206"/>
      <c r="I194" s="206"/>
      <c r="J194" s="206"/>
      <c r="K194" s="206"/>
      <c r="L194" s="206"/>
      <c r="M194" s="206"/>
      <c r="N194" s="208"/>
    </row>
    <row r="195" spans="1:14" ht="12.75" customHeight="1" x14ac:dyDescent="0.2">
      <c r="A195" s="194" t="s">
        <v>138</v>
      </c>
      <c r="B195" s="205"/>
      <c r="C195" s="205"/>
      <c r="D195" s="205"/>
      <c r="E195" s="205"/>
      <c r="F195" s="205"/>
      <c r="G195" s="205"/>
      <c r="H195" s="205"/>
      <c r="I195" s="205"/>
      <c r="J195" s="205"/>
      <c r="K195" s="205"/>
      <c r="L195" s="205"/>
      <c r="M195" s="205"/>
      <c r="N195" s="207">
        <f>SUM(B195:M195)</f>
        <v>0</v>
      </c>
    </row>
    <row r="196" spans="1:14" ht="12.75" customHeight="1" thickBot="1" x14ac:dyDescent="0.25">
      <c r="A196" s="195"/>
      <c r="B196" s="206"/>
      <c r="C196" s="206"/>
      <c r="D196" s="206"/>
      <c r="E196" s="206"/>
      <c r="F196" s="206"/>
      <c r="G196" s="206"/>
      <c r="H196" s="206"/>
      <c r="I196" s="206"/>
      <c r="J196" s="206"/>
      <c r="K196" s="206"/>
      <c r="L196" s="206"/>
      <c r="M196" s="206"/>
      <c r="N196" s="208"/>
    </row>
    <row r="197" spans="1:14" ht="12.75" customHeight="1" x14ac:dyDescent="0.2">
      <c r="A197" s="194" t="s">
        <v>44</v>
      </c>
      <c r="B197" s="205"/>
      <c r="C197" s="205"/>
      <c r="D197" s="205"/>
      <c r="E197" s="205"/>
      <c r="F197" s="205"/>
      <c r="G197" s="205"/>
      <c r="H197" s="205"/>
      <c r="I197" s="205"/>
      <c r="J197" s="205"/>
      <c r="K197" s="205"/>
      <c r="L197" s="205"/>
      <c r="M197" s="205"/>
      <c r="N197" s="207">
        <f>SUM(B197:M197)</f>
        <v>0</v>
      </c>
    </row>
    <row r="198" spans="1:14" ht="12.75" customHeight="1" thickBot="1" x14ac:dyDescent="0.25">
      <c r="A198" s="195"/>
      <c r="B198" s="206"/>
      <c r="C198" s="206"/>
      <c r="D198" s="206"/>
      <c r="E198" s="206"/>
      <c r="F198" s="206"/>
      <c r="G198" s="206"/>
      <c r="H198" s="206"/>
      <c r="I198" s="206"/>
      <c r="J198" s="206"/>
      <c r="K198" s="206"/>
      <c r="L198" s="206"/>
      <c r="M198" s="206"/>
      <c r="N198" s="208"/>
    </row>
    <row r="199" spans="1:14" ht="12.75" customHeight="1" x14ac:dyDescent="0.2">
      <c r="A199" s="194" t="s">
        <v>139</v>
      </c>
      <c r="B199" s="205"/>
      <c r="C199" s="205"/>
      <c r="D199" s="205"/>
      <c r="E199" s="205"/>
      <c r="F199" s="205"/>
      <c r="G199" s="205"/>
      <c r="H199" s="205"/>
      <c r="I199" s="205"/>
      <c r="J199" s="205"/>
      <c r="K199" s="205"/>
      <c r="L199" s="205"/>
      <c r="M199" s="205"/>
      <c r="N199" s="207">
        <f>SUM(B199:M199)</f>
        <v>0</v>
      </c>
    </row>
    <row r="200" spans="1:14" ht="12.75" customHeight="1" thickBot="1" x14ac:dyDescent="0.25">
      <c r="A200" s="195"/>
      <c r="B200" s="206"/>
      <c r="C200" s="206"/>
      <c r="D200" s="206"/>
      <c r="E200" s="206"/>
      <c r="F200" s="206"/>
      <c r="G200" s="206"/>
      <c r="H200" s="206"/>
      <c r="I200" s="206"/>
      <c r="J200" s="206"/>
      <c r="K200" s="206"/>
      <c r="L200" s="206"/>
      <c r="M200" s="206"/>
      <c r="N200" s="208"/>
    </row>
    <row r="201" spans="1:14" ht="12.75" customHeight="1" x14ac:dyDescent="0.2">
      <c r="A201" s="194" t="s">
        <v>78</v>
      </c>
      <c r="B201" s="205">
        <v>6871</v>
      </c>
      <c r="C201" s="205">
        <v>6613</v>
      </c>
      <c r="D201" s="205">
        <v>9693</v>
      </c>
      <c r="E201" s="205">
        <v>8025</v>
      </c>
      <c r="F201" s="205">
        <v>2802</v>
      </c>
      <c r="G201" s="205">
        <v>1376</v>
      </c>
      <c r="H201" s="205">
        <v>6119</v>
      </c>
      <c r="I201" s="205">
        <v>8820</v>
      </c>
      <c r="J201" s="205">
        <v>7500</v>
      </c>
      <c r="K201" s="205">
        <v>10032</v>
      </c>
      <c r="L201" s="205">
        <v>7433</v>
      </c>
      <c r="M201" s="205">
        <v>7582</v>
      </c>
      <c r="N201" s="207">
        <f>SUM(B201:M201)</f>
        <v>82866</v>
      </c>
    </row>
    <row r="202" spans="1:14" ht="12.75" customHeight="1" thickBot="1" x14ac:dyDescent="0.25">
      <c r="A202" s="195"/>
      <c r="B202" s="206"/>
      <c r="C202" s="206"/>
      <c r="D202" s="206"/>
      <c r="E202" s="206"/>
      <c r="F202" s="206"/>
      <c r="G202" s="206"/>
      <c r="H202" s="206"/>
      <c r="I202" s="206"/>
      <c r="J202" s="206"/>
      <c r="K202" s="206"/>
      <c r="L202" s="206"/>
      <c r="M202" s="206"/>
      <c r="N202" s="208"/>
    </row>
    <row r="203" spans="1:14" ht="12.75" customHeight="1" x14ac:dyDescent="0.2">
      <c r="A203" s="194" t="s">
        <v>124</v>
      </c>
      <c r="B203" s="205">
        <v>9041</v>
      </c>
      <c r="C203" s="205">
        <v>16016</v>
      </c>
      <c r="D203" s="205">
        <v>26945</v>
      </c>
      <c r="E203" s="205">
        <v>23024</v>
      </c>
      <c r="F203" s="205">
        <v>19235</v>
      </c>
      <c r="G203" s="205">
        <v>28394</v>
      </c>
      <c r="H203" s="205">
        <v>28722</v>
      </c>
      <c r="I203" s="205">
        <v>31601</v>
      </c>
      <c r="J203" s="205">
        <v>27768</v>
      </c>
      <c r="K203" s="205">
        <v>29565</v>
      </c>
      <c r="L203" s="205">
        <v>25784</v>
      </c>
      <c r="M203" s="205">
        <v>16275</v>
      </c>
      <c r="N203" s="207">
        <f>SUM(B203:M203)</f>
        <v>282370</v>
      </c>
    </row>
    <row r="204" spans="1:14" ht="12.75" customHeight="1" thickBot="1" x14ac:dyDescent="0.25">
      <c r="A204" s="195"/>
      <c r="B204" s="206"/>
      <c r="C204" s="206"/>
      <c r="D204" s="206"/>
      <c r="E204" s="206"/>
      <c r="F204" s="206"/>
      <c r="G204" s="206"/>
      <c r="H204" s="206"/>
      <c r="I204" s="206"/>
      <c r="J204" s="206"/>
      <c r="K204" s="206"/>
      <c r="L204" s="206"/>
      <c r="M204" s="206"/>
      <c r="N204" s="208"/>
    </row>
    <row r="205" spans="1:14" ht="12.75" customHeight="1" x14ac:dyDescent="0.2">
      <c r="A205" s="194" t="s">
        <v>140</v>
      </c>
      <c r="B205" s="205"/>
      <c r="C205" s="205"/>
      <c r="D205" s="205"/>
      <c r="E205" s="205"/>
      <c r="F205" s="205"/>
      <c r="G205" s="205"/>
      <c r="H205" s="205"/>
      <c r="I205" s="205"/>
      <c r="J205" s="205"/>
      <c r="K205" s="205"/>
      <c r="L205" s="205"/>
      <c r="M205" s="205"/>
      <c r="N205" s="207">
        <f>SUM(B205:M205)</f>
        <v>0</v>
      </c>
    </row>
    <row r="206" spans="1:14" ht="12.75" customHeight="1" thickBot="1" x14ac:dyDescent="0.25">
      <c r="A206" s="195"/>
      <c r="B206" s="206"/>
      <c r="C206" s="206"/>
      <c r="D206" s="206"/>
      <c r="E206" s="206"/>
      <c r="F206" s="206"/>
      <c r="G206" s="206"/>
      <c r="H206" s="206"/>
      <c r="I206" s="206"/>
      <c r="J206" s="206"/>
      <c r="K206" s="206"/>
      <c r="L206" s="206"/>
      <c r="M206" s="206"/>
      <c r="N206" s="208"/>
    </row>
    <row r="207" spans="1:14" ht="12.75" customHeight="1" x14ac:dyDescent="0.2">
      <c r="A207" s="194" t="s">
        <v>141</v>
      </c>
      <c r="B207" s="205"/>
      <c r="C207" s="205"/>
      <c r="D207" s="205"/>
      <c r="E207" s="205"/>
      <c r="F207" s="205"/>
      <c r="G207" s="205"/>
      <c r="H207" s="205"/>
      <c r="I207" s="205"/>
      <c r="J207" s="205"/>
      <c r="K207" s="205"/>
      <c r="L207" s="205"/>
      <c r="M207" s="205"/>
      <c r="N207" s="207">
        <f>SUM(B207:M207)</f>
        <v>0</v>
      </c>
    </row>
    <row r="208" spans="1:14" ht="12.75" customHeight="1" thickBot="1" x14ac:dyDescent="0.25">
      <c r="A208" s="195"/>
      <c r="B208" s="206"/>
      <c r="C208" s="206"/>
      <c r="D208" s="206"/>
      <c r="E208" s="206"/>
      <c r="F208" s="206"/>
      <c r="G208" s="206"/>
      <c r="H208" s="206"/>
      <c r="I208" s="206"/>
      <c r="J208" s="206"/>
      <c r="K208" s="206"/>
      <c r="L208" s="206"/>
      <c r="M208" s="206"/>
      <c r="N208" s="208"/>
    </row>
    <row r="209" spans="1:14" ht="12.75" customHeight="1" x14ac:dyDescent="0.2">
      <c r="A209" s="194" t="s">
        <v>107</v>
      </c>
      <c r="B209" s="205"/>
      <c r="C209" s="205"/>
      <c r="D209" s="205"/>
      <c r="E209" s="205">
        <v>14140</v>
      </c>
      <c r="F209" s="205">
        <v>10974</v>
      </c>
      <c r="G209" s="205">
        <v>10155</v>
      </c>
      <c r="H209" s="205">
        <v>13330</v>
      </c>
      <c r="I209" s="205"/>
      <c r="J209" s="205"/>
      <c r="K209" s="205"/>
      <c r="L209" s="205"/>
      <c r="M209" s="205"/>
      <c r="N209" s="207">
        <f>SUM(B209:M209)</f>
        <v>48599</v>
      </c>
    </row>
    <row r="210" spans="1:14" ht="12.75" customHeight="1" thickBot="1" x14ac:dyDescent="0.25">
      <c r="A210" s="195"/>
      <c r="B210" s="206"/>
      <c r="C210" s="206"/>
      <c r="D210" s="206"/>
      <c r="E210" s="206"/>
      <c r="F210" s="206"/>
      <c r="G210" s="206"/>
      <c r="H210" s="206"/>
      <c r="I210" s="206"/>
      <c r="J210" s="206"/>
      <c r="K210" s="206"/>
      <c r="L210" s="206"/>
      <c r="M210" s="206"/>
      <c r="N210" s="208"/>
    </row>
    <row r="211" spans="1:14" ht="12.75" customHeight="1" x14ac:dyDescent="0.2">
      <c r="A211" s="194" t="s">
        <v>79</v>
      </c>
      <c r="B211" s="205"/>
      <c r="C211" s="205"/>
      <c r="D211" s="205"/>
      <c r="E211" s="205"/>
      <c r="F211" s="205">
        <v>17119</v>
      </c>
      <c r="G211" s="205">
        <v>21152</v>
      </c>
      <c r="H211" s="205">
        <v>21153</v>
      </c>
      <c r="I211" s="205">
        <v>11375</v>
      </c>
      <c r="J211" s="205"/>
      <c r="K211" s="205"/>
      <c r="L211" s="205"/>
      <c r="M211" s="205"/>
      <c r="N211" s="207">
        <f>SUM(B211:M211)</f>
        <v>70799</v>
      </c>
    </row>
    <row r="212" spans="1:14" ht="12.75" customHeight="1" thickBot="1" x14ac:dyDescent="0.25">
      <c r="A212" s="195"/>
      <c r="B212" s="206"/>
      <c r="C212" s="206"/>
      <c r="D212" s="206"/>
      <c r="E212" s="206"/>
      <c r="F212" s="206"/>
      <c r="G212" s="206"/>
      <c r="H212" s="206"/>
      <c r="I212" s="206"/>
      <c r="J212" s="206"/>
      <c r="K212" s="206"/>
      <c r="L212" s="206"/>
      <c r="M212" s="206"/>
      <c r="N212" s="208"/>
    </row>
    <row r="213" spans="1:14" ht="12.75" customHeight="1" x14ac:dyDescent="0.2">
      <c r="A213" s="194" t="s">
        <v>142</v>
      </c>
      <c r="B213" s="205"/>
      <c r="C213" s="205"/>
      <c r="D213" s="205"/>
      <c r="E213" s="205"/>
      <c r="F213" s="205"/>
      <c r="G213" s="205"/>
      <c r="H213" s="205"/>
      <c r="I213" s="205"/>
      <c r="J213" s="205"/>
      <c r="K213" s="205"/>
      <c r="L213" s="205"/>
      <c r="M213" s="205"/>
      <c r="N213" s="207">
        <f>SUM(B213:M213)</f>
        <v>0</v>
      </c>
    </row>
    <row r="214" spans="1:14" ht="12.75" customHeight="1" thickBot="1" x14ac:dyDescent="0.25">
      <c r="A214" s="195"/>
      <c r="B214" s="206"/>
      <c r="C214" s="206"/>
      <c r="D214" s="206"/>
      <c r="E214" s="206"/>
      <c r="F214" s="206"/>
      <c r="G214" s="206"/>
      <c r="H214" s="206"/>
      <c r="I214" s="206"/>
      <c r="J214" s="206"/>
      <c r="K214" s="206"/>
      <c r="L214" s="206"/>
      <c r="M214" s="206"/>
      <c r="N214" s="208"/>
    </row>
    <row r="215" spans="1:14" ht="12.75" customHeight="1" x14ac:dyDescent="0.2">
      <c r="A215" s="194" t="s">
        <v>60</v>
      </c>
      <c r="B215" s="205">
        <v>10316</v>
      </c>
      <c r="C215" s="205">
        <v>10004</v>
      </c>
      <c r="D215" s="205">
        <v>15240</v>
      </c>
      <c r="E215" s="205">
        <v>20056</v>
      </c>
      <c r="F215" s="205">
        <v>10981</v>
      </c>
      <c r="G215" s="205">
        <v>20922</v>
      </c>
      <c r="H215" s="205">
        <v>23397</v>
      </c>
      <c r="I215" s="205">
        <v>19709</v>
      </c>
      <c r="J215" s="205">
        <v>29101</v>
      </c>
      <c r="K215" s="205">
        <v>26224</v>
      </c>
      <c r="L215" s="205">
        <v>20751</v>
      </c>
      <c r="M215" s="205">
        <v>18070</v>
      </c>
      <c r="N215" s="207">
        <f>SUM(B215:M215)</f>
        <v>224771</v>
      </c>
    </row>
    <row r="216" spans="1:14" ht="12.75" customHeight="1" thickBot="1" x14ac:dyDescent="0.25">
      <c r="A216" s="195"/>
      <c r="B216" s="206"/>
      <c r="C216" s="206"/>
      <c r="D216" s="206"/>
      <c r="E216" s="206"/>
      <c r="F216" s="206"/>
      <c r="G216" s="206"/>
      <c r="H216" s="206"/>
      <c r="I216" s="206"/>
      <c r="J216" s="206"/>
      <c r="K216" s="206"/>
      <c r="L216" s="206"/>
      <c r="M216" s="206"/>
      <c r="N216" s="208"/>
    </row>
    <row r="217" spans="1:14" ht="12.75" customHeight="1" x14ac:dyDescent="0.2">
      <c r="A217" s="201" t="s">
        <v>13</v>
      </c>
      <c r="B217" s="190">
        <f>SUM(B173:B215)</f>
        <v>40919</v>
      </c>
      <c r="C217" s="190">
        <f t="shared" ref="C217:M217" si="7">SUM(C173:C215)</f>
        <v>42982</v>
      </c>
      <c r="D217" s="190">
        <f t="shared" si="7"/>
        <v>76670</v>
      </c>
      <c r="E217" s="190">
        <f t="shared" si="7"/>
        <v>79358</v>
      </c>
      <c r="F217" s="190">
        <f t="shared" si="7"/>
        <v>78410</v>
      </c>
      <c r="G217" s="190">
        <f t="shared" si="7"/>
        <v>97188</v>
      </c>
      <c r="H217" s="190">
        <f t="shared" si="7"/>
        <v>111148</v>
      </c>
      <c r="I217" s="190">
        <f t="shared" si="7"/>
        <v>95505</v>
      </c>
      <c r="J217" s="190">
        <f t="shared" si="7"/>
        <v>88858</v>
      </c>
      <c r="K217" s="190">
        <f t="shared" si="7"/>
        <v>87747</v>
      </c>
      <c r="L217" s="190">
        <f t="shared" si="7"/>
        <v>67227</v>
      </c>
      <c r="M217" s="190">
        <f t="shared" si="7"/>
        <v>57980</v>
      </c>
      <c r="N217" s="190">
        <f>SUM(B217:M217)</f>
        <v>923992</v>
      </c>
    </row>
    <row r="218" spans="1:14" ht="12.75" customHeight="1" thickBot="1" x14ac:dyDescent="0.25">
      <c r="A218" s="202"/>
      <c r="B218" s="191"/>
      <c r="C218" s="191"/>
      <c r="D218" s="191"/>
      <c r="E218" s="191"/>
      <c r="F218" s="191"/>
      <c r="G218" s="191"/>
      <c r="H218" s="191"/>
      <c r="I218" s="191"/>
      <c r="J218" s="191"/>
      <c r="K218" s="191"/>
      <c r="L218" s="191"/>
      <c r="M218" s="191"/>
      <c r="N218" s="191"/>
    </row>
    <row r="221" spans="1:14" ht="12.75" customHeight="1" x14ac:dyDescent="0.2">
      <c r="C221" s="5"/>
    </row>
    <row r="222" spans="1:14" s="10" customFormat="1" ht="24.95" customHeight="1" x14ac:dyDescent="0.2">
      <c r="A222" s="200" t="s">
        <v>170</v>
      </c>
      <c r="B222" s="200"/>
      <c r="C222" s="200"/>
      <c r="D222" s="200"/>
      <c r="E222" s="200"/>
      <c r="F222" s="200"/>
      <c r="G222" s="200"/>
      <c r="H222" s="200"/>
      <c r="I222" s="200"/>
      <c r="J222" s="200"/>
      <c r="K222" s="200"/>
      <c r="L222" s="200"/>
      <c r="M222" s="200"/>
      <c r="N222" s="200"/>
    </row>
    <row r="223" spans="1:14" ht="12.75" customHeight="1" thickBot="1" x14ac:dyDescent="0.25">
      <c r="B223" s="19"/>
      <c r="C223" s="19"/>
      <c r="D223" s="19"/>
      <c r="E223" s="19"/>
      <c r="F223" s="19"/>
      <c r="G223" s="19"/>
      <c r="H223" s="19"/>
      <c r="I223" s="19"/>
      <c r="J223" s="19"/>
      <c r="K223" s="19"/>
      <c r="L223" s="19"/>
      <c r="M223" s="19"/>
    </row>
    <row r="224" spans="1:14" ht="12.75" customHeight="1" x14ac:dyDescent="0.2">
      <c r="A224" s="194"/>
      <c r="B224" s="194" t="s">
        <v>1</v>
      </c>
      <c r="C224" s="194" t="s">
        <v>2</v>
      </c>
      <c r="D224" s="194" t="s">
        <v>3</v>
      </c>
      <c r="E224" s="194" t="s">
        <v>4</v>
      </c>
      <c r="F224" s="194" t="s">
        <v>5</v>
      </c>
      <c r="G224" s="194" t="s">
        <v>6</v>
      </c>
      <c r="H224" s="194" t="s">
        <v>7</v>
      </c>
      <c r="I224" s="194" t="s">
        <v>8</v>
      </c>
      <c r="J224" s="194" t="s">
        <v>9</v>
      </c>
      <c r="K224" s="194" t="s">
        <v>10</v>
      </c>
      <c r="L224" s="194" t="s">
        <v>11</v>
      </c>
      <c r="M224" s="194" t="s">
        <v>12</v>
      </c>
      <c r="N224" s="192" t="s">
        <v>13</v>
      </c>
    </row>
    <row r="225" spans="1:14" ht="12.75" customHeight="1" thickBot="1" x14ac:dyDescent="0.25">
      <c r="A225" s="195"/>
      <c r="B225" s="195"/>
      <c r="C225" s="195"/>
      <c r="D225" s="195"/>
      <c r="E225" s="195"/>
      <c r="F225" s="195"/>
      <c r="G225" s="195"/>
      <c r="H225" s="195"/>
      <c r="I225" s="195"/>
      <c r="J225" s="195"/>
      <c r="K225" s="195"/>
      <c r="L225" s="195"/>
      <c r="M225" s="195"/>
      <c r="N225" s="193"/>
    </row>
    <row r="226" spans="1:14" ht="12.75" customHeight="1" x14ac:dyDescent="0.2">
      <c r="A226" s="194" t="s">
        <v>33</v>
      </c>
      <c r="B226" s="205">
        <v>10411</v>
      </c>
      <c r="C226" s="205">
        <v>8976</v>
      </c>
      <c r="D226" s="205">
        <v>9473</v>
      </c>
      <c r="E226" s="205">
        <v>12835</v>
      </c>
      <c r="F226" s="205">
        <v>14486</v>
      </c>
      <c r="G226" s="205">
        <v>12302</v>
      </c>
      <c r="H226" s="205">
        <v>20550</v>
      </c>
      <c r="I226" s="205">
        <v>20132</v>
      </c>
      <c r="J226" s="205">
        <v>24037</v>
      </c>
      <c r="K226" s="205">
        <v>20073</v>
      </c>
      <c r="L226" s="205">
        <v>16715</v>
      </c>
      <c r="M226" s="205">
        <v>10698</v>
      </c>
      <c r="N226" s="207">
        <f t="shared" ref="N226:N240" si="8">SUM(B226:M226)</f>
        <v>180688</v>
      </c>
    </row>
    <row r="227" spans="1:14" ht="12.75" customHeight="1" thickBot="1" x14ac:dyDescent="0.25">
      <c r="A227" s="195"/>
      <c r="B227" s="206"/>
      <c r="C227" s="206"/>
      <c r="D227" s="206"/>
      <c r="E227" s="206"/>
      <c r="F227" s="206"/>
      <c r="G227" s="206"/>
      <c r="H227" s="206"/>
      <c r="I227" s="206"/>
      <c r="J227" s="206"/>
      <c r="K227" s="206"/>
      <c r="L227" s="206"/>
      <c r="M227" s="206"/>
      <c r="N227" s="208"/>
    </row>
    <row r="228" spans="1:14" ht="12.75" customHeight="1" x14ac:dyDescent="0.2">
      <c r="A228" s="194" t="s">
        <v>82</v>
      </c>
      <c r="B228" s="205">
        <v>22378</v>
      </c>
      <c r="C228" s="205">
        <v>4471</v>
      </c>
      <c r="D228" s="205">
        <v>13357</v>
      </c>
      <c r="E228" s="205">
        <v>41014</v>
      </c>
      <c r="F228" s="205">
        <v>73890</v>
      </c>
      <c r="G228" s="205">
        <v>73003</v>
      </c>
      <c r="H228" s="205">
        <v>60496</v>
      </c>
      <c r="I228" s="205">
        <v>62460</v>
      </c>
      <c r="J228" s="205">
        <v>62143</v>
      </c>
      <c r="K228" s="205">
        <v>61882</v>
      </c>
      <c r="L228" s="205">
        <v>47911</v>
      </c>
      <c r="M228" s="205">
        <v>40750</v>
      </c>
      <c r="N228" s="207">
        <f>SUM(B228:M228)</f>
        <v>563755</v>
      </c>
    </row>
    <row r="229" spans="1:14" ht="12.75" customHeight="1" thickBot="1" x14ac:dyDescent="0.25">
      <c r="A229" s="195"/>
      <c r="B229" s="206"/>
      <c r="C229" s="206"/>
      <c r="D229" s="206"/>
      <c r="E229" s="206"/>
      <c r="F229" s="206"/>
      <c r="G229" s="206"/>
      <c r="H229" s="206"/>
      <c r="I229" s="206"/>
      <c r="J229" s="206"/>
      <c r="K229" s="206"/>
      <c r="L229" s="206"/>
      <c r="M229" s="206"/>
      <c r="N229" s="208"/>
    </row>
    <row r="230" spans="1:14" ht="12.75" customHeight="1" x14ac:dyDescent="0.2">
      <c r="A230" s="194" t="s">
        <v>83</v>
      </c>
      <c r="B230" s="205">
        <v>18784</v>
      </c>
      <c r="C230" s="205">
        <v>15422</v>
      </c>
      <c r="D230" s="205">
        <v>15272</v>
      </c>
      <c r="E230" s="205">
        <v>13268</v>
      </c>
      <c r="F230" s="205">
        <v>8723</v>
      </c>
      <c r="G230" s="205">
        <v>15525</v>
      </c>
      <c r="H230" s="205">
        <v>13415</v>
      </c>
      <c r="I230" s="205">
        <v>4091</v>
      </c>
      <c r="J230" s="205">
        <v>12515</v>
      </c>
      <c r="K230" s="205">
        <v>9509</v>
      </c>
      <c r="L230" s="205">
        <v>8036</v>
      </c>
      <c r="M230" s="205">
        <v>10172</v>
      </c>
      <c r="N230" s="207">
        <f t="shared" si="8"/>
        <v>144732</v>
      </c>
    </row>
    <row r="231" spans="1:14" ht="12.75" customHeight="1" thickBot="1" x14ac:dyDescent="0.25">
      <c r="A231" s="195"/>
      <c r="B231" s="206"/>
      <c r="C231" s="206"/>
      <c r="D231" s="206"/>
      <c r="E231" s="206"/>
      <c r="F231" s="206"/>
      <c r="G231" s="206"/>
      <c r="H231" s="206"/>
      <c r="I231" s="206"/>
      <c r="J231" s="206"/>
      <c r="K231" s="206"/>
      <c r="L231" s="206"/>
      <c r="M231" s="206"/>
      <c r="N231" s="208"/>
    </row>
    <row r="232" spans="1:14" ht="12.75" customHeight="1" x14ac:dyDescent="0.2">
      <c r="A232" s="194" t="s">
        <v>44</v>
      </c>
      <c r="B232" s="205">
        <v>14974</v>
      </c>
      <c r="C232" s="205">
        <v>11016</v>
      </c>
      <c r="D232" s="205">
        <v>21403</v>
      </c>
      <c r="E232" s="205">
        <v>17016</v>
      </c>
      <c r="F232" s="205">
        <v>17398</v>
      </c>
      <c r="G232" s="205">
        <v>18837</v>
      </c>
      <c r="H232" s="205">
        <v>17737</v>
      </c>
      <c r="I232" s="205">
        <v>21347</v>
      </c>
      <c r="J232" s="205">
        <v>16596</v>
      </c>
      <c r="K232" s="205">
        <v>12562</v>
      </c>
      <c r="L232" s="205">
        <v>20816</v>
      </c>
      <c r="M232" s="205">
        <v>11017</v>
      </c>
      <c r="N232" s="207">
        <f t="shared" si="8"/>
        <v>200719</v>
      </c>
    </row>
    <row r="233" spans="1:14" ht="12.75" customHeight="1" thickBot="1" x14ac:dyDescent="0.25">
      <c r="A233" s="195"/>
      <c r="B233" s="206"/>
      <c r="C233" s="206"/>
      <c r="D233" s="206"/>
      <c r="E233" s="206"/>
      <c r="F233" s="206"/>
      <c r="G233" s="206"/>
      <c r="H233" s="206"/>
      <c r="I233" s="206"/>
      <c r="J233" s="206"/>
      <c r="K233" s="206"/>
      <c r="L233" s="206"/>
      <c r="M233" s="206"/>
      <c r="N233" s="208"/>
    </row>
    <row r="234" spans="1:14" ht="12.75" customHeight="1" x14ac:dyDescent="0.2">
      <c r="A234" s="194" t="s">
        <v>84</v>
      </c>
      <c r="B234" s="205">
        <v>27192</v>
      </c>
      <c r="C234" s="205">
        <v>20360</v>
      </c>
      <c r="D234" s="205">
        <v>28182</v>
      </c>
      <c r="E234" s="205">
        <v>24143</v>
      </c>
      <c r="F234" s="205">
        <v>29296</v>
      </c>
      <c r="G234" s="205">
        <v>27756</v>
      </c>
      <c r="H234" s="205">
        <v>27030</v>
      </c>
      <c r="I234" s="205">
        <v>28169</v>
      </c>
      <c r="J234" s="205">
        <v>31398</v>
      </c>
      <c r="K234" s="205">
        <v>32608</v>
      </c>
      <c r="L234" s="205">
        <v>22687</v>
      </c>
      <c r="M234" s="205">
        <v>21918</v>
      </c>
      <c r="N234" s="207">
        <f t="shared" si="8"/>
        <v>320739</v>
      </c>
    </row>
    <row r="235" spans="1:14" ht="12.75" customHeight="1" thickBot="1" x14ac:dyDescent="0.25">
      <c r="A235" s="195"/>
      <c r="B235" s="206"/>
      <c r="C235" s="206"/>
      <c r="D235" s="206"/>
      <c r="E235" s="206"/>
      <c r="F235" s="206"/>
      <c r="G235" s="206"/>
      <c r="H235" s="206"/>
      <c r="I235" s="206"/>
      <c r="J235" s="206"/>
      <c r="K235" s="206"/>
      <c r="L235" s="206"/>
      <c r="M235" s="206"/>
      <c r="N235" s="208"/>
    </row>
    <row r="236" spans="1:14" ht="12.75" customHeight="1" x14ac:dyDescent="0.2">
      <c r="A236" s="194" t="s">
        <v>85</v>
      </c>
      <c r="B236" s="205">
        <v>3540</v>
      </c>
      <c r="C236" s="205">
        <v>4290</v>
      </c>
      <c r="D236" s="205">
        <v>5850</v>
      </c>
      <c r="E236" s="205">
        <v>9122</v>
      </c>
      <c r="F236" s="205">
        <v>6120</v>
      </c>
      <c r="G236" s="205">
        <v>4350</v>
      </c>
      <c r="H236" s="205">
        <v>3840</v>
      </c>
      <c r="I236" s="205">
        <v>4290</v>
      </c>
      <c r="J236" s="205">
        <v>2100</v>
      </c>
      <c r="K236" s="205">
        <v>4010</v>
      </c>
      <c r="L236" s="205">
        <v>4680</v>
      </c>
      <c r="M236" s="205">
        <v>2730</v>
      </c>
      <c r="N236" s="207">
        <f t="shared" si="8"/>
        <v>54922</v>
      </c>
    </row>
    <row r="237" spans="1:14" ht="12.75" customHeight="1" thickBot="1" x14ac:dyDescent="0.25">
      <c r="A237" s="195"/>
      <c r="B237" s="206"/>
      <c r="C237" s="206"/>
      <c r="D237" s="206"/>
      <c r="E237" s="206"/>
      <c r="F237" s="206"/>
      <c r="G237" s="206"/>
      <c r="H237" s="206"/>
      <c r="I237" s="206"/>
      <c r="J237" s="206"/>
      <c r="K237" s="206"/>
      <c r="L237" s="206"/>
      <c r="M237" s="206"/>
      <c r="N237" s="208"/>
    </row>
    <row r="238" spans="1:14" ht="12.75" customHeight="1" x14ac:dyDescent="0.2">
      <c r="A238" s="194" t="s">
        <v>86</v>
      </c>
      <c r="B238" s="205">
        <v>1290</v>
      </c>
      <c r="C238" s="205">
        <v>980</v>
      </c>
      <c r="D238" s="205">
        <v>660</v>
      </c>
      <c r="E238" s="205">
        <v>660</v>
      </c>
      <c r="F238" s="205">
        <v>660</v>
      </c>
      <c r="G238" s="205">
        <v>660</v>
      </c>
      <c r="H238" s="205">
        <v>660</v>
      </c>
      <c r="I238" s="205">
        <v>660</v>
      </c>
      <c r="J238" s="205">
        <v>990</v>
      </c>
      <c r="K238" s="205">
        <v>900</v>
      </c>
      <c r="L238" s="205">
        <v>660</v>
      </c>
      <c r="M238" s="205">
        <v>660</v>
      </c>
      <c r="N238" s="207">
        <f t="shared" si="8"/>
        <v>9440</v>
      </c>
    </row>
    <row r="239" spans="1:14" ht="12.75" customHeight="1" thickBot="1" x14ac:dyDescent="0.25">
      <c r="A239" s="195"/>
      <c r="B239" s="206"/>
      <c r="C239" s="206"/>
      <c r="D239" s="206"/>
      <c r="E239" s="206"/>
      <c r="F239" s="206"/>
      <c r="G239" s="206"/>
      <c r="H239" s="206"/>
      <c r="I239" s="206"/>
      <c r="J239" s="206"/>
      <c r="K239" s="206"/>
      <c r="L239" s="206"/>
      <c r="M239" s="206"/>
      <c r="N239" s="208"/>
    </row>
    <row r="240" spans="1:14" ht="12.75" customHeight="1" x14ac:dyDescent="0.2">
      <c r="A240" s="194" t="s">
        <v>143</v>
      </c>
      <c r="B240" s="205"/>
      <c r="C240" s="205"/>
      <c r="D240" s="205"/>
      <c r="E240" s="205"/>
      <c r="F240" s="205"/>
      <c r="G240" s="205"/>
      <c r="H240" s="205"/>
      <c r="I240" s="205"/>
      <c r="J240" s="205"/>
      <c r="K240" s="205"/>
      <c r="L240" s="205"/>
      <c r="M240" s="205"/>
      <c r="N240" s="207">
        <f t="shared" si="8"/>
        <v>0</v>
      </c>
    </row>
    <row r="241" spans="1:14" ht="12.75" customHeight="1" thickBot="1" x14ac:dyDescent="0.25">
      <c r="A241" s="195"/>
      <c r="B241" s="206"/>
      <c r="C241" s="206"/>
      <c r="D241" s="206"/>
      <c r="E241" s="206"/>
      <c r="F241" s="206"/>
      <c r="G241" s="206"/>
      <c r="H241" s="206"/>
      <c r="I241" s="206"/>
      <c r="J241" s="206"/>
      <c r="K241" s="206"/>
      <c r="L241" s="206"/>
      <c r="M241" s="206"/>
      <c r="N241" s="208"/>
    </row>
    <row r="242" spans="1:14" ht="12.75" customHeight="1" x14ac:dyDescent="0.2">
      <c r="A242" s="194" t="s">
        <v>89</v>
      </c>
      <c r="B242" s="205">
        <v>13171</v>
      </c>
      <c r="C242" s="205">
        <v>15948</v>
      </c>
      <c r="D242" s="205">
        <v>18892</v>
      </c>
      <c r="E242" s="205">
        <v>22085</v>
      </c>
      <c r="F242" s="205">
        <v>20910</v>
      </c>
      <c r="G242" s="205">
        <v>24450</v>
      </c>
      <c r="H242" s="205">
        <v>38068</v>
      </c>
      <c r="I242" s="205">
        <v>33187</v>
      </c>
      <c r="J242" s="205">
        <v>26043</v>
      </c>
      <c r="K242" s="205">
        <v>23589</v>
      </c>
      <c r="L242" s="205">
        <v>14763</v>
      </c>
      <c r="M242" s="205">
        <v>18137</v>
      </c>
      <c r="N242" s="207">
        <f>SUM(B242:M242)</f>
        <v>269243</v>
      </c>
    </row>
    <row r="243" spans="1:14" ht="12.75" customHeight="1" thickBot="1" x14ac:dyDescent="0.25">
      <c r="A243" s="195"/>
      <c r="B243" s="206"/>
      <c r="C243" s="206"/>
      <c r="D243" s="206"/>
      <c r="E243" s="206"/>
      <c r="F243" s="206"/>
      <c r="G243" s="206"/>
      <c r="H243" s="206"/>
      <c r="I243" s="206"/>
      <c r="J243" s="206"/>
      <c r="K243" s="206"/>
      <c r="L243" s="206"/>
      <c r="M243" s="206"/>
      <c r="N243" s="208"/>
    </row>
    <row r="244" spans="1:14" ht="12.75" customHeight="1" x14ac:dyDescent="0.2">
      <c r="A244" s="194" t="s">
        <v>144</v>
      </c>
      <c r="B244" s="205"/>
      <c r="C244" s="205"/>
      <c r="D244" s="205"/>
      <c r="E244" s="205"/>
      <c r="F244" s="205"/>
      <c r="G244" s="205"/>
      <c r="H244" s="205"/>
      <c r="I244" s="205"/>
      <c r="J244" s="205"/>
      <c r="K244" s="205"/>
      <c r="L244" s="205"/>
      <c r="M244" s="205"/>
      <c r="N244" s="207">
        <f>SUM(B244:M244)</f>
        <v>0</v>
      </c>
    </row>
    <row r="245" spans="1:14" ht="12.75" customHeight="1" thickBot="1" x14ac:dyDescent="0.25">
      <c r="A245" s="195"/>
      <c r="B245" s="206"/>
      <c r="C245" s="206"/>
      <c r="D245" s="206"/>
      <c r="E245" s="206"/>
      <c r="F245" s="206"/>
      <c r="G245" s="206"/>
      <c r="H245" s="206"/>
      <c r="I245" s="206"/>
      <c r="J245" s="206"/>
      <c r="K245" s="206"/>
      <c r="L245" s="206"/>
      <c r="M245" s="206"/>
      <c r="N245" s="208"/>
    </row>
    <row r="246" spans="1:14" ht="12.75" customHeight="1" x14ac:dyDescent="0.2">
      <c r="A246" s="201" t="s">
        <v>13</v>
      </c>
      <c r="B246" s="190">
        <f t="shared" ref="B246:M246" si="9">SUM(B226:B244)</f>
        <v>111740</v>
      </c>
      <c r="C246" s="190">
        <f t="shared" si="9"/>
        <v>81463</v>
      </c>
      <c r="D246" s="190">
        <f t="shared" si="9"/>
        <v>113089</v>
      </c>
      <c r="E246" s="190">
        <f t="shared" si="9"/>
        <v>140143</v>
      </c>
      <c r="F246" s="190">
        <f t="shared" si="9"/>
        <v>171483</v>
      </c>
      <c r="G246" s="190">
        <f t="shared" si="9"/>
        <v>176883</v>
      </c>
      <c r="H246" s="190">
        <f t="shared" si="9"/>
        <v>181796</v>
      </c>
      <c r="I246" s="190">
        <f t="shared" si="9"/>
        <v>174336</v>
      </c>
      <c r="J246" s="190">
        <f t="shared" si="9"/>
        <v>175822</v>
      </c>
      <c r="K246" s="190">
        <f t="shared" si="9"/>
        <v>165133</v>
      </c>
      <c r="L246" s="190">
        <f t="shared" si="9"/>
        <v>136268</v>
      </c>
      <c r="M246" s="190">
        <f t="shared" si="9"/>
        <v>116082</v>
      </c>
      <c r="N246" s="190">
        <f>SUM(B246:M246)</f>
        <v>1744238</v>
      </c>
    </row>
    <row r="247" spans="1:14" ht="12.75" customHeight="1" thickBot="1" x14ac:dyDescent="0.25">
      <c r="A247" s="202"/>
      <c r="B247" s="191"/>
      <c r="C247" s="191"/>
      <c r="D247" s="191"/>
      <c r="E247" s="191"/>
      <c r="F247" s="191"/>
      <c r="G247" s="191"/>
      <c r="H247" s="191"/>
      <c r="I247" s="191"/>
      <c r="J247" s="191"/>
      <c r="K247" s="191"/>
      <c r="L247" s="191"/>
      <c r="M247" s="191"/>
      <c r="N247" s="191"/>
    </row>
    <row r="251" spans="1:14" s="10" customFormat="1" ht="24.95" customHeight="1" x14ac:dyDescent="0.2">
      <c r="A251" s="200" t="s">
        <v>194</v>
      </c>
      <c r="B251" s="200"/>
      <c r="C251" s="200"/>
      <c r="D251" s="200"/>
      <c r="E251" s="200"/>
      <c r="F251" s="200"/>
      <c r="G251" s="200"/>
      <c r="H251" s="200"/>
      <c r="I251" s="200"/>
      <c r="J251" s="200"/>
      <c r="K251" s="200"/>
      <c r="L251" s="200"/>
      <c r="M251" s="200"/>
      <c r="N251" s="200"/>
    </row>
    <row r="252" spans="1:14" ht="12.75" customHeight="1" thickBot="1" x14ac:dyDescent="0.25"/>
    <row r="253" spans="1:14" ht="12.75" customHeight="1" x14ac:dyDescent="0.2">
      <c r="A253" s="194"/>
      <c r="B253" s="194" t="s">
        <v>1</v>
      </c>
      <c r="C253" s="194" t="s">
        <v>2</v>
      </c>
      <c r="D253" s="194" t="s">
        <v>3</v>
      </c>
      <c r="E253" s="194" t="s">
        <v>4</v>
      </c>
      <c r="F253" s="194" t="s">
        <v>5</v>
      </c>
      <c r="G253" s="194" t="s">
        <v>6</v>
      </c>
      <c r="H253" s="194" t="s">
        <v>7</v>
      </c>
      <c r="I253" s="194" t="s">
        <v>8</v>
      </c>
      <c r="J253" s="194" t="s">
        <v>9</v>
      </c>
      <c r="K253" s="194" t="s">
        <v>10</v>
      </c>
      <c r="L253" s="194" t="s">
        <v>11</v>
      </c>
      <c r="M253" s="194" t="s">
        <v>12</v>
      </c>
      <c r="N253" s="192" t="s">
        <v>13</v>
      </c>
    </row>
    <row r="254" spans="1:14" ht="12.75" customHeight="1" thickBot="1" x14ac:dyDescent="0.25">
      <c r="A254" s="195"/>
      <c r="B254" s="195"/>
      <c r="C254" s="195"/>
      <c r="D254" s="195"/>
      <c r="E254" s="195"/>
      <c r="F254" s="195"/>
      <c r="G254" s="195"/>
      <c r="H254" s="195"/>
      <c r="I254" s="195"/>
      <c r="J254" s="195"/>
      <c r="K254" s="195"/>
      <c r="L254" s="195"/>
      <c r="M254" s="195"/>
      <c r="N254" s="193"/>
    </row>
    <row r="255" spans="1:14" ht="12.75" customHeight="1" x14ac:dyDescent="0.2">
      <c r="A255" s="201" t="s">
        <v>13</v>
      </c>
      <c r="B255" s="190">
        <v>288</v>
      </c>
      <c r="C255" s="190">
        <v>410</v>
      </c>
      <c r="D255" s="190">
        <v>611</v>
      </c>
      <c r="E255" s="190">
        <v>1341</v>
      </c>
      <c r="F255" s="190">
        <v>1318</v>
      </c>
      <c r="G255" s="190">
        <v>1140</v>
      </c>
      <c r="H255" s="190">
        <v>461</v>
      </c>
      <c r="I255" s="190">
        <v>592</v>
      </c>
      <c r="J255" s="190">
        <v>6470</v>
      </c>
      <c r="K255" s="190">
        <v>250</v>
      </c>
      <c r="L255" s="190">
        <v>401</v>
      </c>
      <c r="M255" s="190">
        <v>554</v>
      </c>
      <c r="N255" s="190">
        <f>SUM(B255:M255)</f>
        <v>13836</v>
      </c>
    </row>
    <row r="256" spans="1:14" ht="12.75" customHeight="1" thickBot="1" x14ac:dyDescent="0.25">
      <c r="A256" s="202"/>
      <c r="B256" s="191"/>
      <c r="C256" s="191"/>
      <c r="D256" s="191"/>
      <c r="E256" s="191"/>
      <c r="F256" s="191"/>
      <c r="G256" s="191"/>
      <c r="H256" s="191"/>
      <c r="I256" s="191"/>
      <c r="J256" s="191"/>
      <c r="K256" s="191"/>
      <c r="L256" s="191"/>
      <c r="M256" s="191"/>
      <c r="N256" s="191"/>
    </row>
  </sheetData>
  <mergeCells count="1499">
    <mergeCell ref="H57:H58"/>
    <mergeCell ref="I57:I58"/>
    <mergeCell ref="B57:B58"/>
    <mergeCell ref="C57:C58"/>
    <mergeCell ref="D57:D58"/>
    <mergeCell ref="E57:E58"/>
    <mergeCell ref="N57:N58"/>
    <mergeCell ref="J57:J58"/>
    <mergeCell ref="K57:K58"/>
    <mergeCell ref="A13:N13"/>
    <mergeCell ref="A7:D7"/>
    <mergeCell ref="A8:D8"/>
    <mergeCell ref="A9:D9"/>
    <mergeCell ref="A10:D10"/>
    <mergeCell ref="A2:N2"/>
    <mergeCell ref="A4:D4"/>
    <mergeCell ref="A5:D5"/>
    <mergeCell ref="A6:D6"/>
    <mergeCell ref="M53:M54"/>
    <mergeCell ref="N53:N54"/>
    <mergeCell ref="N51:N52"/>
    <mergeCell ref="B53:B54"/>
    <mergeCell ref="C53:C54"/>
    <mergeCell ref="D53:D54"/>
    <mergeCell ref="E53:E54"/>
    <mergeCell ref="F53:F54"/>
    <mergeCell ref="G53:G54"/>
    <mergeCell ref="H53:H54"/>
    <mergeCell ref="B55:B56"/>
    <mergeCell ref="C55:C56"/>
    <mergeCell ref="D55:D56"/>
    <mergeCell ref="E55:E56"/>
    <mergeCell ref="K53:K54"/>
    <mergeCell ref="L53:L54"/>
    <mergeCell ref="I53:I54"/>
    <mergeCell ref="J53:J54"/>
    <mergeCell ref="J55:J56"/>
    <mergeCell ref="K55:K56"/>
    <mergeCell ref="L55:L56"/>
    <mergeCell ref="M55:M56"/>
    <mergeCell ref="F55:F56"/>
    <mergeCell ref="G55:G56"/>
    <mergeCell ref="H55:H56"/>
    <mergeCell ref="I55:I56"/>
    <mergeCell ref="N55:N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J19:J20"/>
    <mergeCell ref="K19:K20"/>
    <mergeCell ref="F19:F20"/>
    <mergeCell ref="G19:G20"/>
    <mergeCell ref="K21:K22"/>
    <mergeCell ref="L21:L22"/>
    <mergeCell ref="K23:K24"/>
    <mergeCell ref="F23:F24"/>
    <mergeCell ref="G23:G24"/>
    <mergeCell ref="H23:H24"/>
    <mergeCell ref="I23:I24"/>
    <mergeCell ref="M25:M26"/>
    <mergeCell ref="E21:E22"/>
    <mergeCell ref="F21:F22"/>
    <mergeCell ref="G21:G22"/>
    <mergeCell ref="H21:H22"/>
    <mergeCell ref="I21:I22"/>
    <mergeCell ref="G112:G113"/>
    <mergeCell ref="H112:H113"/>
    <mergeCell ref="I112:I113"/>
    <mergeCell ref="J112:J113"/>
    <mergeCell ref="J110:J111"/>
    <mergeCell ref="K112:K113"/>
    <mergeCell ref="L112:L113"/>
    <mergeCell ref="M112:M113"/>
    <mergeCell ref="N112:N113"/>
    <mergeCell ref="N110:N111"/>
    <mergeCell ref="B112:B113"/>
    <mergeCell ref="C112:C113"/>
    <mergeCell ref="D112:D113"/>
    <mergeCell ref="E112:E113"/>
    <mergeCell ref="F112:F113"/>
    <mergeCell ref="H17:H18"/>
    <mergeCell ref="I17:I18"/>
    <mergeCell ref="J17:J18"/>
    <mergeCell ref="K17:K18"/>
    <mergeCell ref="H19:H20"/>
    <mergeCell ref="I19:I20"/>
    <mergeCell ref="L23:L24"/>
    <mergeCell ref="M19:M20"/>
    <mergeCell ref="L17:L18"/>
    <mergeCell ref="M17:M18"/>
    <mergeCell ref="M21:M22"/>
    <mergeCell ref="N21:N22"/>
    <mergeCell ref="N17:N18"/>
    <mergeCell ref="N19:N20"/>
    <mergeCell ref="J21:J22"/>
    <mergeCell ref="J23:J24"/>
    <mergeCell ref="L19:L20"/>
    <mergeCell ref="M108:M109"/>
    <mergeCell ref="N108:N109"/>
    <mergeCell ref="N106:N107"/>
    <mergeCell ref="B108:B109"/>
    <mergeCell ref="C108:C109"/>
    <mergeCell ref="D108:D109"/>
    <mergeCell ref="E108:E109"/>
    <mergeCell ref="F108:F109"/>
    <mergeCell ref="G108:G109"/>
    <mergeCell ref="H108:H109"/>
    <mergeCell ref="B110:B111"/>
    <mergeCell ref="C110:C111"/>
    <mergeCell ref="D110:D111"/>
    <mergeCell ref="E110:E111"/>
    <mergeCell ref="K108:K109"/>
    <mergeCell ref="L108:L109"/>
    <mergeCell ref="I108:I109"/>
    <mergeCell ref="J108:J109"/>
    <mergeCell ref="L110:L111"/>
    <mergeCell ref="K110:K111"/>
    <mergeCell ref="M110:M111"/>
    <mergeCell ref="F110:F111"/>
    <mergeCell ref="G110:G111"/>
    <mergeCell ref="H110:H111"/>
    <mergeCell ref="I110:I111"/>
    <mergeCell ref="M104:M105"/>
    <mergeCell ref="N104:N105"/>
    <mergeCell ref="N102:N103"/>
    <mergeCell ref="B104:B105"/>
    <mergeCell ref="C104:C105"/>
    <mergeCell ref="D104:D105"/>
    <mergeCell ref="E104:E105"/>
    <mergeCell ref="F104:F105"/>
    <mergeCell ref="G104:G105"/>
    <mergeCell ref="H104:H105"/>
    <mergeCell ref="B106:B107"/>
    <mergeCell ref="C106:C107"/>
    <mergeCell ref="D106:D107"/>
    <mergeCell ref="E106:E107"/>
    <mergeCell ref="K104:K105"/>
    <mergeCell ref="L104:L105"/>
    <mergeCell ref="I104:I105"/>
    <mergeCell ref="J104:J105"/>
    <mergeCell ref="J106:J107"/>
    <mergeCell ref="K106:K107"/>
    <mergeCell ref="L106:L107"/>
    <mergeCell ref="M106:M107"/>
    <mergeCell ref="F106:F107"/>
    <mergeCell ref="G106:G107"/>
    <mergeCell ref="H106:H107"/>
    <mergeCell ref="I106:I107"/>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D72:D73"/>
    <mergeCell ref="E72:E73"/>
    <mergeCell ref="F72:F73"/>
    <mergeCell ref="G72:G73"/>
    <mergeCell ref="H72:H73"/>
    <mergeCell ref="B74:B75"/>
    <mergeCell ref="C74:C75"/>
    <mergeCell ref="D74:D75"/>
    <mergeCell ref="E74:E75"/>
    <mergeCell ref="K72:K73"/>
    <mergeCell ref="I72:I73"/>
    <mergeCell ref="J72:J73"/>
    <mergeCell ref="J74:J75"/>
    <mergeCell ref="K74:K75"/>
    <mergeCell ref="L74:L75"/>
    <mergeCell ref="M74:M75"/>
    <mergeCell ref="F74:F75"/>
    <mergeCell ref="G74:G75"/>
    <mergeCell ref="H74:H75"/>
    <mergeCell ref="I74:I75"/>
    <mergeCell ref="M141:M142"/>
    <mergeCell ref="B139:B140"/>
    <mergeCell ref="C139:C140"/>
    <mergeCell ref="D139:D140"/>
    <mergeCell ref="E139:E140"/>
    <mergeCell ref="N141:N142"/>
    <mergeCell ref="N139:N140"/>
    <mergeCell ref="B141:B142"/>
    <mergeCell ref="C141:C142"/>
    <mergeCell ref="D141:D142"/>
    <mergeCell ref="E141:E142"/>
    <mergeCell ref="F141:F142"/>
    <mergeCell ref="G141:G142"/>
    <mergeCell ref="H141:H142"/>
    <mergeCell ref="M139:M140"/>
    <mergeCell ref="H68:H69"/>
    <mergeCell ref="K141:K142"/>
    <mergeCell ref="L141:L142"/>
    <mergeCell ref="I141:I142"/>
    <mergeCell ref="J141:J142"/>
    <mergeCell ref="H70:H71"/>
    <mergeCell ref="I70:I71"/>
    <mergeCell ref="I68:I69"/>
    <mergeCell ref="J68:J69"/>
    <mergeCell ref="K68:K69"/>
    <mergeCell ref="L68:L69"/>
    <mergeCell ref="J70:J71"/>
    <mergeCell ref="K70:K71"/>
    <mergeCell ref="L70:L71"/>
    <mergeCell ref="B70:B71"/>
    <mergeCell ref="C70:C71"/>
    <mergeCell ref="D70:D71"/>
    <mergeCell ref="N137:N138"/>
    <mergeCell ref="N135:N136"/>
    <mergeCell ref="B137:B138"/>
    <mergeCell ref="C137:C138"/>
    <mergeCell ref="D137:D138"/>
    <mergeCell ref="E137:E138"/>
    <mergeCell ref="H137:H138"/>
    <mergeCell ref="L135:L136"/>
    <mergeCell ref="K137:K138"/>
    <mergeCell ref="L137:L138"/>
    <mergeCell ref="I137:I138"/>
    <mergeCell ref="J137:J138"/>
    <mergeCell ref="J135:J136"/>
    <mergeCell ref="K135:K136"/>
    <mergeCell ref="L139:L140"/>
    <mergeCell ref="M137:M138"/>
    <mergeCell ref="F139:F140"/>
    <mergeCell ref="G139:G140"/>
    <mergeCell ref="H139:H140"/>
    <mergeCell ref="I139:I140"/>
    <mergeCell ref="J139:J140"/>
    <mergeCell ref="K139:K140"/>
    <mergeCell ref="F137:F138"/>
    <mergeCell ref="G137:G138"/>
    <mergeCell ref="D131:D132"/>
    <mergeCell ref="E131:E132"/>
    <mergeCell ref="G131:G132"/>
    <mergeCell ref="H131:H132"/>
    <mergeCell ref="M135:M136"/>
    <mergeCell ref="M133:M134"/>
    <mergeCell ref="F135:F136"/>
    <mergeCell ref="G135:G136"/>
    <mergeCell ref="H135:H136"/>
    <mergeCell ref="I135:I136"/>
    <mergeCell ref="F133:F134"/>
    <mergeCell ref="G133:G134"/>
    <mergeCell ref="H133:H134"/>
    <mergeCell ref="B135:B136"/>
    <mergeCell ref="C135:C136"/>
    <mergeCell ref="D135:D136"/>
    <mergeCell ref="E135:E136"/>
    <mergeCell ref="N129:N130"/>
    <mergeCell ref="N127:N128"/>
    <mergeCell ref="B129:B130"/>
    <mergeCell ref="C129:C130"/>
    <mergeCell ref="D129:D130"/>
    <mergeCell ref="E129:E130"/>
    <mergeCell ref="I131:I132"/>
    <mergeCell ref="F129:F130"/>
    <mergeCell ref="G129:G130"/>
    <mergeCell ref="H129:H130"/>
    <mergeCell ref="L127:L128"/>
    <mergeCell ref="K129:K130"/>
    <mergeCell ref="L129:L130"/>
    <mergeCell ref="I129:I130"/>
    <mergeCell ref="J129:J130"/>
    <mergeCell ref="K127:K128"/>
    <mergeCell ref="N133:N134"/>
    <mergeCell ref="N131:N132"/>
    <mergeCell ref="B133:B134"/>
    <mergeCell ref="C133:C134"/>
    <mergeCell ref="D133:D134"/>
    <mergeCell ref="E133:E134"/>
    <mergeCell ref="J131:J132"/>
    <mergeCell ref="K131:K132"/>
    <mergeCell ref="M131:M132"/>
    <mergeCell ref="F131:F132"/>
    <mergeCell ref="L131:L132"/>
    <mergeCell ref="L133:L134"/>
    <mergeCell ref="I133:I134"/>
    <mergeCell ref="J133:J134"/>
    <mergeCell ref="B131:B132"/>
    <mergeCell ref="C131:C132"/>
    <mergeCell ref="J125:J126"/>
    <mergeCell ref="J127:J128"/>
    <mergeCell ref="F123:F124"/>
    <mergeCell ref="G123:G124"/>
    <mergeCell ref="H123:H124"/>
    <mergeCell ref="I123:I124"/>
    <mergeCell ref="B123:B124"/>
    <mergeCell ref="C123:C124"/>
    <mergeCell ref="D123:D124"/>
    <mergeCell ref="E123:E124"/>
    <mergeCell ref="N125:N126"/>
    <mergeCell ref="N123:N124"/>
    <mergeCell ref="B125:B126"/>
    <mergeCell ref="C125:C126"/>
    <mergeCell ref="D125:D126"/>
    <mergeCell ref="E125:E126"/>
    <mergeCell ref="F125:F126"/>
    <mergeCell ref="G125:G126"/>
    <mergeCell ref="H125:H126"/>
    <mergeCell ref="L123:L124"/>
    <mergeCell ref="M127:M128"/>
    <mergeCell ref="M125:M126"/>
    <mergeCell ref="F127:F128"/>
    <mergeCell ref="G127:G128"/>
    <mergeCell ref="H127:H128"/>
    <mergeCell ref="I127:I128"/>
    <mergeCell ref="B127:B128"/>
    <mergeCell ref="C127:C128"/>
    <mergeCell ref="D127:D128"/>
    <mergeCell ref="E127:E128"/>
    <mergeCell ref="M162:M163"/>
    <mergeCell ref="B160:B161"/>
    <mergeCell ref="C160:C161"/>
    <mergeCell ref="D160:D161"/>
    <mergeCell ref="E160:E161"/>
    <mergeCell ref="K162:K163"/>
    <mergeCell ref="N162:N163"/>
    <mergeCell ref="N160:N161"/>
    <mergeCell ref="B162:B163"/>
    <mergeCell ref="C162:C163"/>
    <mergeCell ref="D162:D163"/>
    <mergeCell ref="E162:E163"/>
    <mergeCell ref="F162:F163"/>
    <mergeCell ref="G162:G163"/>
    <mergeCell ref="H162:H163"/>
    <mergeCell ref="M160:M161"/>
    <mergeCell ref="L162:L163"/>
    <mergeCell ref="I162:I163"/>
    <mergeCell ref="J162:J163"/>
    <mergeCell ref="J160:J161"/>
    <mergeCell ref="K160:K161"/>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F160:F161"/>
    <mergeCell ref="G160:G161"/>
    <mergeCell ref="H160:H161"/>
    <mergeCell ref="I160:I161"/>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J156:J157"/>
    <mergeCell ref="K156:K157"/>
    <mergeCell ref="M156:M157"/>
    <mergeCell ref="F156:F157"/>
    <mergeCell ref="G156:G157"/>
    <mergeCell ref="H156:H157"/>
    <mergeCell ref="I156:I157"/>
    <mergeCell ref="B156:B157"/>
    <mergeCell ref="C156:C157"/>
    <mergeCell ref="D156:D157"/>
    <mergeCell ref="E156:E157"/>
    <mergeCell ref="M215:M216"/>
    <mergeCell ref="B213:B214"/>
    <mergeCell ref="C213:C214"/>
    <mergeCell ref="D213:D214"/>
    <mergeCell ref="E213:E214"/>
    <mergeCell ref="N215:N216"/>
    <mergeCell ref="N213:N214"/>
    <mergeCell ref="B215:B216"/>
    <mergeCell ref="C215:C216"/>
    <mergeCell ref="D215:D216"/>
    <mergeCell ref="E215:E216"/>
    <mergeCell ref="F215:F216"/>
    <mergeCell ref="G215:G216"/>
    <mergeCell ref="H215:H216"/>
    <mergeCell ref="M213:M214"/>
    <mergeCell ref="B152:B153"/>
    <mergeCell ref="C152:C153"/>
    <mergeCell ref="D152:D153"/>
    <mergeCell ref="E152:E153"/>
    <mergeCell ref="K215:K216"/>
    <mergeCell ref="L215:L216"/>
    <mergeCell ref="I215:I216"/>
    <mergeCell ref="J215:J216"/>
    <mergeCell ref="J213:J214"/>
    <mergeCell ref="K213:K214"/>
    <mergeCell ref="J152:J153"/>
    <mergeCell ref="K152:K153"/>
    <mergeCell ref="L152:L153"/>
    <mergeCell ref="M152:M153"/>
    <mergeCell ref="F152:F153"/>
    <mergeCell ref="G152:G153"/>
    <mergeCell ref="H152:H153"/>
    <mergeCell ref="N211:N212"/>
    <mergeCell ref="N209:N210"/>
    <mergeCell ref="B211:B212"/>
    <mergeCell ref="C211:C212"/>
    <mergeCell ref="D211:D212"/>
    <mergeCell ref="E211:E212"/>
    <mergeCell ref="F211:F212"/>
    <mergeCell ref="G211:G212"/>
    <mergeCell ref="H211:H212"/>
    <mergeCell ref="L209:L210"/>
    <mergeCell ref="K211:K212"/>
    <mergeCell ref="L211:L212"/>
    <mergeCell ref="I211:I212"/>
    <mergeCell ref="J211:J212"/>
    <mergeCell ref="L213:L214"/>
    <mergeCell ref="M211:M212"/>
    <mergeCell ref="F213:F214"/>
    <mergeCell ref="G213:G214"/>
    <mergeCell ref="H213:H214"/>
    <mergeCell ref="I213:I214"/>
    <mergeCell ref="M207:M208"/>
    <mergeCell ref="N207:N208"/>
    <mergeCell ref="N205:N206"/>
    <mergeCell ref="B207:B208"/>
    <mergeCell ref="C207:C208"/>
    <mergeCell ref="D207:D208"/>
    <mergeCell ref="E207:E208"/>
    <mergeCell ref="F207:F208"/>
    <mergeCell ref="G207:G208"/>
    <mergeCell ref="H207:H208"/>
    <mergeCell ref="K207:K208"/>
    <mergeCell ref="L207:L208"/>
    <mergeCell ref="I207:I208"/>
    <mergeCell ref="J207:J208"/>
    <mergeCell ref="J209:J210"/>
    <mergeCell ref="K209:K210"/>
    <mergeCell ref="M209:M210"/>
    <mergeCell ref="F209:F210"/>
    <mergeCell ref="G209:G210"/>
    <mergeCell ref="H209:H210"/>
    <mergeCell ref="I209:I210"/>
    <mergeCell ref="B209:B210"/>
    <mergeCell ref="C209:C210"/>
    <mergeCell ref="D209:D210"/>
    <mergeCell ref="E209:E210"/>
    <mergeCell ref="M203:M204"/>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M199:M200"/>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M195:M196"/>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1:M192"/>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N175:N176"/>
    <mergeCell ref="M179:M180"/>
    <mergeCell ref="N179:N180"/>
    <mergeCell ref="N177:N178"/>
    <mergeCell ref="H177:H178"/>
    <mergeCell ref="L181:L182"/>
    <mergeCell ref="H179:H180"/>
    <mergeCell ref="B181:B182"/>
    <mergeCell ref="C181:C182"/>
    <mergeCell ref="D181:D182"/>
    <mergeCell ref="E181:E182"/>
    <mergeCell ref="K179:K180"/>
    <mergeCell ref="B179:B180"/>
    <mergeCell ref="C179:C180"/>
    <mergeCell ref="D179:D180"/>
    <mergeCell ref="F181:F182"/>
    <mergeCell ref="G181:G182"/>
    <mergeCell ref="H181:H182"/>
    <mergeCell ref="I181:I182"/>
    <mergeCell ref="L179:L180"/>
    <mergeCell ref="I179:I180"/>
    <mergeCell ref="J179:J180"/>
    <mergeCell ref="J181:J182"/>
    <mergeCell ref="K181:K182"/>
    <mergeCell ref="N244:N245"/>
    <mergeCell ref="N242:N243"/>
    <mergeCell ref="B244:B245"/>
    <mergeCell ref="C244:C245"/>
    <mergeCell ref="D244:D245"/>
    <mergeCell ref="E244:E245"/>
    <mergeCell ref="F244:F245"/>
    <mergeCell ref="F173:F174"/>
    <mergeCell ref="G173:G174"/>
    <mergeCell ref="H173:H174"/>
    <mergeCell ref="I173:I174"/>
    <mergeCell ref="B173:B174"/>
    <mergeCell ref="C173:C174"/>
    <mergeCell ref="D173:D174"/>
    <mergeCell ref="E173:E174"/>
    <mergeCell ref="L173:L174"/>
    <mergeCell ref="M173:M174"/>
    <mergeCell ref="N173:N174"/>
    <mergeCell ref="B175:B176"/>
    <mergeCell ref="C175:C176"/>
    <mergeCell ref="D175:D176"/>
    <mergeCell ref="E175:E176"/>
    <mergeCell ref="F175:F176"/>
    <mergeCell ref="G175:G176"/>
    <mergeCell ref="H175:H176"/>
    <mergeCell ref="I177:I178"/>
    <mergeCell ref="I175:I176"/>
    <mergeCell ref="J175:J176"/>
    <mergeCell ref="K175:K176"/>
    <mergeCell ref="L175:L176"/>
    <mergeCell ref="J177:J178"/>
    <mergeCell ref="K177:K178"/>
    <mergeCell ref="B242:B243"/>
    <mergeCell ref="C242:C243"/>
    <mergeCell ref="D242:D243"/>
    <mergeCell ref="E242:E243"/>
    <mergeCell ref="K240:K241"/>
    <mergeCell ref="L240:L241"/>
    <mergeCell ref="I240:I241"/>
    <mergeCell ref="J240:J241"/>
    <mergeCell ref="L242:L243"/>
    <mergeCell ref="K242:K243"/>
    <mergeCell ref="M242:M243"/>
    <mergeCell ref="F242:F243"/>
    <mergeCell ref="G242:G243"/>
    <mergeCell ref="H242:H243"/>
    <mergeCell ref="I242:I243"/>
    <mergeCell ref="G244:G245"/>
    <mergeCell ref="H244:H245"/>
    <mergeCell ref="I244:I245"/>
    <mergeCell ref="J244:J245"/>
    <mergeCell ref="J242:J243"/>
    <mergeCell ref="K244:K245"/>
    <mergeCell ref="L244:L245"/>
    <mergeCell ref="M244:M245"/>
    <mergeCell ref="E238:E239"/>
    <mergeCell ref="F238:F239"/>
    <mergeCell ref="G238:G239"/>
    <mergeCell ref="H238:H239"/>
    <mergeCell ref="I238:I239"/>
    <mergeCell ref="J238:J239"/>
    <mergeCell ref="K238:K239"/>
    <mergeCell ref="L238:L239"/>
    <mergeCell ref="M238:M239"/>
    <mergeCell ref="M240:M241"/>
    <mergeCell ref="N240:N241"/>
    <mergeCell ref="N238:N239"/>
    <mergeCell ref="B240:B241"/>
    <mergeCell ref="C240:C241"/>
    <mergeCell ref="D240:D241"/>
    <mergeCell ref="E240:E241"/>
    <mergeCell ref="F240:F241"/>
    <mergeCell ref="G240:G241"/>
    <mergeCell ref="H240:H241"/>
    <mergeCell ref="M234:M235"/>
    <mergeCell ref="N234:N235"/>
    <mergeCell ref="N232:N233"/>
    <mergeCell ref="B234:B235"/>
    <mergeCell ref="C234:C235"/>
    <mergeCell ref="D234:D235"/>
    <mergeCell ref="E234:E235"/>
    <mergeCell ref="F234:F235"/>
    <mergeCell ref="G234:G235"/>
    <mergeCell ref="H234:H235"/>
    <mergeCell ref="B236:B237"/>
    <mergeCell ref="C236:C237"/>
    <mergeCell ref="D236:D237"/>
    <mergeCell ref="E236:E237"/>
    <mergeCell ref="K234:K235"/>
    <mergeCell ref="L234:L235"/>
    <mergeCell ref="I234:I235"/>
    <mergeCell ref="J234:J235"/>
    <mergeCell ref="J236:J237"/>
    <mergeCell ref="K236:K237"/>
    <mergeCell ref="L236:L237"/>
    <mergeCell ref="M236:M237"/>
    <mergeCell ref="F236:F237"/>
    <mergeCell ref="G236:G237"/>
    <mergeCell ref="H236:H237"/>
    <mergeCell ref="I236:I237"/>
    <mergeCell ref="N236:N237"/>
    <mergeCell ref="J230:J231"/>
    <mergeCell ref="K230:K231"/>
    <mergeCell ref="L230:L231"/>
    <mergeCell ref="M230:M231"/>
    <mergeCell ref="F230:F231"/>
    <mergeCell ref="G230:G231"/>
    <mergeCell ref="H230:H231"/>
    <mergeCell ref="I230:I231"/>
    <mergeCell ref="N230:N231"/>
    <mergeCell ref="E232:E233"/>
    <mergeCell ref="F232:F233"/>
    <mergeCell ref="G232:G233"/>
    <mergeCell ref="H232:H233"/>
    <mergeCell ref="I232:I233"/>
    <mergeCell ref="J232:J233"/>
    <mergeCell ref="K232:K233"/>
    <mergeCell ref="L232:L233"/>
    <mergeCell ref="M232:M233"/>
    <mergeCell ref="M226:M227"/>
    <mergeCell ref="F226:F227"/>
    <mergeCell ref="G226:G227"/>
    <mergeCell ref="H226:H227"/>
    <mergeCell ref="I226:I227"/>
    <mergeCell ref="M228:M229"/>
    <mergeCell ref="L228:L229"/>
    <mergeCell ref="I228:I229"/>
    <mergeCell ref="J228:J229"/>
    <mergeCell ref="N228:N229"/>
    <mergeCell ref="N226:N227"/>
    <mergeCell ref="B228:B229"/>
    <mergeCell ref="C228:C229"/>
    <mergeCell ref="D228:D229"/>
    <mergeCell ref="E228:E229"/>
    <mergeCell ref="F228:F229"/>
    <mergeCell ref="G228:G229"/>
    <mergeCell ref="H228:H229"/>
    <mergeCell ref="K228:K229"/>
    <mergeCell ref="A211:A212"/>
    <mergeCell ref="A213:A214"/>
    <mergeCell ref="A215:A216"/>
    <mergeCell ref="A226:A227"/>
    <mergeCell ref="A222:N222"/>
    <mergeCell ref="N224:N225"/>
    <mergeCell ref="M224:M225"/>
    <mergeCell ref="M217:M218"/>
    <mergeCell ref="N217:N218"/>
    <mergeCell ref="E226:E227"/>
    <mergeCell ref="A242:A243"/>
    <mergeCell ref="A228:A229"/>
    <mergeCell ref="A230:A231"/>
    <mergeCell ref="A232:A233"/>
    <mergeCell ref="A234:A235"/>
    <mergeCell ref="A244:A245"/>
    <mergeCell ref="B226:B227"/>
    <mergeCell ref="C226:C227"/>
    <mergeCell ref="D226:D227"/>
    <mergeCell ref="B232:B233"/>
    <mergeCell ref="C232:C233"/>
    <mergeCell ref="D232:D233"/>
    <mergeCell ref="B238:B239"/>
    <mergeCell ref="C238:C239"/>
    <mergeCell ref="D238:D239"/>
    <mergeCell ref="J226:J227"/>
    <mergeCell ref="K226:K227"/>
    <mergeCell ref="L226:L227"/>
    <mergeCell ref="B230:B231"/>
    <mergeCell ref="C230:C231"/>
    <mergeCell ref="D230:D231"/>
    <mergeCell ref="E230:E231"/>
    <mergeCell ref="J171:J172"/>
    <mergeCell ref="K171:K172"/>
    <mergeCell ref="L171:L172"/>
    <mergeCell ref="M171:M172"/>
    <mergeCell ref="A189:A190"/>
    <mergeCell ref="A191:A192"/>
    <mergeCell ref="A193:A194"/>
    <mergeCell ref="A179:A180"/>
    <mergeCell ref="A181:A182"/>
    <mergeCell ref="A183:A184"/>
    <mergeCell ref="A185:A186"/>
    <mergeCell ref="A203:A204"/>
    <mergeCell ref="A205:A206"/>
    <mergeCell ref="A207:A208"/>
    <mergeCell ref="A209:A210"/>
    <mergeCell ref="A195:A196"/>
    <mergeCell ref="A197:A198"/>
    <mergeCell ref="A199:A200"/>
    <mergeCell ref="A201:A202"/>
    <mergeCell ref="L177:L178"/>
    <mergeCell ref="B177:B178"/>
    <mergeCell ref="C177:C178"/>
    <mergeCell ref="D177:D178"/>
    <mergeCell ref="E177:E178"/>
    <mergeCell ref="F177:F178"/>
    <mergeCell ref="G177:G178"/>
    <mergeCell ref="E179:E180"/>
    <mergeCell ref="F179:F180"/>
    <mergeCell ref="G179:G180"/>
    <mergeCell ref="M177:M178"/>
    <mergeCell ref="M175:M176"/>
    <mergeCell ref="M183:M184"/>
    <mergeCell ref="A96:A97"/>
    <mergeCell ref="A98:A99"/>
    <mergeCell ref="A100:A101"/>
    <mergeCell ref="A102:A103"/>
    <mergeCell ref="A112:A113"/>
    <mergeCell ref="A123:A124"/>
    <mergeCell ref="A125:A126"/>
    <mergeCell ref="A127:A128"/>
    <mergeCell ref="A119:N119"/>
    <mergeCell ref="J121:J122"/>
    <mergeCell ref="K121:K122"/>
    <mergeCell ref="L121:L122"/>
    <mergeCell ref="M121:M122"/>
    <mergeCell ref="A121:A122"/>
    <mergeCell ref="N150:N151"/>
    <mergeCell ref="J150:J151"/>
    <mergeCell ref="K150:K151"/>
    <mergeCell ref="L150:L151"/>
    <mergeCell ref="A129:A130"/>
    <mergeCell ref="A131:A132"/>
    <mergeCell ref="A133:A134"/>
    <mergeCell ref="A135:A136"/>
    <mergeCell ref="L143:L144"/>
    <mergeCell ref="M129:M130"/>
    <mergeCell ref="A137:A138"/>
    <mergeCell ref="A139:A140"/>
    <mergeCell ref="A141:A142"/>
    <mergeCell ref="A150:A151"/>
    <mergeCell ref="A148:N148"/>
    <mergeCell ref="M123:M124"/>
    <mergeCell ref="L125:L126"/>
    <mergeCell ref="I125:I126"/>
    <mergeCell ref="M57:M58"/>
    <mergeCell ref="F57:F58"/>
    <mergeCell ref="G57:G58"/>
    <mergeCell ref="N66:N67"/>
    <mergeCell ref="B68:B69"/>
    <mergeCell ref="C68:C69"/>
    <mergeCell ref="D68:D69"/>
    <mergeCell ref="J66:J67"/>
    <mergeCell ref="K66:K67"/>
    <mergeCell ref="G68:G69"/>
    <mergeCell ref="A72:A73"/>
    <mergeCell ref="A74:A75"/>
    <mergeCell ref="A76:A77"/>
    <mergeCell ref="A78:A79"/>
    <mergeCell ref="A70:A71"/>
    <mergeCell ref="A64:N64"/>
    <mergeCell ref="L66:L67"/>
    <mergeCell ref="I66:I67"/>
    <mergeCell ref="E68:E69"/>
    <mergeCell ref="F68:F69"/>
    <mergeCell ref="E70:E71"/>
    <mergeCell ref="F70:F71"/>
    <mergeCell ref="G70:G71"/>
    <mergeCell ref="M70:M71"/>
    <mergeCell ref="M68:M69"/>
    <mergeCell ref="N68:N69"/>
    <mergeCell ref="M72:M73"/>
    <mergeCell ref="N72:N73"/>
    <mergeCell ref="N70:N71"/>
    <mergeCell ref="L72:L73"/>
    <mergeCell ref="B72:B73"/>
    <mergeCell ref="C72:C73"/>
    <mergeCell ref="C21:C22"/>
    <mergeCell ref="D21:D22"/>
    <mergeCell ref="A41:A42"/>
    <mergeCell ref="A43:A44"/>
    <mergeCell ref="G17:G18"/>
    <mergeCell ref="A31:A32"/>
    <mergeCell ref="A33:A34"/>
    <mergeCell ref="A35:A36"/>
    <mergeCell ref="B19:B20"/>
    <mergeCell ref="C19:C20"/>
    <mergeCell ref="B23:B24"/>
    <mergeCell ref="C23:C24"/>
    <mergeCell ref="A53:A54"/>
    <mergeCell ref="A55:A56"/>
    <mergeCell ref="A57:A58"/>
    <mergeCell ref="A68:A69"/>
    <mergeCell ref="A45:A46"/>
    <mergeCell ref="A47:A48"/>
    <mergeCell ref="A49:A50"/>
    <mergeCell ref="A51:A52"/>
    <mergeCell ref="A59:A60"/>
    <mergeCell ref="J15:J16"/>
    <mergeCell ref="M66:M67"/>
    <mergeCell ref="M59:M60"/>
    <mergeCell ref="L15:L16"/>
    <mergeCell ref="M15:M16"/>
    <mergeCell ref="L57:L58"/>
    <mergeCell ref="N15:N16"/>
    <mergeCell ref="A15:A16"/>
    <mergeCell ref="B15:B16"/>
    <mergeCell ref="C15:C16"/>
    <mergeCell ref="D15:D16"/>
    <mergeCell ref="E15:E16"/>
    <mergeCell ref="F15:F16"/>
    <mergeCell ref="G15:G16"/>
    <mergeCell ref="A21:A22"/>
    <mergeCell ref="B17:B18"/>
    <mergeCell ref="B21:B22"/>
    <mergeCell ref="K15:K16"/>
    <mergeCell ref="H15:H16"/>
    <mergeCell ref="I15:I16"/>
    <mergeCell ref="D19:D20"/>
    <mergeCell ref="E19:E20"/>
    <mergeCell ref="C17:C18"/>
    <mergeCell ref="D17:D18"/>
    <mergeCell ref="E17:E18"/>
    <mergeCell ref="F17:F18"/>
    <mergeCell ref="A17:A18"/>
    <mergeCell ref="A19:A20"/>
    <mergeCell ref="A37:A38"/>
    <mergeCell ref="A39:A40"/>
    <mergeCell ref="D23:D24"/>
    <mergeCell ref="E23:E24"/>
    <mergeCell ref="C121:C122"/>
    <mergeCell ref="D121:D122"/>
    <mergeCell ref="E121:E122"/>
    <mergeCell ref="F121:F122"/>
    <mergeCell ref="G121:G122"/>
    <mergeCell ref="H121:H122"/>
    <mergeCell ref="N121:N122"/>
    <mergeCell ref="A66:A67"/>
    <mergeCell ref="B66:B67"/>
    <mergeCell ref="C66:C67"/>
    <mergeCell ref="D66:D67"/>
    <mergeCell ref="E66:E67"/>
    <mergeCell ref="F66:F67"/>
    <mergeCell ref="G66:G67"/>
    <mergeCell ref="H66:H67"/>
    <mergeCell ref="B121:B122"/>
    <mergeCell ref="I59:I60"/>
    <mergeCell ref="J59:J60"/>
    <mergeCell ref="K59:K60"/>
    <mergeCell ref="L59:L60"/>
    <mergeCell ref="A88:A89"/>
    <mergeCell ref="A90:A91"/>
    <mergeCell ref="A92:A93"/>
    <mergeCell ref="A94:A95"/>
    <mergeCell ref="A80:A81"/>
    <mergeCell ref="A82:A83"/>
    <mergeCell ref="A84:A85"/>
    <mergeCell ref="A86:A87"/>
    <mergeCell ref="A104:A105"/>
    <mergeCell ref="A106:A107"/>
    <mergeCell ref="A108:A109"/>
    <mergeCell ref="A110:A111"/>
    <mergeCell ref="K224:K225"/>
    <mergeCell ref="L224:L225"/>
    <mergeCell ref="I217:I218"/>
    <mergeCell ref="J217:J218"/>
    <mergeCell ref="K217:K218"/>
    <mergeCell ref="L217:L218"/>
    <mergeCell ref="A171:A172"/>
    <mergeCell ref="B171:B172"/>
    <mergeCell ref="C171:C172"/>
    <mergeCell ref="D171:D172"/>
    <mergeCell ref="E171:E172"/>
    <mergeCell ref="F171:F172"/>
    <mergeCell ref="M150:M151"/>
    <mergeCell ref="B150:B151"/>
    <mergeCell ref="C150:C151"/>
    <mergeCell ref="D150:D151"/>
    <mergeCell ref="E150:E151"/>
    <mergeCell ref="F150:F151"/>
    <mergeCell ref="G150:G151"/>
    <mergeCell ref="H150:H151"/>
    <mergeCell ref="I150:I151"/>
    <mergeCell ref="A154:A155"/>
    <mergeCell ref="A156:A157"/>
    <mergeCell ref="A158:A159"/>
    <mergeCell ref="A160:A161"/>
    <mergeCell ref="A152:A153"/>
    <mergeCell ref="A162:A163"/>
    <mergeCell ref="A173:A174"/>
    <mergeCell ref="A175:A176"/>
    <mergeCell ref="A177:A178"/>
    <mergeCell ref="A169:N169"/>
    <mergeCell ref="N171:N172"/>
    <mergeCell ref="N59:N60"/>
    <mergeCell ref="B253:B254"/>
    <mergeCell ref="C253:C254"/>
    <mergeCell ref="D253:D254"/>
    <mergeCell ref="E253:E254"/>
    <mergeCell ref="F253:F254"/>
    <mergeCell ref="G253:G254"/>
    <mergeCell ref="H253:H254"/>
    <mergeCell ref="I253:I254"/>
    <mergeCell ref="M114:M115"/>
    <mergeCell ref="H224:H225"/>
    <mergeCell ref="I224:I225"/>
    <mergeCell ref="J253:J254"/>
    <mergeCell ref="K253:K254"/>
    <mergeCell ref="L253:L254"/>
    <mergeCell ref="M253:M254"/>
    <mergeCell ref="A251:N251"/>
    <mergeCell ref="A253:A254"/>
    <mergeCell ref="A238:A239"/>
    <mergeCell ref="A240:A241"/>
    <mergeCell ref="J173:J174"/>
    <mergeCell ref="K173:K174"/>
    <mergeCell ref="N253:N254"/>
    <mergeCell ref="A224:A225"/>
    <mergeCell ref="B224:B225"/>
    <mergeCell ref="C224:C225"/>
    <mergeCell ref="D224:D225"/>
    <mergeCell ref="E224:E225"/>
    <mergeCell ref="F224:F225"/>
    <mergeCell ref="A187:A188"/>
    <mergeCell ref="G171:G172"/>
    <mergeCell ref="H171:H172"/>
    <mergeCell ref="M164:M165"/>
    <mergeCell ref="N164:N165"/>
    <mergeCell ref="A143:A144"/>
    <mergeCell ref="B143:B144"/>
    <mergeCell ref="C143:C144"/>
    <mergeCell ref="D143:D144"/>
    <mergeCell ref="E143:E144"/>
    <mergeCell ref="F143:F144"/>
    <mergeCell ref="G143:G144"/>
    <mergeCell ref="H143:H144"/>
    <mergeCell ref="I143:I144"/>
    <mergeCell ref="J143:J144"/>
    <mergeCell ref="K143:K144"/>
    <mergeCell ref="J114:J115"/>
    <mergeCell ref="K114:K115"/>
    <mergeCell ref="J123:J124"/>
    <mergeCell ref="K123:K124"/>
    <mergeCell ref="I114:I115"/>
    <mergeCell ref="K125:K126"/>
    <mergeCell ref="K133:K134"/>
    <mergeCell ref="M143:M144"/>
    <mergeCell ref="N143:N144"/>
    <mergeCell ref="A114:A115"/>
    <mergeCell ref="B114:B115"/>
    <mergeCell ref="C114:C115"/>
    <mergeCell ref="D114:D115"/>
    <mergeCell ref="E114:E115"/>
    <mergeCell ref="N114:N115"/>
    <mergeCell ref="I121:I122"/>
    <mergeCell ref="F114:F115"/>
    <mergeCell ref="L114:L115"/>
    <mergeCell ref="G114:G115"/>
    <mergeCell ref="M255:M256"/>
    <mergeCell ref="N255:N256"/>
    <mergeCell ref="A246:A247"/>
    <mergeCell ref="B246:B247"/>
    <mergeCell ref="C246:C247"/>
    <mergeCell ref="D246:D247"/>
    <mergeCell ref="E246:E247"/>
    <mergeCell ref="F246:F247"/>
    <mergeCell ref="G246:G247"/>
    <mergeCell ref="H246:H247"/>
    <mergeCell ref="H217:H218"/>
    <mergeCell ref="I246:I247"/>
    <mergeCell ref="J246:J247"/>
    <mergeCell ref="K246:K247"/>
    <mergeCell ref="L246:L247"/>
    <mergeCell ref="G164:G165"/>
    <mergeCell ref="H164:H165"/>
    <mergeCell ref="I164:I165"/>
    <mergeCell ref="J164:J165"/>
    <mergeCell ref="K164:K165"/>
    <mergeCell ref="M246:M247"/>
    <mergeCell ref="N246:N247"/>
    <mergeCell ref="A217:A218"/>
    <mergeCell ref="B217:B218"/>
    <mergeCell ref="C217:C218"/>
    <mergeCell ref="D217:D218"/>
    <mergeCell ref="E217:E218"/>
    <mergeCell ref="F217:F218"/>
    <mergeCell ref="G224:G225"/>
    <mergeCell ref="A236:A237"/>
    <mergeCell ref="L164:L165"/>
    <mergeCell ref="A164:A165"/>
    <mergeCell ref="A255:A256"/>
    <mergeCell ref="B255:B256"/>
    <mergeCell ref="C255:C256"/>
    <mergeCell ref="G255:G256"/>
    <mergeCell ref="H255:H256"/>
    <mergeCell ref="A23:A24"/>
    <mergeCell ref="A25:A26"/>
    <mergeCell ref="A27:A28"/>
    <mergeCell ref="A29:A30"/>
    <mergeCell ref="G217:G218"/>
    <mergeCell ref="I255:I256"/>
    <mergeCell ref="J255:J256"/>
    <mergeCell ref="K255:K256"/>
    <mergeCell ref="L255:L256"/>
    <mergeCell ref="D255:D256"/>
    <mergeCell ref="E255:E256"/>
    <mergeCell ref="F255:F256"/>
    <mergeCell ref="B164:B165"/>
    <mergeCell ref="C164:C165"/>
    <mergeCell ref="D164:D165"/>
    <mergeCell ref="E164:E165"/>
    <mergeCell ref="F164:F165"/>
    <mergeCell ref="B59:B60"/>
    <mergeCell ref="C59:C60"/>
    <mergeCell ref="D59:D60"/>
    <mergeCell ref="E59:E60"/>
    <mergeCell ref="F59:F60"/>
    <mergeCell ref="H114:H115"/>
    <mergeCell ref="G59:G60"/>
    <mergeCell ref="H59:H60"/>
    <mergeCell ref="I171:I172"/>
    <mergeCell ref="J224:J225"/>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8'!A166" display="4 - BUENOS AIRES AL PACIFICO - SAN MARTIN S.A."/>
    <hyperlink ref="A4:D4" location="'1998'!A44" display="1 - FERROEXPRESO PAMPEANO S.A."/>
    <hyperlink ref="A5:D5" location="'1998'!A95" display="2 - NUEVO CENTRAL ARGENTINO S.A."/>
    <hyperlink ref="A6:D6" location="'1998'!A145" display="3 - FERROSUR ROCA S.A."/>
    <hyperlink ref="A8:D8" location="'1998'!A200" display="5 - FERROCARRIL MESOPOTAMICO - GRAL. URQUIZA S.A."/>
    <hyperlink ref="A9:D9" location="'1998'!A248" display="6 - BELGRANO S.A."/>
    <hyperlink ref="A10:D10" location="'1998'!A257"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09"/>
  <sheetViews>
    <sheetView showGridLines="0" showRowColHeaders="0" view="pageLayout" topLeftCell="H202"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196" t="s">
        <v>209</v>
      </c>
      <c r="B2" s="196"/>
      <c r="C2" s="196"/>
      <c r="D2" s="196"/>
      <c r="E2" s="196"/>
      <c r="F2" s="196"/>
      <c r="G2" s="196"/>
      <c r="H2" s="196"/>
      <c r="I2" s="196"/>
      <c r="J2" s="196"/>
      <c r="K2" s="196"/>
      <c r="L2" s="196"/>
      <c r="M2" s="196"/>
      <c r="N2" s="196"/>
    </row>
    <row r="3" spans="1:15" ht="12.75" customHeight="1" thickBot="1" x14ac:dyDescent="0.25">
      <c r="A3" s="11"/>
      <c r="B3" s="11"/>
      <c r="C3" s="11"/>
      <c r="D3" s="11"/>
      <c r="E3" s="11"/>
      <c r="F3" s="11"/>
      <c r="G3" s="11"/>
      <c r="H3" s="11"/>
      <c r="I3" s="11"/>
      <c r="J3" s="11"/>
      <c r="K3" s="11"/>
      <c r="L3" s="11"/>
      <c r="M3" s="11"/>
      <c r="N3" s="12"/>
      <c r="O3" s="1"/>
    </row>
    <row r="4" spans="1:15" ht="24.95" customHeight="1" thickTop="1" thickBot="1" x14ac:dyDescent="0.25">
      <c r="A4" s="197" t="s">
        <v>0</v>
      </c>
      <c r="B4" s="198"/>
      <c r="C4" s="198"/>
      <c r="D4" s="199"/>
      <c r="E4" s="17"/>
      <c r="F4" s="17"/>
      <c r="G4" s="17"/>
      <c r="H4" s="17"/>
      <c r="I4" s="17"/>
      <c r="J4" s="17"/>
      <c r="K4" s="17"/>
      <c r="L4" s="17"/>
      <c r="M4" s="17"/>
      <c r="N4" s="18"/>
    </row>
    <row r="5" spans="1:15" ht="24.95" customHeight="1" thickTop="1" thickBot="1" x14ac:dyDescent="0.25">
      <c r="A5" s="197" t="s">
        <v>31</v>
      </c>
      <c r="B5" s="198"/>
      <c r="C5" s="198"/>
      <c r="D5" s="199"/>
      <c r="E5" s="17"/>
      <c r="F5" s="17"/>
      <c r="G5" s="17"/>
      <c r="H5" s="17"/>
      <c r="I5" s="17"/>
      <c r="J5" s="17"/>
      <c r="K5" s="17"/>
      <c r="L5" s="17"/>
      <c r="M5" s="17"/>
      <c r="N5" s="18"/>
      <c r="O5" s="3"/>
    </row>
    <row r="6" spans="1:15" ht="24.95" customHeight="1" thickTop="1" thickBot="1" x14ac:dyDescent="0.25">
      <c r="A6" s="197" t="s">
        <v>50</v>
      </c>
      <c r="B6" s="198"/>
      <c r="C6" s="198"/>
      <c r="D6" s="199"/>
      <c r="E6" s="17"/>
      <c r="F6" s="17"/>
      <c r="G6" s="17"/>
      <c r="H6" s="17"/>
      <c r="I6" s="17"/>
      <c r="J6" s="17"/>
      <c r="K6" s="17"/>
      <c r="L6" s="17"/>
      <c r="M6" s="17"/>
      <c r="N6" s="18"/>
    </row>
    <row r="7" spans="1:15" ht="24.95" customHeight="1" thickTop="1" thickBot="1" x14ac:dyDescent="0.25">
      <c r="A7" s="197" t="s">
        <v>116</v>
      </c>
      <c r="B7" s="198"/>
      <c r="C7" s="198"/>
      <c r="D7" s="199"/>
      <c r="E7" s="17"/>
      <c r="F7" s="17"/>
      <c r="G7" s="17"/>
      <c r="H7" s="17"/>
      <c r="I7" s="17"/>
      <c r="J7" s="17"/>
      <c r="K7" s="17"/>
      <c r="L7" s="17"/>
      <c r="M7" s="17"/>
      <c r="N7" s="18"/>
      <c r="O7" s="5"/>
    </row>
    <row r="8" spans="1:15" ht="24.95" customHeight="1" thickTop="1" thickBot="1" x14ac:dyDescent="0.25">
      <c r="A8" s="197" t="s">
        <v>117</v>
      </c>
      <c r="B8" s="198"/>
      <c r="C8" s="198"/>
      <c r="D8" s="199"/>
      <c r="E8" s="17"/>
      <c r="F8" s="17"/>
      <c r="G8" s="17"/>
      <c r="H8" s="17"/>
      <c r="I8" s="17"/>
      <c r="J8" s="17"/>
      <c r="K8" s="17"/>
      <c r="L8" s="17"/>
      <c r="M8" s="17"/>
      <c r="N8" s="18"/>
      <c r="O8" s="5"/>
    </row>
    <row r="9" spans="1:15" ht="24.95" customHeight="1" thickTop="1" thickBot="1" x14ac:dyDescent="0.25">
      <c r="A9" s="197" t="s">
        <v>225</v>
      </c>
      <c r="B9" s="198"/>
      <c r="C9" s="198"/>
      <c r="D9" s="199"/>
      <c r="E9" s="17"/>
      <c r="F9" s="17"/>
      <c r="G9" s="17"/>
      <c r="H9" s="17"/>
      <c r="I9" s="17"/>
      <c r="J9" s="17"/>
      <c r="K9" s="17"/>
      <c r="L9" s="17"/>
      <c r="M9" s="17"/>
      <c r="N9" s="18"/>
      <c r="O9" s="5"/>
    </row>
    <row r="10" spans="1:15" ht="24.95" customHeight="1" thickTop="1" thickBot="1" x14ac:dyDescent="0.25">
      <c r="A10" s="197" t="s">
        <v>90</v>
      </c>
      <c r="B10" s="198"/>
      <c r="C10" s="198"/>
      <c r="D10" s="199"/>
      <c r="E10" s="17"/>
      <c r="F10" s="17"/>
      <c r="G10" s="17"/>
      <c r="H10" s="17"/>
      <c r="I10" s="17"/>
      <c r="J10" s="17"/>
      <c r="K10" s="17"/>
      <c r="L10" s="17"/>
      <c r="M10" s="17"/>
      <c r="N10" s="18"/>
      <c r="O10" s="5"/>
    </row>
    <row r="11" spans="1:15" ht="12.75" customHeight="1" thickTop="1" x14ac:dyDescent="0.2">
      <c r="O11" s="5"/>
    </row>
    <row r="12" spans="1:15" ht="12.75" customHeight="1" x14ac:dyDescent="0.2">
      <c r="O12" s="5"/>
    </row>
    <row r="13" spans="1:15" s="10" customFormat="1" ht="24.95" customHeight="1" x14ac:dyDescent="0.2">
      <c r="A13" s="200" t="s">
        <v>187</v>
      </c>
      <c r="B13" s="200"/>
      <c r="C13" s="200"/>
      <c r="D13" s="200"/>
      <c r="E13" s="200"/>
      <c r="F13" s="200"/>
      <c r="G13" s="200"/>
      <c r="H13" s="200"/>
      <c r="I13" s="200"/>
      <c r="J13" s="200"/>
      <c r="K13" s="200"/>
      <c r="L13" s="200"/>
      <c r="M13" s="200"/>
      <c r="N13" s="200"/>
      <c r="O13" s="23"/>
    </row>
    <row r="14" spans="1:15" ht="12.75" customHeight="1" thickBot="1" x14ac:dyDescent="0.25">
      <c r="A14" s="20"/>
      <c r="F14" s="4"/>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c r="O15" s="5"/>
    </row>
    <row r="16" spans="1:15" ht="12.75" customHeight="1" thickBot="1" x14ac:dyDescent="0.25">
      <c r="A16" s="195"/>
      <c r="B16" s="195"/>
      <c r="C16" s="195"/>
      <c r="D16" s="195"/>
      <c r="E16" s="195"/>
      <c r="F16" s="195"/>
      <c r="G16" s="195"/>
      <c r="H16" s="195"/>
      <c r="I16" s="195"/>
      <c r="J16" s="195"/>
      <c r="K16" s="195"/>
      <c r="L16" s="195"/>
      <c r="M16" s="195"/>
      <c r="N16" s="193"/>
      <c r="O16" s="5"/>
    </row>
    <row r="17" spans="1:15" ht="12.75" customHeight="1" x14ac:dyDescent="0.2">
      <c r="A17" s="194" t="s">
        <v>32</v>
      </c>
      <c r="B17" s="205">
        <v>1413</v>
      </c>
      <c r="C17" s="205">
        <v>6928</v>
      </c>
      <c r="D17" s="205">
        <v>36236</v>
      </c>
      <c r="E17" s="205">
        <v>39972</v>
      </c>
      <c r="F17" s="205">
        <v>33846</v>
      </c>
      <c r="G17" s="205">
        <v>26715</v>
      </c>
      <c r="H17" s="205">
        <v>31788.37</v>
      </c>
      <c r="I17" s="205">
        <v>31057</v>
      </c>
      <c r="J17" s="205">
        <v>24417</v>
      </c>
      <c r="K17" s="205">
        <v>17734</v>
      </c>
      <c r="L17" s="205">
        <v>8616</v>
      </c>
      <c r="M17" s="205">
        <v>2126</v>
      </c>
      <c r="N17" s="207">
        <f>SUM(B17:M17)</f>
        <v>260848.37</v>
      </c>
      <c r="O17" s="5"/>
    </row>
    <row r="18" spans="1:15" ht="12.75" customHeight="1" thickBot="1" x14ac:dyDescent="0.25">
      <c r="A18" s="195"/>
      <c r="B18" s="206"/>
      <c r="C18" s="206"/>
      <c r="D18" s="206"/>
      <c r="E18" s="206"/>
      <c r="F18" s="206"/>
      <c r="G18" s="206"/>
      <c r="H18" s="206"/>
      <c r="I18" s="206"/>
      <c r="J18" s="206"/>
      <c r="K18" s="206"/>
      <c r="L18" s="206"/>
      <c r="M18" s="206"/>
      <c r="N18" s="208"/>
      <c r="O18" s="5"/>
    </row>
    <row r="19" spans="1:15" ht="12.75" customHeight="1" x14ac:dyDescent="0.2">
      <c r="A19" s="194" t="s">
        <v>106</v>
      </c>
      <c r="B19" s="205">
        <v>4932</v>
      </c>
      <c r="C19" s="205">
        <v>736</v>
      </c>
      <c r="D19" s="205"/>
      <c r="E19" s="205"/>
      <c r="F19" s="205"/>
      <c r="G19" s="205"/>
      <c r="H19" s="205"/>
      <c r="I19" s="205"/>
      <c r="J19" s="205"/>
      <c r="K19" s="205"/>
      <c r="L19" s="205"/>
      <c r="M19" s="205"/>
      <c r="N19" s="207">
        <f>SUM(B19:M19)</f>
        <v>5668</v>
      </c>
      <c r="O19" s="5"/>
    </row>
    <row r="20" spans="1:15" ht="12.75" customHeight="1" thickBot="1" x14ac:dyDescent="0.25">
      <c r="A20" s="195"/>
      <c r="B20" s="206"/>
      <c r="C20" s="206"/>
      <c r="D20" s="206"/>
      <c r="E20" s="206"/>
      <c r="F20" s="206"/>
      <c r="G20" s="206"/>
      <c r="H20" s="206"/>
      <c r="I20" s="206"/>
      <c r="J20" s="206"/>
      <c r="K20" s="206"/>
      <c r="L20" s="206"/>
      <c r="M20" s="206"/>
      <c r="N20" s="208"/>
      <c r="O20" s="5"/>
    </row>
    <row r="21" spans="1:15" ht="12.75" customHeight="1" x14ac:dyDescent="0.2">
      <c r="A21" s="194" t="s">
        <v>14</v>
      </c>
      <c r="B21" s="205">
        <v>1003</v>
      </c>
      <c r="C21" s="205">
        <v>7068</v>
      </c>
      <c r="D21" s="205">
        <v>4061</v>
      </c>
      <c r="E21" s="205">
        <v>1460</v>
      </c>
      <c r="F21" s="205">
        <v>4223</v>
      </c>
      <c r="G21" s="205">
        <v>15185</v>
      </c>
      <c r="H21" s="205">
        <v>18278.62</v>
      </c>
      <c r="I21" s="205">
        <v>1456</v>
      </c>
      <c r="J21" s="205"/>
      <c r="K21" s="205">
        <v>2878</v>
      </c>
      <c r="L21" s="205">
        <v>2855</v>
      </c>
      <c r="M21" s="205">
        <v>1691</v>
      </c>
      <c r="N21" s="207">
        <f>SUM(B21:M21)</f>
        <v>60158.619999999995</v>
      </c>
      <c r="O21" s="5"/>
    </row>
    <row r="22" spans="1:15" ht="12.75" customHeight="1" thickBot="1" x14ac:dyDescent="0.25">
      <c r="A22" s="195"/>
      <c r="B22" s="206"/>
      <c r="C22" s="206"/>
      <c r="D22" s="206"/>
      <c r="E22" s="206"/>
      <c r="F22" s="206"/>
      <c r="G22" s="206"/>
      <c r="H22" s="206"/>
      <c r="I22" s="206"/>
      <c r="J22" s="206"/>
      <c r="K22" s="206"/>
      <c r="L22" s="206"/>
      <c r="M22" s="206"/>
      <c r="N22" s="208"/>
      <c r="O22" s="5"/>
    </row>
    <row r="23" spans="1:15" ht="12.75" customHeight="1" x14ac:dyDescent="0.2">
      <c r="A23" s="194" t="s">
        <v>38</v>
      </c>
      <c r="B23" s="205"/>
      <c r="C23" s="205"/>
      <c r="D23" s="205"/>
      <c r="E23" s="205"/>
      <c r="F23" s="205"/>
      <c r="G23" s="205"/>
      <c r="H23" s="205"/>
      <c r="I23" s="205"/>
      <c r="J23" s="205"/>
      <c r="K23" s="205"/>
      <c r="L23" s="205"/>
      <c r="M23" s="205"/>
      <c r="N23" s="207">
        <f t="shared" ref="N23:N45" si="0">SUM(B23:M23)</f>
        <v>0</v>
      </c>
      <c r="O23" s="5"/>
    </row>
    <row r="24" spans="1:15" ht="12.75" customHeight="1" thickBot="1" x14ac:dyDescent="0.25">
      <c r="A24" s="195"/>
      <c r="B24" s="206"/>
      <c r="C24" s="206"/>
      <c r="D24" s="206"/>
      <c r="E24" s="206"/>
      <c r="F24" s="206"/>
      <c r="G24" s="206"/>
      <c r="H24" s="206"/>
      <c r="I24" s="206"/>
      <c r="J24" s="206"/>
      <c r="K24" s="206"/>
      <c r="L24" s="206"/>
      <c r="M24" s="206"/>
      <c r="N24" s="208"/>
      <c r="O24" s="5"/>
    </row>
    <row r="25" spans="1:15" ht="12.75" customHeight="1" x14ac:dyDescent="0.2">
      <c r="A25" s="194" t="s">
        <v>40</v>
      </c>
      <c r="B25" s="205"/>
      <c r="C25" s="205"/>
      <c r="D25" s="205"/>
      <c r="E25" s="205">
        <v>677</v>
      </c>
      <c r="F25" s="205">
        <v>400</v>
      </c>
      <c r="G25" s="205">
        <v>2163</v>
      </c>
      <c r="H25" s="205">
        <v>1057.27</v>
      </c>
      <c r="I25" s="205">
        <v>3476</v>
      </c>
      <c r="J25" s="205">
        <v>4017</v>
      </c>
      <c r="K25" s="205">
        <v>891</v>
      </c>
      <c r="L25" s="205">
        <v>340</v>
      </c>
      <c r="M25" s="205"/>
      <c r="N25" s="207">
        <f t="shared" si="0"/>
        <v>13021.27</v>
      </c>
      <c r="O25" s="5"/>
    </row>
    <row r="26" spans="1:15" ht="12.75" customHeight="1" thickBot="1" x14ac:dyDescent="0.25">
      <c r="A26" s="195"/>
      <c r="B26" s="206"/>
      <c r="C26" s="206"/>
      <c r="D26" s="206"/>
      <c r="E26" s="206"/>
      <c r="F26" s="206"/>
      <c r="G26" s="206"/>
      <c r="H26" s="206"/>
      <c r="I26" s="206"/>
      <c r="J26" s="206"/>
      <c r="K26" s="206"/>
      <c r="L26" s="206"/>
      <c r="M26" s="206"/>
      <c r="N26" s="208"/>
      <c r="O26" s="5"/>
    </row>
    <row r="27" spans="1:15" ht="12.75" customHeight="1" x14ac:dyDescent="0.2">
      <c r="A27" s="194" t="s">
        <v>18</v>
      </c>
      <c r="B27" s="205"/>
      <c r="C27" s="205">
        <v>10576</v>
      </c>
      <c r="D27" s="205">
        <v>87107</v>
      </c>
      <c r="E27" s="205">
        <v>42701</v>
      </c>
      <c r="F27" s="205">
        <v>42669</v>
      </c>
      <c r="G27" s="205">
        <v>72777</v>
      </c>
      <c r="H27" s="205">
        <v>95722.6</v>
      </c>
      <c r="I27" s="205">
        <v>80100</v>
      </c>
      <c r="J27" s="205">
        <v>90232</v>
      </c>
      <c r="K27" s="205">
        <v>87289</v>
      </c>
      <c r="L27" s="205">
        <v>73453</v>
      </c>
      <c r="M27" s="205">
        <v>21619</v>
      </c>
      <c r="N27" s="207">
        <f t="shared" si="0"/>
        <v>704245.6</v>
      </c>
      <c r="O27" s="5"/>
    </row>
    <row r="28" spans="1:15" ht="12.75" customHeight="1" thickBot="1" x14ac:dyDescent="0.25">
      <c r="A28" s="195"/>
      <c r="B28" s="206"/>
      <c r="C28" s="206"/>
      <c r="D28" s="206"/>
      <c r="E28" s="206"/>
      <c r="F28" s="206"/>
      <c r="G28" s="206"/>
      <c r="H28" s="206"/>
      <c r="I28" s="206"/>
      <c r="J28" s="206"/>
      <c r="K28" s="206"/>
      <c r="L28" s="206"/>
      <c r="M28" s="206"/>
      <c r="N28" s="208"/>
      <c r="O28" s="5"/>
    </row>
    <row r="29" spans="1:15" ht="12.75" customHeight="1" x14ac:dyDescent="0.2">
      <c r="A29" s="194" t="s">
        <v>24</v>
      </c>
      <c r="B29" s="205"/>
      <c r="C29" s="205">
        <v>6044</v>
      </c>
      <c r="D29" s="205"/>
      <c r="E29" s="205">
        <v>26256</v>
      </c>
      <c r="F29" s="205">
        <v>15537</v>
      </c>
      <c r="G29" s="205">
        <v>24682</v>
      </c>
      <c r="H29" s="205">
        <v>25246.94</v>
      </c>
      <c r="I29" s="205">
        <v>11139</v>
      </c>
      <c r="J29" s="205">
        <v>16953</v>
      </c>
      <c r="K29" s="205">
        <v>11286</v>
      </c>
      <c r="L29" s="205">
        <v>7945</v>
      </c>
      <c r="M29" s="205">
        <v>1469</v>
      </c>
      <c r="N29" s="207">
        <f t="shared" si="0"/>
        <v>146557.94</v>
      </c>
      <c r="O29" s="5"/>
    </row>
    <row r="30" spans="1:15" ht="12.75" customHeight="1" thickBot="1" x14ac:dyDescent="0.25">
      <c r="A30" s="195"/>
      <c r="B30" s="206"/>
      <c r="C30" s="206"/>
      <c r="D30" s="206"/>
      <c r="E30" s="206"/>
      <c r="F30" s="206"/>
      <c r="G30" s="206"/>
      <c r="H30" s="206"/>
      <c r="I30" s="206"/>
      <c r="J30" s="206"/>
      <c r="K30" s="206"/>
      <c r="L30" s="206"/>
      <c r="M30" s="206"/>
      <c r="N30" s="208"/>
      <c r="O30" s="5"/>
    </row>
    <row r="31" spans="1:15" ht="12.75" customHeight="1" x14ac:dyDescent="0.2">
      <c r="A31" s="194" t="s">
        <v>26</v>
      </c>
      <c r="B31" s="205"/>
      <c r="C31" s="205"/>
      <c r="D31" s="205"/>
      <c r="E31" s="205"/>
      <c r="F31" s="205"/>
      <c r="G31" s="205"/>
      <c r="H31" s="205"/>
      <c r="I31" s="205">
        <v>9159</v>
      </c>
      <c r="J31" s="205">
        <v>10214</v>
      </c>
      <c r="K31" s="205">
        <v>5823</v>
      </c>
      <c r="L31" s="205"/>
      <c r="M31" s="205"/>
      <c r="N31" s="207">
        <f t="shared" si="0"/>
        <v>25196</v>
      </c>
      <c r="O31" s="5"/>
    </row>
    <row r="32" spans="1:15" ht="12.75" customHeight="1" thickBot="1" x14ac:dyDescent="0.25">
      <c r="A32" s="195"/>
      <c r="B32" s="206"/>
      <c r="C32" s="206"/>
      <c r="D32" s="206"/>
      <c r="E32" s="206"/>
      <c r="F32" s="206"/>
      <c r="G32" s="206"/>
      <c r="H32" s="206"/>
      <c r="I32" s="206"/>
      <c r="J32" s="206"/>
      <c r="K32" s="206"/>
      <c r="L32" s="206"/>
      <c r="M32" s="206"/>
      <c r="N32" s="208"/>
      <c r="O32" s="5"/>
    </row>
    <row r="33" spans="1:15" ht="12.75" customHeight="1" x14ac:dyDescent="0.2">
      <c r="A33" s="194" t="s">
        <v>15</v>
      </c>
      <c r="B33" s="205"/>
      <c r="C33" s="205"/>
      <c r="D33" s="205">
        <v>26996</v>
      </c>
      <c r="E33" s="205">
        <v>135301</v>
      </c>
      <c r="F33" s="205">
        <v>97094</v>
      </c>
      <c r="G33" s="205">
        <v>24553</v>
      </c>
      <c r="H33" s="205">
        <v>11845.55</v>
      </c>
      <c r="I33" s="205">
        <v>3475</v>
      </c>
      <c r="J33" s="205">
        <v>743</v>
      </c>
      <c r="K33" s="205">
        <v>8031</v>
      </c>
      <c r="L33" s="205">
        <v>4299</v>
      </c>
      <c r="M33" s="205">
        <v>1593</v>
      </c>
      <c r="N33" s="207">
        <f t="shared" si="0"/>
        <v>313930.55</v>
      </c>
      <c r="O33" s="5"/>
    </row>
    <row r="34" spans="1:15" ht="12.75" customHeight="1" thickBot="1" x14ac:dyDescent="0.25">
      <c r="A34" s="195"/>
      <c r="B34" s="206"/>
      <c r="C34" s="206"/>
      <c r="D34" s="206"/>
      <c r="E34" s="206"/>
      <c r="F34" s="206"/>
      <c r="G34" s="206"/>
      <c r="H34" s="206"/>
      <c r="I34" s="206"/>
      <c r="J34" s="206"/>
      <c r="K34" s="206"/>
      <c r="L34" s="206"/>
      <c r="M34" s="206"/>
      <c r="N34" s="208"/>
      <c r="O34" s="5"/>
    </row>
    <row r="35" spans="1:15" ht="12.75" customHeight="1" x14ac:dyDescent="0.2">
      <c r="A35" s="194" t="s">
        <v>25</v>
      </c>
      <c r="B35" s="205">
        <v>9714</v>
      </c>
      <c r="C35" s="205">
        <v>4072</v>
      </c>
      <c r="D35" s="205">
        <v>1360</v>
      </c>
      <c r="E35" s="205">
        <v>2700</v>
      </c>
      <c r="F35" s="205">
        <v>14969</v>
      </c>
      <c r="G35" s="205">
        <v>10506</v>
      </c>
      <c r="H35" s="205">
        <v>9499.57</v>
      </c>
      <c r="I35" s="205">
        <v>14042</v>
      </c>
      <c r="J35" s="205">
        <v>29856</v>
      </c>
      <c r="K35" s="205">
        <v>24402</v>
      </c>
      <c r="L35" s="205">
        <v>28858</v>
      </c>
      <c r="M35" s="205">
        <v>9519</v>
      </c>
      <c r="N35" s="207">
        <f t="shared" si="0"/>
        <v>159497.57</v>
      </c>
      <c r="O35" s="5"/>
    </row>
    <row r="36" spans="1:15" ht="12.75" customHeight="1" thickBot="1" x14ac:dyDescent="0.25">
      <c r="A36" s="195"/>
      <c r="B36" s="206"/>
      <c r="C36" s="206"/>
      <c r="D36" s="206"/>
      <c r="E36" s="206"/>
      <c r="F36" s="206"/>
      <c r="G36" s="206"/>
      <c r="H36" s="206"/>
      <c r="I36" s="206"/>
      <c r="J36" s="206"/>
      <c r="K36" s="206"/>
      <c r="L36" s="206"/>
      <c r="M36" s="206"/>
      <c r="N36" s="208"/>
      <c r="O36" s="5"/>
    </row>
    <row r="37" spans="1:15" ht="12.75" customHeight="1" x14ac:dyDescent="0.2">
      <c r="A37" s="194" t="s">
        <v>119</v>
      </c>
      <c r="B37" s="205">
        <v>2022</v>
      </c>
      <c r="C37" s="205">
        <v>3718</v>
      </c>
      <c r="D37" s="205">
        <v>2657</v>
      </c>
      <c r="E37" s="205">
        <v>2229</v>
      </c>
      <c r="F37" s="205">
        <v>2724</v>
      </c>
      <c r="G37" s="205">
        <v>2362</v>
      </c>
      <c r="H37" s="205"/>
      <c r="I37" s="205"/>
      <c r="J37" s="205"/>
      <c r="K37" s="205"/>
      <c r="L37" s="205"/>
      <c r="M37" s="205"/>
      <c r="N37" s="207">
        <f t="shared" si="0"/>
        <v>15712</v>
      </c>
      <c r="O37" s="5"/>
    </row>
    <row r="38" spans="1:15" ht="12.75" customHeight="1" thickBot="1" x14ac:dyDescent="0.25">
      <c r="A38" s="195"/>
      <c r="B38" s="206"/>
      <c r="C38" s="206"/>
      <c r="D38" s="206"/>
      <c r="E38" s="206"/>
      <c r="F38" s="206"/>
      <c r="G38" s="206"/>
      <c r="H38" s="206"/>
      <c r="I38" s="206"/>
      <c r="J38" s="206"/>
      <c r="K38" s="206"/>
      <c r="L38" s="206"/>
      <c r="M38" s="206"/>
      <c r="N38" s="208"/>
      <c r="O38" s="5"/>
    </row>
    <row r="39" spans="1:15" ht="12.75" customHeight="1" x14ac:dyDescent="0.2">
      <c r="A39" s="194" t="s">
        <v>19</v>
      </c>
      <c r="B39" s="205"/>
      <c r="C39" s="205"/>
      <c r="D39" s="205"/>
      <c r="E39" s="205">
        <v>4140</v>
      </c>
      <c r="F39" s="205">
        <v>35990</v>
      </c>
      <c r="G39" s="205">
        <v>8622</v>
      </c>
      <c r="H39" s="205">
        <v>19727.41</v>
      </c>
      <c r="I39" s="205">
        <v>13980</v>
      </c>
      <c r="J39" s="205">
        <v>14385</v>
      </c>
      <c r="K39" s="205">
        <v>2468</v>
      </c>
      <c r="L39" s="205">
        <v>9978</v>
      </c>
      <c r="M39" s="205">
        <v>295</v>
      </c>
      <c r="N39" s="207">
        <f t="shared" si="0"/>
        <v>109585.41</v>
      </c>
      <c r="O39" s="5"/>
    </row>
    <row r="40" spans="1:15" ht="12.75" customHeight="1" thickBot="1" x14ac:dyDescent="0.25">
      <c r="A40" s="195"/>
      <c r="B40" s="206"/>
      <c r="C40" s="206"/>
      <c r="D40" s="206"/>
      <c r="E40" s="206"/>
      <c r="F40" s="206"/>
      <c r="G40" s="206"/>
      <c r="H40" s="206"/>
      <c r="I40" s="206"/>
      <c r="J40" s="206"/>
      <c r="K40" s="206"/>
      <c r="L40" s="206"/>
      <c r="M40" s="206"/>
      <c r="N40" s="208"/>
      <c r="O40" s="5"/>
    </row>
    <row r="41" spans="1:15" ht="12.75" customHeight="1" x14ac:dyDescent="0.2">
      <c r="A41" s="194" t="s">
        <v>23</v>
      </c>
      <c r="B41" s="205"/>
      <c r="C41" s="205"/>
      <c r="D41" s="205">
        <v>23336</v>
      </c>
      <c r="E41" s="205"/>
      <c r="F41" s="205">
        <v>29485</v>
      </c>
      <c r="G41" s="205">
        <v>36670</v>
      </c>
      <c r="H41" s="205">
        <v>39.28</v>
      </c>
      <c r="I41" s="205">
        <v>15921</v>
      </c>
      <c r="J41" s="205">
        <v>18781</v>
      </c>
      <c r="K41" s="205">
        <v>38008</v>
      </c>
      <c r="L41" s="205">
        <v>16332</v>
      </c>
      <c r="M41" s="205">
        <v>9630</v>
      </c>
      <c r="N41" s="207">
        <f t="shared" si="0"/>
        <v>188202.28</v>
      </c>
      <c r="O41" s="5"/>
    </row>
    <row r="42" spans="1:15" ht="12.75" customHeight="1" thickBot="1" x14ac:dyDescent="0.25">
      <c r="A42" s="195"/>
      <c r="B42" s="206"/>
      <c r="C42" s="206"/>
      <c r="D42" s="206"/>
      <c r="E42" s="206"/>
      <c r="F42" s="206"/>
      <c r="G42" s="206"/>
      <c r="H42" s="206"/>
      <c r="I42" s="206"/>
      <c r="J42" s="206"/>
      <c r="K42" s="206"/>
      <c r="L42" s="206"/>
      <c r="M42" s="206"/>
      <c r="N42" s="208"/>
      <c r="O42" s="5"/>
    </row>
    <row r="43" spans="1:15" ht="12.75" customHeight="1" x14ac:dyDescent="0.2">
      <c r="A43" s="194" t="s">
        <v>17</v>
      </c>
      <c r="B43" s="205"/>
      <c r="C43" s="205"/>
      <c r="D43" s="205"/>
      <c r="E43" s="205">
        <v>489</v>
      </c>
      <c r="F43" s="205"/>
      <c r="G43" s="205"/>
      <c r="H43" s="205">
        <v>301.5</v>
      </c>
      <c r="I43" s="205"/>
      <c r="J43" s="205">
        <v>500</v>
      </c>
      <c r="K43" s="205"/>
      <c r="L43" s="205"/>
      <c r="M43" s="205"/>
      <c r="N43" s="207">
        <f t="shared" si="0"/>
        <v>1290.5</v>
      </c>
    </row>
    <row r="44" spans="1:15" ht="12.75" customHeight="1" thickBot="1" x14ac:dyDescent="0.25">
      <c r="A44" s="195"/>
      <c r="B44" s="206"/>
      <c r="C44" s="206"/>
      <c r="D44" s="206"/>
      <c r="E44" s="206"/>
      <c r="F44" s="206"/>
      <c r="G44" s="206"/>
      <c r="H44" s="206"/>
      <c r="I44" s="206"/>
      <c r="J44" s="206"/>
      <c r="K44" s="206"/>
      <c r="L44" s="206"/>
      <c r="M44" s="206"/>
      <c r="N44" s="208"/>
    </row>
    <row r="45" spans="1:15" ht="12.75" customHeight="1" x14ac:dyDescent="0.2">
      <c r="A45" s="194" t="s">
        <v>16</v>
      </c>
      <c r="B45" s="205">
        <v>54431</v>
      </c>
      <c r="C45" s="205">
        <v>61779</v>
      </c>
      <c r="D45" s="205">
        <v>26201</v>
      </c>
      <c r="E45" s="205">
        <v>35439</v>
      </c>
      <c r="F45" s="205">
        <v>20812</v>
      </c>
      <c r="G45" s="205">
        <v>52991</v>
      </c>
      <c r="H45" s="205">
        <v>47492.98</v>
      </c>
      <c r="I45" s="205">
        <v>29942</v>
      </c>
      <c r="J45" s="205">
        <v>35976</v>
      </c>
      <c r="K45" s="205">
        <v>15255</v>
      </c>
      <c r="L45" s="205">
        <v>647</v>
      </c>
      <c r="M45" s="205">
        <v>99373</v>
      </c>
      <c r="N45" s="207">
        <f t="shared" si="0"/>
        <v>480338.98</v>
      </c>
    </row>
    <row r="46" spans="1:15" ht="12.75" customHeight="1" thickBot="1" x14ac:dyDescent="0.25">
      <c r="A46" s="195"/>
      <c r="B46" s="206"/>
      <c r="C46" s="206"/>
      <c r="D46" s="206"/>
      <c r="E46" s="206"/>
      <c r="F46" s="206"/>
      <c r="G46" s="206"/>
      <c r="H46" s="206"/>
      <c r="I46" s="206"/>
      <c r="J46" s="206"/>
      <c r="K46" s="206"/>
      <c r="L46" s="206"/>
      <c r="M46" s="206"/>
      <c r="N46" s="208"/>
    </row>
    <row r="47" spans="1:15" ht="12.75" customHeight="1" x14ac:dyDescent="0.2">
      <c r="A47" s="194" t="s">
        <v>60</v>
      </c>
      <c r="B47" s="205"/>
      <c r="C47" s="205"/>
      <c r="D47" s="205"/>
      <c r="E47" s="205"/>
      <c r="F47" s="205"/>
      <c r="G47" s="205"/>
      <c r="H47" s="205"/>
      <c r="I47" s="205"/>
      <c r="J47" s="205">
        <v>196</v>
      </c>
      <c r="K47" s="205">
        <v>585</v>
      </c>
      <c r="L47" s="205">
        <v>570</v>
      </c>
      <c r="M47" s="205"/>
      <c r="N47" s="207">
        <f>SUM(B47:M47)</f>
        <v>1351</v>
      </c>
    </row>
    <row r="48" spans="1:15"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201" t="s">
        <v>13</v>
      </c>
      <c r="B49" s="190">
        <f t="shared" ref="B49:M49" si="1">SUM(B17:B47)</f>
        <v>73515</v>
      </c>
      <c r="C49" s="190">
        <f t="shared" si="1"/>
        <v>100921</v>
      </c>
      <c r="D49" s="190">
        <f t="shared" si="1"/>
        <v>207954</v>
      </c>
      <c r="E49" s="190">
        <f t="shared" si="1"/>
        <v>291364</v>
      </c>
      <c r="F49" s="190">
        <f t="shared" si="1"/>
        <v>297749</v>
      </c>
      <c r="G49" s="190">
        <f t="shared" si="1"/>
        <v>277226</v>
      </c>
      <c r="H49" s="190">
        <f t="shared" si="1"/>
        <v>261000.09</v>
      </c>
      <c r="I49" s="190">
        <f t="shared" si="1"/>
        <v>213747</v>
      </c>
      <c r="J49" s="190">
        <f t="shared" si="1"/>
        <v>246270</v>
      </c>
      <c r="K49" s="190">
        <f t="shared" si="1"/>
        <v>214650</v>
      </c>
      <c r="L49" s="190">
        <f t="shared" si="1"/>
        <v>153893</v>
      </c>
      <c r="M49" s="190">
        <f t="shared" si="1"/>
        <v>147315</v>
      </c>
      <c r="N49" s="190">
        <f>SUM(B49:M49)</f>
        <v>2485604.09</v>
      </c>
    </row>
    <row r="50" spans="1:14" ht="12.75" customHeight="1" thickBot="1" x14ac:dyDescent="0.25">
      <c r="A50" s="202"/>
      <c r="B50" s="191"/>
      <c r="C50" s="191"/>
      <c r="D50" s="191"/>
      <c r="E50" s="191"/>
      <c r="F50" s="191"/>
      <c r="G50" s="191"/>
      <c r="H50" s="191"/>
      <c r="I50" s="191"/>
      <c r="J50" s="191"/>
      <c r="K50" s="191"/>
      <c r="L50" s="191"/>
      <c r="M50" s="191"/>
      <c r="N50" s="191"/>
    </row>
    <row r="51" spans="1:14" ht="12.75" customHeight="1" x14ac:dyDescent="0.2">
      <c r="B51" s="5"/>
      <c r="C51" s="5"/>
      <c r="D51" s="5"/>
      <c r="E51" s="5"/>
      <c r="F51" s="5"/>
      <c r="G51" s="5"/>
      <c r="H51" s="5"/>
      <c r="I51" s="5"/>
      <c r="J51" s="5"/>
      <c r="K51" s="5"/>
      <c r="L51" s="5"/>
      <c r="M51" s="5"/>
      <c r="N51" s="47"/>
    </row>
    <row r="52" spans="1:14" ht="12.75" customHeight="1" x14ac:dyDescent="0.2">
      <c r="B52" s="5"/>
      <c r="C52" s="5"/>
      <c r="D52" s="5"/>
      <c r="E52" s="5"/>
      <c r="F52" s="5"/>
      <c r="G52" s="5"/>
      <c r="H52" s="5"/>
      <c r="I52" s="5"/>
      <c r="J52" s="5"/>
      <c r="K52" s="5"/>
      <c r="L52" s="5"/>
      <c r="M52" s="5"/>
      <c r="N52" s="47"/>
    </row>
    <row r="53" spans="1:14" ht="12.75" customHeight="1" x14ac:dyDescent="0.2">
      <c r="B53" s="5"/>
      <c r="C53" s="5"/>
      <c r="D53" s="5"/>
      <c r="E53" s="5"/>
      <c r="F53" s="5"/>
      <c r="G53" s="5"/>
      <c r="H53" s="5"/>
      <c r="I53" s="5"/>
      <c r="J53" s="5"/>
      <c r="K53" s="5"/>
      <c r="L53" s="5"/>
      <c r="M53" s="5"/>
      <c r="N53" s="47"/>
    </row>
    <row r="54" spans="1:14" s="10" customFormat="1" ht="24.95" customHeight="1" x14ac:dyDescent="0.2">
      <c r="A54" s="200" t="s">
        <v>189</v>
      </c>
      <c r="B54" s="200"/>
      <c r="C54" s="200"/>
      <c r="D54" s="200"/>
      <c r="E54" s="200"/>
      <c r="F54" s="200"/>
      <c r="G54" s="200"/>
      <c r="H54" s="200"/>
      <c r="I54" s="200"/>
      <c r="J54" s="200"/>
      <c r="K54" s="200"/>
      <c r="L54" s="200"/>
      <c r="M54" s="200"/>
      <c r="N54" s="200"/>
    </row>
    <row r="55" spans="1:14" ht="12.75" customHeight="1" thickBot="1" x14ac:dyDescent="0.25">
      <c r="A55" s="20"/>
      <c r="F55" s="4"/>
    </row>
    <row r="56" spans="1:14" ht="12.75" customHeight="1" x14ac:dyDescent="0.2">
      <c r="A56" s="194"/>
      <c r="B56" s="194" t="s">
        <v>1</v>
      </c>
      <c r="C56" s="194" t="s">
        <v>2</v>
      </c>
      <c r="D56" s="194" t="s">
        <v>3</v>
      </c>
      <c r="E56" s="194" t="s">
        <v>4</v>
      </c>
      <c r="F56" s="194" t="s">
        <v>5</v>
      </c>
      <c r="G56" s="194" t="s">
        <v>6</v>
      </c>
      <c r="H56" s="194" t="s">
        <v>7</v>
      </c>
      <c r="I56" s="194" t="s">
        <v>8</v>
      </c>
      <c r="J56" s="194" t="s">
        <v>9</v>
      </c>
      <c r="K56" s="194" t="s">
        <v>10</v>
      </c>
      <c r="L56" s="194" t="s">
        <v>11</v>
      </c>
      <c r="M56" s="194" t="s">
        <v>12</v>
      </c>
      <c r="N56" s="192" t="s">
        <v>13</v>
      </c>
    </row>
    <row r="57" spans="1:14" ht="12.75" customHeight="1" thickBot="1" x14ac:dyDescent="0.25">
      <c r="A57" s="195"/>
      <c r="B57" s="195"/>
      <c r="C57" s="195"/>
      <c r="D57" s="195"/>
      <c r="E57" s="195"/>
      <c r="F57" s="195"/>
      <c r="G57" s="195"/>
      <c r="H57" s="195"/>
      <c r="I57" s="195"/>
      <c r="J57" s="195"/>
      <c r="K57" s="195"/>
      <c r="L57" s="195"/>
      <c r="M57" s="195"/>
      <c r="N57" s="193"/>
    </row>
    <row r="58" spans="1:14" ht="12.75" customHeight="1" x14ac:dyDescent="0.2">
      <c r="A58" s="194" t="s">
        <v>32</v>
      </c>
      <c r="B58" s="205">
        <v>26141</v>
      </c>
      <c r="C58" s="205">
        <v>19909</v>
      </c>
      <c r="D58" s="205">
        <v>31928</v>
      </c>
      <c r="E58" s="205">
        <v>38311</v>
      </c>
      <c r="F58" s="205">
        <v>42285</v>
      </c>
      <c r="G58" s="205">
        <v>41910</v>
      </c>
      <c r="H58" s="205">
        <v>48992</v>
      </c>
      <c r="I58" s="205">
        <v>49877</v>
      </c>
      <c r="J58" s="205">
        <v>46525</v>
      </c>
      <c r="K58" s="205">
        <v>38079</v>
      </c>
      <c r="L58" s="205">
        <v>34722</v>
      </c>
      <c r="M58" s="205">
        <v>20552</v>
      </c>
      <c r="N58" s="207">
        <f>SUM(B58:M58)</f>
        <v>439231</v>
      </c>
    </row>
    <row r="59" spans="1:14" ht="12.75" customHeight="1" thickBot="1" x14ac:dyDescent="0.25">
      <c r="A59" s="195"/>
      <c r="B59" s="206"/>
      <c r="C59" s="206"/>
      <c r="D59" s="206"/>
      <c r="E59" s="206"/>
      <c r="F59" s="206"/>
      <c r="G59" s="206"/>
      <c r="H59" s="206"/>
      <c r="I59" s="206"/>
      <c r="J59" s="206"/>
      <c r="K59" s="206"/>
      <c r="L59" s="206"/>
      <c r="M59" s="206"/>
      <c r="N59" s="208"/>
    </row>
    <row r="60" spans="1:14" ht="12.75" customHeight="1" x14ac:dyDescent="0.2">
      <c r="A60" s="194" t="s">
        <v>33</v>
      </c>
      <c r="B60" s="205">
        <v>750</v>
      </c>
      <c r="C60" s="205"/>
      <c r="D60" s="205"/>
      <c r="E60" s="205"/>
      <c r="F60" s="205"/>
      <c r="G60" s="205"/>
      <c r="H60" s="205">
        <v>5058</v>
      </c>
      <c r="I60" s="205">
        <v>7292</v>
      </c>
      <c r="J60" s="205">
        <v>2717</v>
      </c>
      <c r="K60" s="205">
        <v>10601</v>
      </c>
      <c r="L60" s="205">
        <v>6042</v>
      </c>
      <c r="M60" s="205">
        <v>7509</v>
      </c>
      <c r="N60" s="207">
        <f>SUM(B60:M60)</f>
        <v>39969</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34</v>
      </c>
      <c r="B62" s="205">
        <v>17177</v>
      </c>
      <c r="C62" s="205"/>
      <c r="D62" s="205"/>
      <c r="E62" s="205"/>
      <c r="F62" s="205"/>
      <c r="G62" s="205"/>
      <c r="H62" s="205"/>
      <c r="I62" s="205"/>
      <c r="J62" s="205"/>
      <c r="K62" s="205"/>
      <c r="L62" s="205"/>
      <c r="M62" s="205"/>
      <c r="N62" s="207">
        <f>SUM(B62:M62)</f>
        <v>17177</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35</v>
      </c>
      <c r="B64" s="205">
        <v>2766</v>
      </c>
      <c r="C64" s="205">
        <v>2035</v>
      </c>
      <c r="D64" s="205">
        <v>2861</v>
      </c>
      <c r="E64" s="205">
        <v>4991</v>
      </c>
      <c r="F64" s="205">
        <v>4125</v>
      </c>
      <c r="G64" s="205">
        <v>6231</v>
      </c>
      <c r="H64" s="205">
        <v>5136</v>
      </c>
      <c r="I64" s="205">
        <v>1111</v>
      </c>
      <c r="J64" s="205">
        <v>2912</v>
      </c>
      <c r="K64" s="205">
        <v>2102</v>
      </c>
      <c r="L64" s="205">
        <v>2039</v>
      </c>
      <c r="M64" s="205">
        <v>1086</v>
      </c>
      <c r="N64" s="207">
        <f>SUM(B64:M64)</f>
        <v>37395</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120</v>
      </c>
      <c r="B66" s="205">
        <v>943</v>
      </c>
      <c r="C66" s="205"/>
      <c r="D66" s="205">
        <v>889</v>
      </c>
      <c r="E66" s="205"/>
      <c r="F66" s="205"/>
      <c r="G66" s="205"/>
      <c r="H66" s="205"/>
      <c r="I66" s="205"/>
      <c r="J66" s="205">
        <v>238</v>
      </c>
      <c r="K66" s="205"/>
      <c r="L66" s="205">
        <v>10</v>
      </c>
      <c r="M66" s="205">
        <v>56</v>
      </c>
      <c r="N66" s="207">
        <f t="shared" ref="N66:N86" si="2">SUM(B66:M66)</f>
        <v>2136</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113</v>
      </c>
      <c r="B68" s="205">
        <v>0</v>
      </c>
      <c r="C68" s="205"/>
      <c r="D68" s="205">
        <v>290</v>
      </c>
      <c r="E68" s="205"/>
      <c r="F68" s="205"/>
      <c r="G68" s="205"/>
      <c r="H68" s="205"/>
      <c r="I68" s="205"/>
      <c r="J68" s="205">
        <v>324</v>
      </c>
      <c r="K68" s="205"/>
      <c r="L68" s="205"/>
      <c r="M68" s="205"/>
      <c r="N68" s="207">
        <f t="shared" si="2"/>
        <v>614</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37</v>
      </c>
      <c r="B70" s="205">
        <v>15028</v>
      </c>
      <c r="C70" s="205">
        <v>20392</v>
      </c>
      <c r="D70" s="205">
        <v>12352</v>
      </c>
      <c r="E70" s="205">
        <v>5708</v>
      </c>
      <c r="F70" s="205">
        <v>9944</v>
      </c>
      <c r="G70" s="205">
        <v>17948</v>
      </c>
      <c r="H70" s="205">
        <v>20266</v>
      </c>
      <c r="I70" s="205">
        <v>20324</v>
      </c>
      <c r="J70" s="205">
        <v>23364</v>
      </c>
      <c r="K70" s="205">
        <v>21968</v>
      </c>
      <c r="L70" s="205">
        <v>14908</v>
      </c>
      <c r="M70" s="205">
        <v>14748</v>
      </c>
      <c r="N70" s="207">
        <f t="shared" si="2"/>
        <v>196950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38</v>
      </c>
      <c r="B72" s="205">
        <v>2090</v>
      </c>
      <c r="C72" s="205">
        <v>2482</v>
      </c>
      <c r="D72" s="205">
        <v>1778</v>
      </c>
      <c r="E72" s="205">
        <v>578</v>
      </c>
      <c r="F72" s="205">
        <v>1442</v>
      </c>
      <c r="G72" s="205">
        <v>2499</v>
      </c>
      <c r="H72" s="205">
        <v>2996</v>
      </c>
      <c r="I72" s="205">
        <v>2742</v>
      </c>
      <c r="J72" s="205">
        <v>3047</v>
      </c>
      <c r="K72" s="205">
        <v>2655</v>
      </c>
      <c r="L72" s="205">
        <v>1828</v>
      </c>
      <c r="M72" s="205">
        <v>1327</v>
      </c>
      <c r="N72" s="207">
        <f t="shared" si="2"/>
        <v>25464</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39</v>
      </c>
      <c r="B74" s="205">
        <v>17586</v>
      </c>
      <c r="C74" s="205">
        <v>21373</v>
      </c>
      <c r="D74" s="205">
        <v>19399</v>
      </c>
      <c r="E74" s="205">
        <v>15118</v>
      </c>
      <c r="F74" s="205">
        <v>14482</v>
      </c>
      <c r="G74" s="205">
        <v>13462</v>
      </c>
      <c r="H74" s="205">
        <v>13657</v>
      </c>
      <c r="I74" s="205">
        <v>19964</v>
      </c>
      <c r="J74" s="205">
        <v>18147</v>
      </c>
      <c r="K74" s="205">
        <v>21796</v>
      </c>
      <c r="L74" s="205">
        <v>24329</v>
      </c>
      <c r="M74" s="205">
        <v>15911</v>
      </c>
      <c r="N74" s="207">
        <f t="shared" si="2"/>
        <v>215224</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40</v>
      </c>
      <c r="B76" s="205">
        <v>0</v>
      </c>
      <c r="C76" s="205"/>
      <c r="D76" s="205"/>
      <c r="E76" s="205">
        <v>2805</v>
      </c>
      <c r="F76" s="205">
        <v>1151</v>
      </c>
      <c r="G76" s="205"/>
      <c r="H76" s="205"/>
      <c r="I76" s="205"/>
      <c r="J76" s="205">
        <v>3584</v>
      </c>
      <c r="K76" s="205"/>
      <c r="L76" s="205">
        <v>1593</v>
      </c>
      <c r="M76" s="205"/>
      <c r="N76" s="207">
        <f t="shared" si="2"/>
        <v>9133</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41</v>
      </c>
      <c r="B78" s="205"/>
      <c r="C78" s="205"/>
      <c r="D78" s="205"/>
      <c r="E78" s="205">
        <v>1869</v>
      </c>
      <c r="F78" s="205">
        <v>7535</v>
      </c>
      <c r="G78" s="205">
        <v>10780</v>
      </c>
      <c r="H78" s="205">
        <v>12293</v>
      </c>
      <c r="I78" s="205">
        <v>15235</v>
      </c>
      <c r="J78" s="205">
        <v>3878</v>
      </c>
      <c r="K78" s="205"/>
      <c r="L78" s="205"/>
      <c r="M78" s="205"/>
      <c r="N78" s="207">
        <f t="shared" si="2"/>
        <v>51590</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42</v>
      </c>
      <c r="B80" s="205">
        <v>0</v>
      </c>
      <c r="C80" s="205"/>
      <c r="D80" s="205">
        <v>2330</v>
      </c>
      <c r="E80" s="205">
        <v>2400</v>
      </c>
      <c r="F80" s="205">
        <v>4696</v>
      </c>
      <c r="G80" s="205">
        <v>1223</v>
      </c>
      <c r="H80" s="205">
        <v>3557</v>
      </c>
      <c r="I80" s="205">
        <v>5785</v>
      </c>
      <c r="J80" s="205">
        <v>5914</v>
      </c>
      <c r="K80" s="205">
        <v>5926</v>
      </c>
      <c r="L80" s="205">
        <v>5963</v>
      </c>
      <c r="M80" s="205">
        <v>4662</v>
      </c>
      <c r="N80" s="207">
        <f t="shared" si="2"/>
        <v>42456</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43</v>
      </c>
      <c r="B82" s="205">
        <v>32362</v>
      </c>
      <c r="C82" s="205">
        <v>43715</v>
      </c>
      <c r="D82" s="205">
        <v>63282</v>
      </c>
      <c r="E82" s="205">
        <v>193141</v>
      </c>
      <c r="F82" s="205">
        <v>178291</v>
      </c>
      <c r="G82" s="205">
        <v>123985</v>
      </c>
      <c r="H82" s="205">
        <v>136530</v>
      </c>
      <c r="I82" s="205">
        <v>121158</v>
      </c>
      <c r="J82" s="205">
        <v>113683</v>
      </c>
      <c r="K82" s="205">
        <v>62780</v>
      </c>
      <c r="L82" s="205">
        <v>66222</v>
      </c>
      <c r="M82" s="205">
        <v>82785</v>
      </c>
      <c r="N82" s="207">
        <f t="shared" si="2"/>
        <v>1217934</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44</v>
      </c>
      <c r="B84" s="205">
        <v>75872</v>
      </c>
      <c r="C84" s="205">
        <v>65186</v>
      </c>
      <c r="D84" s="205">
        <v>66434</v>
      </c>
      <c r="E84" s="205">
        <v>68346</v>
      </c>
      <c r="F84" s="205">
        <v>62198</v>
      </c>
      <c r="G84" s="205">
        <v>70330</v>
      </c>
      <c r="H84" s="205">
        <v>70721</v>
      </c>
      <c r="I84" s="205">
        <v>67842</v>
      </c>
      <c r="J84" s="205">
        <v>62720</v>
      </c>
      <c r="K84" s="205">
        <v>63097</v>
      </c>
      <c r="L84" s="205">
        <v>52352</v>
      </c>
      <c r="M84" s="205">
        <v>44351</v>
      </c>
      <c r="N84" s="207">
        <f t="shared" si="2"/>
        <v>769449</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103</v>
      </c>
      <c r="B86" s="205"/>
      <c r="C86" s="205"/>
      <c r="D86" s="205"/>
      <c r="E86" s="205"/>
      <c r="F86" s="205"/>
      <c r="G86" s="205"/>
      <c r="H86" s="205"/>
      <c r="I86" s="205"/>
      <c r="J86" s="205"/>
      <c r="K86" s="205"/>
      <c r="L86" s="205"/>
      <c r="M86" s="205"/>
      <c r="N86" s="207">
        <f t="shared" si="2"/>
        <v>0</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121</v>
      </c>
      <c r="B88" s="205">
        <v>158505</v>
      </c>
      <c r="C88" s="205">
        <v>129967</v>
      </c>
      <c r="D88" s="205">
        <v>107360</v>
      </c>
      <c r="E88" s="205">
        <v>128130</v>
      </c>
      <c r="F88" s="205">
        <v>205093</v>
      </c>
      <c r="G88" s="205">
        <v>204036</v>
      </c>
      <c r="H88" s="205">
        <v>198814</v>
      </c>
      <c r="I88" s="205">
        <v>208661</v>
      </c>
      <c r="J88" s="205">
        <v>205724</v>
      </c>
      <c r="K88" s="205">
        <v>205464</v>
      </c>
      <c r="L88" s="205">
        <v>168131</v>
      </c>
      <c r="M88" s="205">
        <v>164127</v>
      </c>
      <c r="N88" s="207">
        <f>SUM(B88:M88)</f>
        <v>2084012</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46</v>
      </c>
      <c r="B90" s="205">
        <v>20283</v>
      </c>
      <c r="C90" s="205">
        <v>27290</v>
      </c>
      <c r="D90" s="205">
        <v>16206</v>
      </c>
      <c r="E90" s="205">
        <v>32367</v>
      </c>
      <c r="F90" s="205">
        <v>38102</v>
      </c>
      <c r="G90" s="205">
        <v>45173</v>
      </c>
      <c r="H90" s="205">
        <v>25738</v>
      </c>
      <c r="I90" s="205">
        <v>37697</v>
      </c>
      <c r="J90" s="205">
        <v>28882</v>
      </c>
      <c r="K90" s="205">
        <v>18168</v>
      </c>
      <c r="L90" s="205">
        <v>17519</v>
      </c>
      <c r="M90" s="205">
        <v>13226</v>
      </c>
      <c r="N90" s="207">
        <f>SUM(B90:M90)</f>
        <v>320651</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47</v>
      </c>
      <c r="B92" s="205" t="s">
        <v>92</v>
      </c>
      <c r="C92" s="205" t="s">
        <v>92</v>
      </c>
      <c r="D92" s="205" t="s">
        <v>92</v>
      </c>
      <c r="E92" s="205" t="s">
        <v>92</v>
      </c>
      <c r="F92" s="205" t="s">
        <v>92</v>
      </c>
      <c r="G92" s="205" t="s">
        <v>92</v>
      </c>
      <c r="H92" s="205" t="s">
        <v>92</v>
      </c>
      <c r="I92" s="205">
        <v>3349</v>
      </c>
      <c r="J92" s="205">
        <v>8276</v>
      </c>
      <c r="K92" s="205">
        <v>2995</v>
      </c>
      <c r="L92" s="205"/>
      <c r="M92" s="205"/>
      <c r="N92" s="207">
        <f>SUM(B92:M92)</f>
        <v>14620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48</v>
      </c>
      <c r="B94" s="205" t="s">
        <v>92</v>
      </c>
      <c r="C94" s="205" t="s">
        <v>92</v>
      </c>
      <c r="D94" s="205" t="s">
        <v>92</v>
      </c>
      <c r="E94" s="205" t="s">
        <v>92</v>
      </c>
      <c r="F94" s="205" t="s">
        <v>92</v>
      </c>
      <c r="G94" s="205" t="s">
        <v>92</v>
      </c>
      <c r="H94" s="205" t="s">
        <v>92</v>
      </c>
      <c r="I94" s="205" t="s">
        <v>92</v>
      </c>
      <c r="J94" s="205">
        <v>3032</v>
      </c>
      <c r="K94" s="205">
        <v>4533</v>
      </c>
      <c r="L94" s="205">
        <v>4343</v>
      </c>
      <c r="M94" s="205"/>
      <c r="N94" s="207">
        <f>SUM(B94:M94)</f>
        <v>11908</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49</v>
      </c>
      <c r="B96" s="205">
        <v>6</v>
      </c>
      <c r="C96" s="205">
        <v>12</v>
      </c>
      <c r="D96" s="205">
        <v>19</v>
      </c>
      <c r="E96" s="205">
        <v>9</v>
      </c>
      <c r="F96" s="205">
        <v>46</v>
      </c>
      <c r="G96" s="205">
        <v>1</v>
      </c>
      <c r="H96" s="205">
        <v>52</v>
      </c>
      <c r="I96" s="205">
        <v>8</v>
      </c>
      <c r="J96" s="205">
        <v>9</v>
      </c>
      <c r="K96" s="205"/>
      <c r="L96" s="205">
        <v>8</v>
      </c>
      <c r="M96" s="205"/>
      <c r="N96" s="207">
        <f>SUM(B96:M96)</f>
        <v>170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201" t="s">
        <v>13</v>
      </c>
      <c r="B98" s="190">
        <f>SUM(B58:B96)</f>
        <v>369509</v>
      </c>
      <c r="C98" s="190">
        <f>SUM(C58:C96)</f>
        <v>332361</v>
      </c>
      <c r="D98" s="190">
        <f>SUM(D58:D96)</f>
        <v>325128</v>
      </c>
      <c r="E98" s="190">
        <f>SUM(E58:E96)</f>
        <v>493773</v>
      </c>
      <c r="F98" s="190">
        <f>SUM(F58:F96)</f>
        <v>569390</v>
      </c>
      <c r="G98" s="190">
        <f>SUM(G58:G97)</f>
        <v>537578</v>
      </c>
      <c r="H98" s="190">
        <f t="shared" ref="H98:M98" si="3">SUM(H58:H96)</f>
        <v>543810</v>
      </c>
      <c r="I98" s="190">
        <f t="shared" si="3"/>
        <v>561045</v>
      </c>
      <c r="J98" s="190">
        <f t="shared" si="3"/>
        <v>532976</v>
      </c>
      <c r="K98" s="190">
        <f t="shared" si="3"/>
        <v>460164</v>
      </c>
      <c r="L98" s="190">
        <f t="shared" si="3"/>
        <v>400009</v>
      </c>
      <c r="M98" s="190">
        <f t="shared" si="3"/>
        <v>370340</v>
      </c>
      <c r="N98" s="190">
        <f>SUM(B98:M98)</f>
        <v>5496083</v>
      </c>
    </row>
    <row r="99" spans="1:14" ht="12.75" customHeight="1" thickBot="1" x14ac:dyDescent="0.25">
      <c r="A99" s="202"/>
      <c r="B99" s="191"/>
      <c r="C99" s="191"/>
      <c r="D99" s="191"/>
      <c r="E99" s="191"/>
      <c r="F99" s="191"/>
      <c r="G99" s="191"/>
      <c r="H99" s="191"/>
      <c r="I99" s="191"/>
      <c r="J99" s="191"/>
      <c r="K99" s="191"/>
      <c r="L99" s="191"/>
      <c r="M99" s="191"/>
      <c r="N99" s="191"/>
    </row>
    <row r="103" spans="1:14" s="10" customFormat="1" ht="24.95" customHeight="1" x14ac:dyDescent="0.2">
      <c r="A103" s="200" t="s">
        <v>190</v>
      </c>
      <c r="B103" s="200"/>
      <c r="C103" s="200"/>
      <c r="D103" s="200"/>
      <c r="E103" s="200"/>
      <c r="F103" s="200"/>
      <c r="G103" s="200"/>
      <c r="H103" s="200"/>
      <c r="I103" s="200"/>
      <c r="J103" s="200"/>
      <c r="K103" s="200"/>
      <c r="L103" s="200"/>
      <c r="M103" s="200"/>
      <c r="N103" s="200"/>
    </row>
    <row r="104" spans="1:14" ht="12.75" customHeight="1" thickBot="1" x14ac:dyDescent="0.25"/>
    <row r="105" spans="1:14" ht="12.75" customHeight="1" x14ac:dyDescent="0.2">
      <c r="A105" s="194"/>
      <c r="B105" s="194" t="s">
        <v>1</v>
      </c>
      <c r="C105" s="194" t="s">
        <v>2</v>
      </c>
      <c r="D105" s="194" t="s">
        <v>3</v>
      </c>
      <c r="E105" s="194" t="s">
        <v>4</v>
      </c>
      <c r="F105" s="194" t="s">
        <v>5</v>
      </c>
      <c r="G105" s="194" t="s">
        <v>6</v>
      </c>
      <c r="H105" s="194" t="s">
        <v>7</v>
      </c>
      <c r="I105" s="194" t="s">
        <v>8</v>
      </c>
      <c r="J105" s="194" t="s">
        <v>9</v>
      </c>
      <c r="K105" s="194" t="s">
        <v>10</v>
      </c>
      <c r="L105" s="194" t="s">
        <v>11</v>
      </c>
      <c r="M105" s="194" t="s">
        <v>12</v>
      </c>
      <c r="N105" s="192" t="s">
        <v>13</v>
      </c>
    </row>
    <row r="106" spans="1:14" ht="12.75" customHeight="1" thickBot="1" x14ac:dyDescent="0.25">
      <c r="A106" s="195"/>
      <c r="B106" s="195"/>
      <c r="C106" s="195"/>
      <c r="D106" s="195"/>
      <c r="E106" s="195"/>
      <c r="F106" s="195"/>
      <c r="G106" s="195"/>
      <c r="H106" s="195"/>
      <c r="I106" s="195"/>
      <c r="J106" s="195"/>
      <c r="K106" s="195"/>
      <c r="L106" s="195"/>
      <c r="M106" s="195"/>
      <c r="N106" s="193"/>
    </row>
    <row r="107" spans="1:14" ht="12.75" customHeight="1" x14ac:dyDescent="0.2">
      <c r="A107" s="194" t="s">
        <v>51</v>
      </c>
      <c r="B107" s="205">
        <v>56800</v>
      </c>
      <c r="C107" s="205">
        <v>57900</v>
      </c>
      <c r="D107" s="205">
        <v>67000</v>
      </c>
      <c r="E107" s="205">
        <v>63600</v>
      </c>
      <c r="F107" s="205">
        <v>68900</v>
      </c>
      <c r="G107" s="205">
        <v>74300</v>
      </c>
      <c r="H107" s="205">
        <v>62300</v>
      </c>
      <c r="I107" s="205">
        <v>72600</v>
      </c>
      <c r="J107" s="205">
        <v>81600</v>
      </c>
      <c r="K107" s="205">
        <v>79600</v>
      </c>
      <c r="L107" s="205">
        <v>73800</v>
      </c>
      <c r="M107" s="205">
        <v>60500</v>
      </c>
      <c r="N107" s="207">
        <f>SUM(B107:M107)</f>
        <v>818900</v>
      </c>
    </row>
    <row r="108" spans="1:14" ht="12.75" customHeight="1" thickBot="1" x14ac:dyDescent="0.25">
      <c r="A108" s="195"/>
      <c r="B108" s="206"/>
      <c r="C108" s="206"/>
      <c r="D108" s="206"/>
      <c r="E108" s="206"/>
      <c r="F108" s="206"/>
      <c r="G108" s="206"/>
      <c r="H108" s="206"/>
      <c r="I108" s="206"/>
      <c r="J108" s="206"/>
      <c r="K108" s="206"/>
      <c r="L108" s="206"/>
      <c r="M108" s="206"/>
      <c r="N108" s="208"/>
    </row>
    <row r="109" spans="1:14" ht="12.75" customHeight="1" x14ac:dyDescent="0.2">
      <c r="A109" s="194" t="s">
        <v>42</v>
      </c>
      <c r="B109" s="205">
        <v>7000</v>
      </c>
      <c r="C109" s="205">
        <v>5200</v>
      </c>
      <c r="D109" s="205">
        <v>6100</v>
      </c>
      <c r="E109" s="205">
        <v>9300</v>
      </c>
      <c r="F109" s="205">
        <v>7700</v>
      </c>
      <c r="G109" s="205">
        <v>4200</v>
      </c>
      <c r="H109" s="205">
        <v>9100</v>
      </c>
      <c r="I109" s="205">
        <v>8000</v>
      </c>
      <c r="J109" s="205">
        <v>6900</v>
      </c>
      <c r="K109" s="205">
        <v>6800</v>
      </c>
      <c r="L109" s="205">
        <v>11400</v>
      </c>
      <c r="M109" s="205">
        <v>8500</v>
      </c>
      <c r="N109" s="207">
        <f t="shared" ref="N109:N123" si="4">SUM(B109:M109)</f>
        <v>90200</v>
      </c>
    </row>
    <row r="110" spans="1:14" ht="12.75" customHeight="1" thickBot="1" x14ac:dyDescent="0.25">
      <c r="A110" s="195"/>
      <c r="B110" s="206"/>
      <c r="C110" s="206"/>
      <c r="D110" s="206"/>
      <c r="E110" s="206"/>
      <c r="F110" s="206"/>
      <c r="G110" s="206"/>
      <c r="H110" s="206"/>
      <c r="I110" s="206"/>
      <c r="J110" s="206"/>
      <c r="K110" s="206"/>
      <c r="L110" s="206"/>
      <c r="M110" s="206"/>
      <c r="N110" s="208"/>
    </row>
    <row r="111" spans="1:14" ht="12.75" customHeight="1" x14ac:dyDescent="0.2">
      <c r="A111" s="194" t="s">
        <v>53</v>
      </c>
      <c r="B111" s="205">
        <v>6500</v>
      </c>
      <c r="C111" s="205">
        <v>4800</v>
      </c>
      <c r="D111" s="205">
        <v>9700</v>
      </c>
      <c r="E111" s="205">
        <v>5500</v>
      </c>
      <c r="F111" s="205">
        <v>3400</v>
      </c>
      <c r="G111" s="205">
        <v>8700</v>
      </c>
      <c r="H111" s="205">
        <v>4700</v>
      </c>
      <c r="I111" s="205">
        <v>6000</v>
      </c>
      <c r="J111" s="205">
        <v>3200</v>
      </c>
      <c r="K111" s="205">
        <v>3800</v>
      </c>
      <c r="L111" s="205">
        <v>1600</v>
      </c>
      <c r="M111" s="205">
        <v>6300</v>
      </c>
      <c r="N111" s="207">
        <f t="shared" si="4"/>
        <v>64200</v>
      </c>
    </row>
    <row r="112" spans="1:14" ht="12.75" customHeight="1" thickBot="1" x14ac:dyDescent="0.25">
      <c r="A112" s="195"/>
      <c r="B112" s="206"/>
      <c r="C112" s="206"/>
      <c r="D112" s="206"/>
      <c r="E112" s="206"/>
      <c r="F112" s="206"/>
      <c r="G112" s="206"/>
      <c r="H112" s="206"/>
      <c r="I112" s="206"/>
      <c r="J112" s="206"/>
      <c r="K112" s="206"/>
      <c r="L112" s="206"/>
      <c r="M112" s="206"/>
      <c r="N112" s="208"/>
    </row>
    <row r="113" spans="1:14" ht="12.75" customHeight="1" x14ac:dyDescent="0.2">
      <c r="A113" s="194" t="s">
        <v>54</v>
      </c>
      <c r="B113" s="205"/>
      <c r="C113" s="205"/>
      <c r="D113" s="205"/>
      <c r="E113" s="205"/>
      <c r="F113" s="205"/>
      <c r="G113" s="205"/>
      <c r="H113" s="205"/>
      <c r="I113" s="205"/>
      <c r="J113" s="205"/>
      <c r="K113" s="205"/>
      <c r="L113" s="205"/>
      <c r="M113" s="205"/>
      <c r="N113" s="207">
        <f t="shared" si="4"/>
        <v>0</v>
      </c>
    </row>
    <row r="114" spans="1:14" ht="12.75" customHeight="1" thickBot="1" x14ac:dyDescent="0.25">
      <c r="A114" s="195"/>
      <c r="B114" s="206"/>
      <c r="C114" s="206"/>
      <c r="D114" s="206"/>
      <c r="E114" s="206"/>
      <c r="F114" s="206"/>
      <c r="G114" s="206"/>
      <c r="H114" s="206"/>
      <c r="I114" s="206"/>
      <c r="J114" s="206"/>
      <c r="K114" s="206"/>
      <c r="L114" s="206"/>
      <c r="M114" s="206"/>
      <c r="N114" s="208"/>
    </row>
    <row r="115" spans="1:14" ht="12.75" customHeight="1" x14ac:dyDescent="0.2">
      <c r="A115" s="194" t="s">
        <v>122</v>
      </c>
      <c r="B115" s="205">
        <v>24500</v>
      </c>
      <c r="C115" s="205">
        <v>28300</v>
      </c>
      <c r="D115" s="205">
        <v>28100</v>
      </c>
      <c r="E115" s="205">
        <v>21200</v>
      </c>
      <c r="F115" s="205">
        <v>22600</v>
      </c>
      <c r="G115" s="205">
        <v>19400</v>
      </c>
      <c r="H115" s="205">
        <v>23200</v>
      </c>
      <c r="I115" s="205">
        <v>27400</v>
      </c>
      <c r="J115" s="205">
        <v>23500</v>
      </c>
      <c r="K115" s="205">
        <v>25900</v>
      </c>
      <c r="L115" s="205">
        <v>42500</v>
      </c>
      <c r="M115" s="205">
        <v>23200</v>
      </c>
      <c r="N115" s="207">
        <f t="shared" si="4"/>
        <v>309800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43</v>
      </c>
      <c r="B117" s="205">
        <v>11400</v>
      </c>
      <c r="C117" s="205">
        <v>3300</v>
      </c>
      <c r="D117" s="205">
        <v>7500</v>
      </c>
      <c r="E117" s="205">
        <v>14900</v>
      </c>
      <c r="F117" s="205">
        <v>16600</v>
      </c>
      <c r="G117" s="205">
        <v>11500</v>
      </c>
      <c r="H117" s="205">
        <v>7900</v>
      </c>
      <c r="I117" s="205">
        <v>9000</v>
      </c>
      <c r="J117" s="205">
        <v>8400</v>
      </c>
      <c r="K117" s="205">
        <v>1500</v>
      </c>
      <c r="L117" s="205"/>
      <c r="M117" s="205">
        <v>4500</v>
      </c>
      <c r="N117" s="207">
        <f t="shared" si="4"/>
        <v>96500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56</v>
      </c>
      <c r="B119" s="205">
        <v>163100</v>
      </c>
      <c r="C119" s="205">
        <v>168600</v>
      </c>
      <c r="D119" s="205">
        <v>198200</v>
      </c>
      <c r="E119" s="205">
        <v>206700</v>
      </c>
      <c r="F119" s="205">
        <v>202100</v>
      </c>
      <c r="G119" s="205">
        <v>212100</v>
      </c>
      <c r="H119" s="205">
        <v>194700</v>
      </c>
      <c r="I119" s="205">
        <v>167500</v>
      </c>
      <c r="J119" s="205">
        <v>194200</v>
      </c>
      <c r="K119" s="205">
        <v>194900</v>
      </c>
      <c r="L119" s="205">
        <v>155800</v>
      </c>
      <c r="M119" s="205">
        <v>104300</v>
      </c>
      <c r="N119" s="207">
        <f t="shared" si="4"/>
        <v>2162200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105</v>
      </c>
      <c r="B121" s="205">
        <v>18400</v>
      </c>
      <c r="C121" s="205">
        <v>18900</v>
      </c>
      <c r="D121" s="205">
        <v>23900</v>
      </c>
      <c r="E121" s="205">
        <v>19500</v>
      </c>
      <c r="F121" s="205">
        <v>23100</v>
      </c>
      <c r="G121" s="205">
        <v>19400</v>
      </c>
      <c r="H121" s="205">
        <v>31100</v>
      </c>
      <c r="I121" s="205">
        <v>19000</v>
      </c>
      <c r="J121" s="205">
        <v>28700</v>
      </c>
      <c r="K121" s="205">
        <v>26300</v>
      </c>
      <c r="L121" s="205">
        <v>12100</v>
      </c>
      <c r="M121" s="205">
        <v>12200</v>
      </c>
      <c r="N121" s="207">
        <f t="shared" si="4"/>
        <v>252600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58</v>
      </c>
      <c r="B123" s="205">
        <v>5100</v>
      </c>
      <c r="C123" s="205">
        <v>5900</v>
      </c>
      <c r="D123" s="205">
        <v>6500</v>
      </c>
      <c r="E123" s="205">
        <v>8500</v>
      </c>
      <c r="F123" s="205">
        <v>5100</v>
      </c>
      <c r="G123" s="205">
        <v>5000</v>
      </c>
      <c r="H123" s="205">
        <v>6700</v>
      </c>
      <c r="I123" s="205">
        <v>9000</v>
      </c>
      <c r="J123" s="205">
        <v>8500</v>
      </c>
      <c r="K123" s="205">
        <v>7400</v>
      </c>
      <c r="L123" s="205">
        <v>8800</v>
      </c>
      <c r="M123" s="205">
        <v>7200</v>
      </c>
      <c r="N123" s="207">
        <f t="shared" si="4"/>
        <v>83700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60</v>
      </c>
      <c r="B125" s="205">
        <v>14200</v>
      </c>
      <c r="C125" s="205">
        <v>12700</v>
      </c>
      <c r="D125" s="205">
        <v>14700</v>
      </c>
      <c r="E125" s="205">
        <v>13700</v>
      </c>
      <c r="F125" s="205">
        <v>13100</v>
      </c>
      <c r="G125" s="205">
        <v>13600</v>
      </c>
      <c r="H125" s="205">
        <v>18900</v>
      </c>
      <c r="I125" s="205">
        <v>15100</v>
      </c>
      <c r="J125" s="205">
        <v>21300</v>
      </c>
      <c r="K125" s="205">
        <v>18000</v>
      </c>
      <c r="L125" s="205">
        <v>15300</v>
      </c>
      <c r="M125" s="205">
        <v>17000</v>
      </c>
      <c r="N125" s="207">
        <f>SUM(B125:M125)</f>
        <v>187600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201" t="s">
        <v>13</v>
      </c>
      <c r="B127" s="190">
        <f t="shared" ref="B127:M127" si="5">SUM(B107:B125)</f>
        <v>307000</v>
      </c>
      <c r="C127" s="190">
        <f t="shared" si="5"/>
        <v>305600</v>
      </c>
      <c r="D127" s="190">
        <f t="shared" si="5"/>
        <v>361700</v>
      </c>
      <c r="E127" s="190">
        <f t="shared" si="5"/>
        <v>362900</v>
      </c>
      <c r="F127" s="190">
        <f t="shared" si="5"/>
        <v>362600</v>
      </c>
      <c r="G127" s="190">
        <f t="shared" si="5"/>
        <v>368200</v>
      </c>
      <c r="H127" s="190">
        <f t="shared" si="5"/>
        <v>358600</v>
      </c>
      <c r="I127" s="190">
        <f t="shared" si="5"/>
        <v>333600</v>
      </c>
      <c r="J127" s="190">
        <f t="shared" si="5"/>
        <v>376300</v>
      </c>
      <c r="K127" s="190">
        <f t="shared" si="5"/>
        <v>364200</v>
      </c>
      <c r="L127" s="190">
        <f t="shared" si="5"/>
        <v>321300</v>
      </c>
      <c r="M127" s="190">
        <f t="shared" si="5"/>
        <v>243700</v>
      </c>
      <c r="N127" s="190">
        <f>SUM(N107:N126)</f>
        <v>4065700</v>
      </c>
    </row>
    <row r="128" spans="1:14" ht="12.75" customHeight="1" thickBot="1" x14ac:dyDescent="0.25">
      <c r="A128" s="202"/>
      <c r="B128" s="191"/>
      <c r="C128" s="191"/>
      <c r="D128" s="191"/>
      <c r="E128" s="191"/>
      <c r="F128" s="191"/>
      <c r="G128" s="191"/>
      <c r="H128" s="191"/>
      <c r="I128" s="191"/>
      <c r="J128" s="191"/>
      <c r="K128" s="191"/>
      <c r="L128" s="191"/>
      <c r="M128" s="191"/>
      <c r="N128" s="191"/>
    </row>
    <row r="132" spans="1:14" s="10" customFormat="1" ht="24.95" customHeight="1" x14ac:dyDescent="0.2">
      <c r="A132" s="200" t="s">
        <v>207</v>
      </c>
      <c r="B132" s="200"/>
      <c r="C132" s="200"/>
      <c r="D132" s="200"/>
      <c r="E132" s="200"/>
      <c r="F132" s="200"/>
      <c r="G132" s="200"/>
      <c r="H132" s="200"/>
      <c r="I132" s="200"/>
      <c r="J132" s="200"/>
      <c r="K132" s="200"/>
      <c r="L132" s="200"/>
      <c r="M132" s="200"/>
      <c r="N132" s="200"/>
    </row>
    <row r="133" spans="1:14" ht="12.75" customHeight="1" thickBot="1" x14ac:dyDescent="0.25">
      <c r="A133" s="20"/>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192" t="s">
        <v>13</v>
      </c>
    </row>
    <row r="135" spans="1:14" ht="12.75" customHeight="1" thickBot="1" x14ac:dyDescent="0.25">
      <c r="A135" s="195"/>
      <c r="B135" s="195"/>
      <c r="C135" s="195"/>
      <c r="D135" s="195"/>
      <c r="E135" s="195"/>
      <c r="F135" s="195"/>
      <c r="G135" s="195"/>
      <c r="H135" s="195"/>
      <c r="I135" s="195"/>
      <c r="J135" s="195"/>
      <c r="K135" s="195"/>
      <c r="L135" s="195"/>
      <c r="M135" s="195"/>
      <c r="N135" s="193"/>
    </row>
    <row r="136" spans="1:14" ht="12.75" customHeight="1" x14ac:dyDescent="0.2">
      <c r="A136" s="194" t="s">
        <v>62</v>
      </c>
      <c r="B136" s="205">
        <v>24861</v>
      </c>
      <c r="C136" s="205">
        <v>40676</v>
      </c>
      <c r="D136" s="205">
        <v>54205</v>
      </c>
      <c r="E136" s="205">
        <v>43742</v>
      </c>
      <c r="F136" s="205">
        <v>40401</v>
      </c>
      <c r="G136" s="205">
        <v>46635</v>
      </c>
      <c r="H136" s="205">
        <v>45167</v>
      </c>
      <c r="I136" s="205">
        <v>15012</v>
      </c>
      <c r="J136" s="205">
        <v>49131</v>
      </c>
      <c r="K136" s="205">
        <v>43008</v>
      </c>
      <c r="L136" s="205">
        <v>31446</v>
      </c>
      <c r="M136" s="205">
        <v>30862</v>
      </c>
      <c r="N136" s="207">
        <f t="shared" ref="N136:N146" si="6">SUM(B136:M136)</f>
        <v>465146</v>
      </c>
    </row>
    <row r="137" spans="1:14" ht="12.75" customHeight="1" thickBot="1" x14ac:dyDescent="0.25">
      <c r="A137" s="195"/>
      <c r="B137" s="206"/>
      <c r="C137" s="206"/>
      <c r="D137" s="206"/>
      <c r="E137" s="206"/>
      <c r="F137" s="206"/>
      <c r="G137" s="206"/>
      <c r="H137" s="206"/>
      <c r="I137" s="206"/>
      <c r="J137" s="206"/>
      <c r="K137" s="206"/>
      <c r="L137" s="206"/>
      <c r="M137" s="206"/>
      <c r="N137" s="208"/>
    </row>
    <row r="138" spans="1:14" ht="12.75" customHeight="1" x14ac:dyDescent="0.2">
      <c r="A138" s="194" t="s">
        <v>63</v>
      </c>
      <c r="B138" s="205">
        <v>33990</v>
      </c>
      <c r="C138" s="205">
        <v>28915</v>
      </c>
      <c r="D138" s="205">
        <v>33100</v>
      </c>
      <c r="E138" s="205">
        <v>30020</v>
      </c>
      <c r="F138" s="205">
        <v>26631</v>
      </c>
      <c r="G138" s="205">
        <v>36866</v>
      </c>
      <c r="H138" s="205">
        <v>35503</v>
      </c>
      <c r="I138" s="205">
        <v>27932</v>
      </c>
      <c r="J138" s="205">
        <v>24814</v>
      </c>
      <c r="K138" s="205">
        <v>25698</v>
      </c>
      <c r="L138" s="205">
        <v>17167</v>
      </c>
      <c r="M138" s="205">
        <v>26569</v>
      </c>
      <c r="N138" s="207">
        <f t="shared" si="6"/>
        <v>347205</v>
      </c>
    </row>
    <row r="139" spans="1:14" ht="12.75" customHeight="1" thickBot="1" x14ac:dyDescent="0.25">
      <c r="A139" s="195"/>
      <c r="B139" s="206"/>
      <c r="C139" s="206"/>
      <c r="D139" s="206"/>
      <c r="E139" s="206"/>
      <c r="F139" s="206"/>
      <c r="G139" s="206"/>
      <c r="H139" s="206"/>
      <c r="I139" s="206"/>
      <c r="J139" s="206"/>
      <c r="K139" s="206"/>
      <c r="L139" s="206"/>
      <c r="M139" s="206"/>
      <c r="N139" s="208"/>
    </row>
    <row r="140" spans="1:14" ht="12.75" customHeight="1" x14ac:dyDescent="0.2">
      <c r="A140" s="194" t="s">
        <v>64</v>
      </c>
      <c r="B140" s="205">
        <v>25209</v>
      </c>
      <c r="C140" s="205">
        <v>36882</v>
      </c>
      <c r="D140" s="205">
        <v>86138</v>
      </c>
      <c r="E140" s="205">
        <v>77242</v>
      </c>
      <c r="F140" s="205">
        <v>67707</v>
      </c>
      <c r="G140" s="205">
        <v>50586</v>
      </c>
      <c r="H140" s="205">
        <v>49902</v>
      </c>
      <c r="I140" s="205">
        <v>69152</v>
      </c>
      <c r="J140" s="205">
        <v>56727</v>
      </c>
      <c r="K140" s="205">
        <v>58706</v>
      </c>
      <c r="L140" s="205">
        <v>25365</v>
      </c>
      <c r="M140" s="205">
        <v>66566</v>
      </c>
      <c r="N140" s="207">
        <f t="shared" si="6"/>
        <v>670182</v>
      </c>
    </row>
    <row r="141" spans="1:14" ht="12.75" customHeight="1" thickBot="1" x14ac:dyDescent="0.25">
      <c r="A141" s="195"/>
      <c r="B141" s="206"/>
      <c r="C141" s="206"/>
      <c r="D141" s="206"/>
      <c r="E141" s="206"/>
      <c r="F141" s="206"/>
      <c r="G141" s="206"/>
      <c r="H141" s="206"/>
      <c r="I141" s="206"/>
      <c r="J141" s="206"/>
      <c r="K141" s="206"/>
      <c r="L141" s="206"/>
      <c r="M141" s="206"/>
      <c r="N141" s="208"/>
    </row>
    <row r="142" spans="1:14" ht="12.75" customHeight="1" x14ac:dyDescent="0.2">
      <c r="A142" s="194" t="s">
        <v>65</v>
      </c>
      <c r="B142" s="205"/>
      <c r="C142" s="205" t="s">
        <v>92</v>
      </c>
      <c r="D142" s="205"/>
      <c r="E142" s="205"/>
      <c r="F142" s="205"/>
      <c r="G142" s="205"/>
      <c r="H142" s="205"/>
      <c r="I142" s="205"/>
      <c r="J142" s="205"/>
      <c r="K142" s="205"/>
      <c r="L142" s="205"/>
      <c r="M142" s="205"/>
      <c r="N142" s="207">
        <f t="shared" si="6"/>
        <v>0</v>
      </c>
    </row>
    <row r="143" spans="1:14" ht="12.75" customHeight="1" thickBot="1" x14ac:dyDescent="0.25">
      <c r="A143" s="195"/>
      <c r="B143" s="206"/>
      <c r="C143" s="206"/>
      <c r="D143" s="206"/>
      <c r="E143" s="206"/>
      <c r="F143" s="206"/>
      <c r="G143" s="206"/>
      <c r="H143" s="206"/>
      <c r="I143" s="206"/>
      <c r="J143" s="206"/>
      <c r="K143" s="206"/>
      <c r="L143" s="206"/>
      <c r="M143" s="206"/>
      <c r="N143" s="208"/>
    </row>
    <row r="144" spans="1:14" ht="12.75" customHeight="1" x14ac:dyDescent="0.2">
      <c r="A144" s="194" t="s">
        <v>66</v>
      </c>
      <c r="B144" s="205">
        <v>125042</v>
      </c>
      <c r="C144" s="205">
        <v>102646</v>
      </c>
      <c r="D144" s="205">
        <v>109113</v>
      </c>
      <c r="E144" s="205">
        <v>126175</v>
      </c>
      <c r="F144" s="205">
        <v>116713</v>
      </c>
      <c r="G144" s="205">
        <v>125684</v>
      </c>
      <c r="H144" s="205">
        <v>102032</v>
      </c>
      <c r="I144" s="205">
        <v>106198</v>
      </c>
      <c r="J144" s="205">
        <v>50693</v>
      </c>
      <c r="K144" s="205">
        <v>40105</v>
      </c>
      <c r="L144" s="205">
        <v>22040</v>
      </c>
      <c r="M144" s="205">
        <v>54740</v>
      </c>
      <c r="N144" s="207">
        <f t="shared" si="6"/>
        <v>1081181</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194" t="s">
        <v>60</v>
      </c>
      <c r="B146" s="205">
        <v>39069</v>
      </c>
      <c r="C146" s="205">
        <v>32641</v>
      </c>
      <c r="D146" s="205">
        <v>37151</v>
      </c>
      <c r="E146" s="205">
        <v>32338</v>
      </c>
      <c r="F146" s="205">
        <v>35728</v>
      </c>
      <c r="G146" s="205">
        <v>40454</v>
      </c>
      <c r="H146" s="205">
        <v>38199</v>
      </c>
      <c r="I146" s="205">
        <v>32330</v>
      </c>
      <c r="J146" s="205">
        <v>78707</v>
      </c>
      <c r="K146" s="205">
        <v>89251</v>
      </c>
      <c r="L146" s="205">
        <v>57828</v>
      </c>
      <c r="M146" s="205">
        <v>70613</v>
      </c>
      <c r="N146" s="207">
        <f t="shared" si="6"/>
        <v>584309</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201" t="s">
        <v>13</v>
      </c>
      <c r="B148" s="190">
        <f t="shared" ref="B148:M148" si="7">SUM(B136:B146)</f>
        <v>248171</v>
      </c>
      <c r="C148" s="190">
        <f t="shared" si="7"/>
        <v>241760</v>
      </c>
      <c r="D148" s="190">
        <f t="shared" si="7"/>
        <v>319707</v>
      </c>
      <c r="E148" s="190">
        <f t="shared" si="7"/>
        <v>309517</v>
      </c>
      <c r="F148" s="190">
        <f t="shared" si="7"/>
        <v>287180</v>
      </c>
      <c r="G148" s="190">
        <f t="shared" si="7"/>
        <v>300225</v>
      </c>
      <c r="H148" s="190">
        <f t="shared" si="7"/>
        <v>270803</v>
      </c>
      <c r="I148" s="190">
        <f t="shared" si="7"/>
        <v>250624</v>
      </c>
      <c r="J148" s="190">
        <f t="shared" si="7"/>
        <v>260072</v>
      </c>
      <c r="K148" s="190">
        <f t="shared" si="7"/>
        <v>256768</v>
      </c>
      <c r="L148" s="190">
        <f t="shared" si="7"/>
        <v>153846</v>
      </c>
      <c r="M148" s="190">
        <f t="shared" si="7"/>
        <v>249350</v>
      </c>
      <c r="N148" s="190">
        <f>SUM(B148:M148)</f>
        <v>3148023</v>
      </c>
    </row>
    <row r="149" spans="1:14" ht="12.75" customHeight="1" thickBot="1" x14ac:dyDescent="0.25">
      <c r="A149" s="202"/>
      <c r="B149" s="191"/>
      <c r="C149" s="191"/>
      <c r="D149" s="191"/>
      <c r="E149" s="191"/>
      <c r="F149" s="191"/>
      <c r="G149" s="191"/>
      <c r="H149" s="191"/>
      <c r="I149" s="191"/>
      <c r="J149" s="191"/>
      <c r="K149" s="191"/>
      <c r="L149" s="191"/>
      <c r="M149" s="191"/>
      <c r="N149" s="191"/>
    </row>
    <row r="153" spans="1:14" s="10" customFormat="1" ht="24.95" customHeight="1" x14ac:dyDescent="0.2">
      <c r="A153" s="200" t="s">
        <v>206</v>
      </c>
      <c r="B153" s="200"/>
      <c r="C153" s="200"/>
      <c r="D153" s="200"/>
      <c r="E153" s="200"/>
      <c r="F153" s="200"/>
      <c r="G153" s="200"/>
      <c r="H153" s="200"/>
      <c r="I153" s="200"/>
      <c r="J153" s="200"/>
      <c r="K153" s="200"/>
      <c r="L153" s="200"/>
      <c r="M153" s="200"/>
      <c r="N153" s="200"/>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192" t="s">
        <v>13</v>
      </c>
    </row>
    <row r="156" spans="1:14" ht="12.75" customHeight="1" thickBot="1" x14ac:dyDescent="0.25">
      <c r="A156" s="195"/>
      <c r="B156" s="195"/>
      <c r="C156" s="195"/>
      <c r="D156" s="195"/>
      <c r="E156" s="195"/>
      <c r="F156" s="195"/>
      <c r="G156" s="195"/>
      <c r="H156" s="195"/>
      <c r="I156" s="195"/>
      <c r="J156" s="195"/>
      <c r="K156" s="195"/>
      <c r="L156" s="195"/>
      <c r="M156" s="195"/>
      <c r="N156" s="193"/>
    </row>
    <row r="157" spans="1:14" ht="12.75" customHeight="1" x14ac:dyDescent="0.2">
      <c r="A157" s="194" t="s">
        <v>75</v>
      </c>
      <c r="B157" s="205">
        <v>270</v>
      </c>
      <c r="C157" s="205"/>
      <c r="D157" s="205">
        <v>1615</v>
      </c>
      <c r="E157" s="205">
        <v>591</v>
      </c>
      <c r="F157" s="205">
        <v>620</v>
      </c>
      <c r="G157" s="205">
        <v>210</v>
      </c>
      <c r="H157" s="205">
        <v>1522</v>
      </c>
      <c r="I157" s="205">
        <v>2705</v>
      </c>
      <c r="J157" s="205">
        <v>1914</v>
      </c>
      <c r="K157" s="205">
        <v>3287</v>
      </c>
      <c r="L157" s="205">
        <v>2426</v>
      </c>
      <c r="M157" s="205">
        <v>1686</v>
      </c>
      <c r="N157" s="207">
        <f t="shared" ref="N157:N171" si="8">SUM(B157:M157)</f>
        <v>16846</v>
      </c>
    </row>
    <row r="158" spans="1:14" ht="12.75" customHeight="1" thickBot="1" x14ac:dyDescent="0.25">
      <c r="A158" s="195"/>
      <c r="B158" s="206"/>
      <c r="C158" s="206"/>
      <c r="D158" s="206"/>
      <c r="E158" s="206"/>
      <c r="F158" s="206"/>
      <c r="G158" s="206"/>
      <c r="H158" s="206"/>
      <c r="I158" s="206"/>
      <c r="J158" s="206"/>
      <c r="K158" s="206"/>
      <c r="L158" s="206"/>
      <c r="M158" s="206"/>
      <c r="N158" s="208"/>
    </row>
    <row r="159" spans="1:14" ht="12.75" customHeight="1" x14ac:dyDescent="0.2">
      <c r="A159" s="194" t="s">
        <v>76</v>
      </c>
      <c r="B159" s="205">
        <v>3067</v>
      </c>
      <c r="C159" s="205">
        <v>2767</v>
      </c>
      <c r="D159" s="205">
        <v>2857</v>
      </c>
      <c r="E159" s="205">
        <v>2075</v>
      </c>
      <c r="F159" s="205">
        <v>3713</v>
      </c>
      <c r="G159" s="205">
        <v>2913</v>
      </c>
      <c r="H159" s="205">
        <v>2645</v>
      </c>
      <c r="I159" s="205">
        <v>5232</v>
      </c>
      <c r="J159" s="205">
        <v>7341</v>
      </c>
      <c r="K159" s="205">
        <v>5896</v>
      </c>
      <c r="L159" s="205">
        <v>5203</v>
      </c>
      <c r="M159" s="205">
        <v>4904</v>
      </c>
      <c r="N159" s="207">
        <f t="shared" si="8"/>
        <v>48613</v>
      </c>
    </row>
    <row r="160" spans="1:14" ht="12.75" customHeight="1" thickBot="1" x14ac:dyDescent="0.25">
      <c r="A160" s="195"/>
      <c r="B160" s="206"/>
      <c r="C160" s="206"/>
      <c r="D160" s="206"/>
      <c r="E160" s="206"/>
      <c r="F160" s="206"/>
      <c r="G160" s="206"/>
      <c r="H160" s="206"/>
      <c r="I160" s="206"/>
      <c r="J160" s="206"/>
      <c r="K160" s="206"/>
      <c r="L160" s="206"/>
      <c r="M160" s="206"/>
      <c r="N160" s="208"/>
    </row>
    <row r="161" spans="1:14" ht="12.75" customHeight="1" x14ac:dyDescent="0.2">
      <c r="A161" s="194" t="s">
        <v>123</v>
      </c>
      <c r="B161" s="205">
        <v>9686</v>
      </c>
      <c r="C161" s="205">
        <v>9313</v>
      </c>
      <c r="D161" s="205">
        <v>18188</v>
      </c>
      <c r="E161" s="205">
        <v>14738</v>
      </c>
      <c r="F161" s="205">
        <v>20758</v>
      </c>
      <c r="G161" s="205">
        <v>27381</v>
      </c>
      <c r="H161" s="205">
        <v>22810</v>
      </c>
      <c r="I161" s="205">
        <v>20760</v>
      </c>
      <c r="J161" s="205">
        <v>18482</v>
      </c>
      <c r="K161" s="205">
        <v>27092</v>
      </c>
      <c r="L161" s="205">
        <v>24872</v>
      </c>
      <c r="M161" s="205">
        <v>33864</v>
      </c>
      <c r="N161" s="207">
        <f t="shared" si="8"/>
        <v>247944</v>
      </c>
    </row>
    <row r="162" spans="1:14" ht="12.75" customHeight="1" thickBot="1" x14ac:dyDescent="0.25">
      <c r="A162" s="195"/>
      <c r="B162" s="206"/>
      <c r="C162" s="206"/>
      <c r="D162" s="206"/>
      <c r="E162" s="206"/>
      <c r="F162" s="206"/>
      <c r="G162" s="206"/>
      <c r="H162" s="206"/>
      <c r="I162" s="206"/>
      <c r="J162" s="206"/>
      <c r="K162" s="206"/>
      <c r="L162" s="206"/>
      <c r="M162" s="206"/>
      <c r="N162" s="208"/>
    </row>
    <row r="163" spans="1:14" ht="12.75" customHeight="1" x14ac:dyDescent="0.2">
      <c r="A163" s="194" t="s">
        <v>78</v>
      </c>
      <c r="B163" s="205">
        <v>7765</v>
      </c>
      <c r="C163" s="205">
        <v>8747</v>
      </c>
      <c r="D163" s="205">
        <v>7976</v>
      </c>
      <c r="E163" s="205">
        <v>12249</v>
      </c>
      <c r="F163" s="205">
        <v>8369</v>
      </c>
      <c r="G163" s="205">
        <v>10601</v>
      </c>
      <c r="H163" s="205">
        <v>9362</v>
      </c>
      <c r="I163" s="205">
        <v>5079</v>
      </c>
      <c r="J163" s="205">
        <v>8358</v>
      </c>
      <c r="K163" s="205">
        <v>5117</v>
      </c>
      <c r="L163" s="205">
        <v>1364</v>
      </c>
      <c r="M163" s="205">
        <v>2499</v>
      </c>
      <c r="N163" s="207">
        <f t="shared" si="8"/>
        <v>87486</v>
      </c>
    </row>
    <row r="164" spans="1:14" ht="12.75" customHeight="1" thickBot="1" x14ac:dyDescent="0.25">
      <c r="A164" s="195"/>
      <c r="B164" s="206"/>
      <c r="C164" s="206"/>
      <c r="D164" s="206"/>
      <c r="E164" s="206"/>
      <c r="F164" s="206"/>
      <c r="G164" s="206"/>
      <c r="H164" s="206"/>
      <c r="I164" s="206"/>
      <c r="J164" s="206"/>
      <c r="K164" s="206"/>
      <c r="L164" s="206"/>
      <c r="M164" s="206"/>
      <c r="N164" s="208"/>
    </row>
    <row r="165" spans="1:14" ht="12.75" customHeight="1" x14ac:dyDescent="0.2">
      <c r="A165" s="194" t="s">
        <v>124</v>
      </c>
      <c r="B165" s="205">
        <v>16315</v>
      </c>
      <c r="C165" s="205">
        <v>14133</v>
      </c>
      <c r="D165" s="205">
        <v>20898</v>
      </c>
      <c r="E165" s="205">
        <v>11915</v>
      </c>
      <c r="F165" s="205">
        <v>18256</v>
      </c>
      <c r="G165" s="205">
        <v>23763</v>
      </c>
      <c r="H165" s="205">
        <v>11099</v>
      </c>
      <c r="I165" s="205">
        <v>18372</v>
      </c>
      <c r="J165" s="205">
        <v>35555</v>
      </c>
      <c r="K165" s="205">
        <v>29304</v>
      </c>
      <c r="L165" s="205">
        <v>27174</v>
      </c>
      <c r="M165" s="205">
        <v>28984</v>
      </c>
      <c r="N165" s="207">
        <f t="shared" si="8"/>
        <v>255768</v>
      </c>
    </row>
    <row r="166" spans="1:14" ht="12.75" customHeight="1" thickBot="1" x14ac:dyDescent="0.25">
      <c r="A166" s="195"/>
      <c r="B166" s="206"/>
      <c r="C166" s="206"/>
      <c r="D166" s="206"/>
      <c r="E166" s="206"/>
      <c r="F166" s="206"/>
      <c r="G166" s="206"/>
      <c r="H166" s="206"/>
      <c r="I166" s="206"/>
      <c r="J166" s="206"/>
      <c r="K166" s="206"/>
      <c r="L166" s="206"/>
      <c r="M166" s="206"/>
      <c r="N166" s="208"/>
    </row>
    <row r="167" spans="1:14" ht="12.75" customHeight="1" x14ac:dyDescent="0.2">
      <c r="A167" s="194" t="s">
        <v>107</v>
      </c>
      <c r="B167" s="205"/>
      <c r="C167" s="205"/>
      <c r="D167" s="205"/>
      <c r="E167" s="205">
        <v>8695</v>
      </c>
      <c r="F167" s="205">
        <v>17054</v>
      </c>
      <c r="G167" s="205">
        <v>18753</v>
      </c>
      <c r="H167" s="205">
        <v>5498</v>
      </c>
      <c r="I167" s="205"/>
      <c r="J167" s="205"/>
      <c r="K167" s="205"/>
      <c r="L167" s="205"/>
      <c r="M167" s="205"/>
      <c r="N167" s="207">
        <f t="shared" si="8"/>
        <v>50000</v>
      </c>
    </row>
    <row r="168" spans="1:14" ht="12.75" customHeight="1" thickBot="1" x14ac:dyDescent="0.25">
      <c r="A168" s="195"/>
      <c r="B168" s="206"/>
      <c r="C168" s="206"/>
      <c r="D168" s="206"/>
      <c r="E168" s="206"/>
      <c r="F168" s="206"/>
      <c r="G168" s="206"/>
      <c r="H168" s="206"/>
      <c r="I168" s="206"/>
      <c r="J168" s="206"/>
      <c r="K168" s="206"/>
      <c r="L168" s="206"/>
      <c r="M168" s="206"/>
      <c r="N168" s="208"/>
    </row>
    <row r="169" spans="1:14" ht="12.75" customHeight="1" x14ac:dyDescent="0.2">
      <c r="A169" s="194" t="s">
        <v>79</v>
      </c>
      <c r="B169" s="205"/>
      <c r="C169" s="205"/>
      <c r="D169" s="205"/>
      <c r="E169" s="205">
        <v>18491</v>
      </c>
      <c r="F169" s="205">
        <v>21835</v>
      </c>
      <c r="G169" s="205">
        <v>10879</v>
      </c>
      <c r="H169" s="205">
        <v>3795</v>
      </c>
      <c r="I169" s="205"/>
      <c r="J169" s="205"/>
      <c r="K169" s="205"/>
      <c r="L169" s="205"/>
      <c r="M169" s="205"/>
      <c r="N169" s="207">
        <f t="shared" si="8"/>
        <v>55000</v>
      </c>
    </row>
    <row r="170" spans="1:14" ht="12.75" customHeight="1" thickBot="1" x14ac:dyDescent="0.25">
      <c r="A170" s="195"/>
      <c r="B170" s="206"/>
      <c r="C170" s="206"/>
      <c r="D170" s="206"/>
      <c r="E170" s="206"/>
      <c r="F170" s="206"/>
      <c r="G170" s="206"/>
      <c r="H170" s="206"/>
      <c r="I170" s="206"/>
      <c r="J170" s="206"/>
      <c r="K170" s="206"/>
      <c r="L170" s="206"/>
      <c r="M170" s="206"/>
      <c r="N170" s="208"/>
    </row>
    <row r="171" spans="1:14" ht="12.75" customHeight="1" x14ac:dyDescent="0.2">
      <c r="A171" s="194" t="s">
        <v>60</v>
      </c>
      <c r="B171" s="205">
        <v>17322</v>
      </c>
      <c r="C171" s="205">
        <v>12763</v>
      </c>
      <c r="D171" s="205">
        <v>13553</v>
      </c>
      <c r="E171" s="205">
        <v>11142</v>
      </c>
      <c r="F171" s="205">
        <v>14574</v>
      </c>
      <c r="G171" s="205">
        <v>20002</v>
      </c>
      <c r="H171" s="205">
        <v>19984</v>
      </c>
      <c r="I171" s="205">
        <v>24799</v>
      </c>
      <c r="J171" s="205">
        <v>16436</v>
      </c>
      <c r="K171" s="205">
        <v>11523</v>
      </c>
      <c r="L171" s="205">
        <v>13740</v>
      </c>
      <c r="M171" s="205">
        <v>15777</v>
      </c>
      <c r="N171" s="207">
        <f t="shared" si="8"/>
        <v>191615</v>
      </c>
    </row>
    <row r="172" spans="1:14" ht="12.75" customHeight="1" thickBot="1" x14ac:dyDescent="0.25">
      <c r="A172" s="195"/>
      <c r="B172" s="206"/>
      <c r="C172" s="206"/>
      <c r="D172" s="206"/>
      <c r="E172" s="206"/>
      <c r="F172" s="206"/>
      <c r="G172" s="206"/>
      <c r="H172" s="206"/>
      <c r="I172" s="206"/>
      <c r="J172" s="206"/>
      <c r="K172" s="206"/>
      <c r="L172" s="206"/>
      <c r="M172" s="206"/>
      <c r="N172" s="208"/>
    </row>
    <row r="173" spans="1:14" ht="12.75" customHeight="1" x14ac:dyDescent="0.2">
      <c r="A173" s="201" t="s">
        <v>13</v>
      </c>
      <c r="B173" s="190">
        <f>SUM(B157:B171)</f>
        <v>54425</v>
      </c>
      <c r="C173" s="190">
        <f t="shared" ref="C173:M173" si="9">SUM(C157:C171)</f>
        <v>47723</v>
      </c>
      <c r="D173" s="190">
        <f t="shared" si="9"/>
        <v>65087</v>
      </c>
      <c r="E173" s="190">
        <f t="shared" si="9"/>
        <v>79896</v>
      </c>
      <c r="F173" s="190">
        <f t="shared" si="9"/>
        <v>105179</v>
      </c>
      <c r="G173" s="190">
        <f t="shared" si="9"/>
        <v>114502</v>
      </c>
      <c r="H173" s="190">
        <f t="shared" si="9"/>
        <v>76715</v>
      </c>
      <c r="I173" s="190">
        <f t="shared" si="9"/>
        <v>76947</v>
      </c>
      <c r="J173" s="190">
        <f t="shared" si="9"/>
        <v>88086</v>
      </c>
      <c r="K173" s="190">
        <f t="shared" si="9"/>
        <v>82219</v>
      </c>
      <c r="L173" s="190">
        <f t="shared" si="9"/>
        <v>74779</v>
      </c>
      <c r="M173" s="190">
        <f t="shared" si="9"/>
        <v>87714</v>
      </c>
      <c r="N173" s="190">
        <f>SUM(B173:M173)</f>
        <v>953272</v>
      </c>
    </row>
    <row r="174" spans="1:14" ht="12.75" customHeight="1" thickBot="1" x14ac:dyDescent="0.25">
      <c r="A174" s="202"/>
      <c r="B174" s="191"/>
      <c r="C174" s="191"/>
      <c r="D174" s="191"/>
      <c r="E174" s="191"/>
      <c r="F174" s="191"/>
      <c r="G174" s="191"/>
      <c r="H174" s="191"/>
      <c r="I174" s="191"/>
      <c r="J174" s="191"/>
      <c r="K174" s="191"/>
      <c r="L174" s="191"/>
      <c r="M174" s="191"/>
      <c r="N174" s="191"/>
    </row>
    <row r="178" spans="1:14" s="10" customFormat="1" ht="24.95" customHeight="1" x14ac:dyDescent="0.2">
      <c r="A178" s="200" t="s">
        <v>170</v>
      </c>
      <c r="B178" s="200"/>
      <c r="C178" s="200"/>
      <c r="D178" s="200"/>
      <c r="E178" s="200"/>
      <c r="F178" s="200"/>
      <c r="G178" s="200"/>
      <c r="H178" s="200"/>
      <c r="I178" s="200"/>
      <c r="J178" s="200"/>
      <c r="K178" s="200"/>
      <c r="L178" s="200"/>
      <c r="M178" s="200"/>
      <c r="N178" s="200"/>
    </row>
    <row r="179" spans="1:14" ht="12.75" customHeight="1" thickBot="1" x14ac:dyDescent="0.25"/>
    <row r="180" spans="1:14" ht="12.75" customHeight="1" x14ac:dyDescent="0.2">
      <c r="A180" s="194"/>
      <c r="B180" s="194" t="s">
        <v>1</v>
      </c>
      <c r="C180" s="194" t="s">
        <v>2</v>
      </c>
      <c r="D180" s="194" t="s">
        <v>3</v>
      </c>
      <c r="E180" s="194" t="s">
        <v>4</v>
      </c>
      <c r="F180" s="194" t="s">
        <v>5</v>
      </c>
      <c r="G180" s="194" t="s">
        <v>6</v>
      </c>
      <c r="H180" s="194" t="s">
        <v>7</v>
      </c>
      <c r="I180" s="194" t="s">
        <v>8</v>
      </c>
      <c r="J180" s="194" t="s">
        <v>9</v>
      </c>
      <c r="K180" s="194" t="s">
        <v>10</v>
      </c>
      <c r="L180" s="194" t="s">
        <v>11</v>
      </c>
      <c r="M180" s="194" t="s">
        <v>12</v>
      </c>
      <c r="N180" s="192" t="s">
        <v>13</v>
      </c>
    </row>
    <row r="181" spans="1:14" ht="12.75" customHeight="1" thickBot="1" x14ac:dyDescent="0.25">
      <c r="A181" s="195"/>
      <c r="B181" s="195"/>
      <c r="C181" s="195"/>
      <c r="D181" s="195"/>
      <c r="E181" s="195"/>
      <c r="F181" s="195"/>
      <c r="G181" s="195"/>
      <c r="H181" s="195"/>
      <c r="I181" s="195"/>
      <c r="J181" s="195"/>
      <c r="K181" s="195"/>
      <c r="L181" s="195"/>
      <c r="M181" s="195"/>
      <c r="N181" s="193"/>
    </row>
    <row r="182" spans="1:14" ht="12.75" customHeight="1" x14ac:dyDescent="0.2">
      <c r="A182" s="194" t="s">
        <v>33</v>
      </c>
      <c r="B182" s="205">
        <v>11323</v>
      </c>
      <c r="C182" s="205">
        <v>11650</v>
      </c>
      <c r="D182" s="205">
        <v>12341</v>
      </c>
      <c r="E182" s="205">
        <v>11762</v>
      </c>
      <c r="F182" s="205">
        <v>8810</v>
      </c>
      <c r="G182" s="205">
        <v>11382</v>
      </c>
      <c r="H182" s="205">
        <v>20509</v>
      </c>
      <c r="I182" s="205">
        <v>21457</v>
      </c>
      <c r="J182" s="205">
        <v>25433</v>
      </c>
      <c r="K182" s="205">
        <v>17795</v>
      </c>
      <c r="L182" s="205">
        <v>11909</v>
      </c>
      <c r="M182" s="205">
        <v>11857</v>
      </c>
      <c r="N182" s="207">
        <f t="shared" ref="N182:N194" si="10">SUM(B182:M182)</f>
        <v>176228</v>
      </c>
    </row>
    <row r="183" spans="1:14" ht="12.75" customHeight="1" thickBot="1" x14ac:dyDescent="0.25">
      <c r="A183" s="195"/>
      <c r="B183" s="206"/>
      <c r="C183" s="206"/>
      <c r="D183" s="206"/>
      <c r="E183" s="206"/>
      <c r="F183" s="206"/>
      <c r="G183" s="206"/>
      <c r="H183" s="206"/>
      <c r="I183" s="206"/>
      <c r="J183" s="206"/>
      <c r="K183" s="206"/>
      <c r="L183" s="206"/>
      <c r="M183" s="206"/>
      <c r="N183" s="208"/>
    </row>
    <row r="184" spans="1:14" ht="12.75" customHeight="1" x14ac:dyDescent="0.2">
      <c r="A184" s="194" t="s">
        <v>82</v>
      </c>
      <c r="B184" s="205">
        <v>24757</v>
      </c>
      <c r="C184" s="205">
        <v>20090</v>
      </c>
      <c r="D184" s="205">
        <v>23148</v>
      </c>
      <c r="E184" s="205">
        <v>32688</v>
      </c>
      <c r="F184" s="205">
        <v>76616</v>
      </c>
      <c r="G184" s="205">
        <v>68568</v>
      </c>
      <c r="H184" s="205">
        <v>51326</v>
      </c>
      <c r="I184" s="205">
        <v>51046</v>
      </c>
      <c r="J184" s="205">
        <v>46631</v>
      </c>
      <c r="K184" s="205">
        <v>35690</v>
      </c>
      <c r="L184" s="205">
        <v>40570</v>
      </c>
      <c r="M184" s="205">
        <v>42539</v>
      </c>
      <c r="N184" s="207">
        <f>SUM(B184:M184)</f>
        <v>513669</v>
      </c>
    </row>
    <row r="185" spans="1:14" ht="12.75" customHeight="1" thickBot="1" x14ac:dyDescent="0.25">
      <c r="A185" s="195"/>
      <c r="B185" s="206"/>
      <c r="C185" s="206"/>
      <c r="D185" s="206"/>
      <c r="E185" s="206"/>
      <c r="F185" s="206"/>
      <c r="G185" s="206"/>
      <c r="H185" s="206"/>
      <c r="I185" s="206"/>
      <c r="J185" s="206"/>
      <c r="K185" s="206"/>
      <c r="L185" s="206"/>
      <c r="M185" s="206"/>
      <c r="N185" s="208"/>
    </row>
    <row r="186" spans="1:14" ht="12.75" customHeight="1" x14ac:dyDescent="0.2">
      <c r="A186" s="194" t="s">
        <v>83</v>
      </c>
      <c r="B186" s="205">
        <v>13599</v>
      </c>
      <c r="C186" s="205">
        <v>8515</v>
      </c>
      <c r="D186" s="205">
        <v>10780</v>
      </c>
      <c r="E186" s="205">
        <v>6383</v>
      </c>
      <c r="F186" s="205">
        <v>7368</v>
      </c>
      <c r="G186" s="205">
        <v>7320</v>
      </c>
      <c r="H186" s="205">
        <v>540</v>
      </c>
      <c r="I186" s="205"/>
      <c r="J186" s="205">
        <v>4305</v>
      </c>
      <c r="K186" s="205">
        <v>3780</v>
      </c>
      <c r="L186" s="205">
        <v>5980</v>
      </c>
      <c r="M186" s="205">
        <v>6025</v>
      </c>
      <c r="N186" s="207">
        <f t="shared" si="10"/>
        <v>74595</v>
      </c>
    </row>
    <row r="187" spans="1:14" ht="12.75" customHeight="1" thickBot="1" x14ac:dyDescent="0.25">
      <c r="A187" s="195"/>
      <c r="B187" s="206"/>
      <c r="C187" s="206"/>
      <c r="D187" s="206"/>
      <c r="E187" s="206"/>
      <c r="F187" s="206"/>
      <c r="G187" s="206"/>
      <c r="H187" s="206"/>
      <c r="I187" s="206"/>
      <c r="J187" s="206"/>
      <c r="K187" s="206"/>
      <c r="L187" s="206"/>
      <c r="M187" s="206"/>
      <c r="N187" s="208"/>
    </row>
    <row r="188" spans="1:14" ht="12.75" customHeight="1" x14ac:dyDescent="0.2">
      <c r="A188" s="194" t="s">
        <v>44</v>
      </c>
      <c r="B188" s="205">
        <v>4935</v>
      </c>
      <c r="C188" s="205">
        <v>2913</v>
      </c>
      <c r="D188" s="205">
        <v>8129</v>
      </c>
      <c r="E188" s="205">
        <v>9186</v>
      </c>
      <c r="F188" s="205">
        <v>6775</v>
      </c>
      <c r="G188" s="205">
        <v>8878</v>
      </c>
      <c r="H188" s="205">
        <v>4486</v>
      </c>
      <c r="I188" s="205">
        <v>8038</v>
      </c>
      <c r="J188" s="205">
        <v>7736</v>
      </c>
      <c r="K188" s="205">
        <v>10045</v>
      </c>
      <c r="L188" s="205">
        <v>5957</v>
      </c>
      <c r="M188" s="205">
        <v>4737</v>
      </c>
      <c r="N188" s="207">
        <f t="shared" si="10"/>
        <v>81815</v>
      </c>
    </row>
    <row r="189" spans="1:14" ht="12.75" customHeight="1" thickBot="1" x14ac:dyDescent="0.25">
      <c r="A189" s="195"/>
      <c r="B189" s="206"/>
      <c r="C189" s="206"/>
      <c r="D189" s="206"/>
      <c r="E189" s="206"/>
      <c r="F189" s="206"/>
      <c r="G189" s="206"/>
      <c r="H189" s="206"/>
      <c r="I189" s="206"/>
      <c r="J189" s="206"/>
      <c r="K189" s="206"/>
      <c r="L189" s="206"/>
      <c r="M189" s="206"/>
      <c r="N189" s="208"/>
    </row>
    <row r="190" spans="1:14" ht="12.75" customHeight="1" x14ac:dyDescent="0.2">
      <c r="A190" s="194" t="s">
        <v>84</v>
      </c>
      <c r="B190" s="205">
        <v>24939</v>
      </c>
      <c r="C190" s="205">
        <v>20276</v>
      </c>
      <c r="D190" s="205">
        <v>21652</v>
      </c>
      <c r="E190" s="205">
        <v>18681</v>
      </c>
      <c r="F190" s="205">
        <v>19452</v>
      </c>
      <c r="G190" s="205">
        <v>19703</v>
      </c>
      <c r="H190" s="205">
        <v>17449</v>
      </c>
      <c r="I190" s="205">
        <v>17899</v>
      </c>
      <c r="J190" s="205">
        <v>11544</v>
      </c>
      <c r="K190" s="205">
        <v>9717</v>
      </c>
      <c r="L190" s="205">
        <v>12040</v>
      </c>
      <c r="M190" s="205">
        <v>10092</v>
      </c>
      <c r="N190" s="207">
        <f t="shared" si="10"/>
        <v>203444</v>
      </c>
    </row>
    <row r="191" spans="1:14" ht="12.75" customHeight="1" thickBot="1" x14ac:dyDescent="0.25">
      <c r="A191" s="195"/>
      <c r="B191" s="206"/>
      <c r="C191" s="206"/>
      <c r="D191" s="206"/>
      <c r="E191" s="206"/>
      <c r="F191" s="206"/>
      <c r="G191" s="206"/>
      <c r="H191" s="206"/>
      <c r="I191" s="206"/>
      <c r="J191" s="206"/>
      <c r="K191" s="206"/>
      <c r="L191" s="206"/>
      <c r="M191" s="206"/>
      <c r="N191" s="208"/>
    </row>
    <row r="192" spans="1:14" ht="12.75" customHeight="1" x14ac:dyDescent="0.2">
      <c r="A192" s="194" t="s">
        <v>85</v>
      </c>
      <c r="B192" s="205">
        <v>2040</v>
      </c>
      <c r="C192" s="205">
        <v>3280</v>
      </c>
      <c r="D192" s="205">
        <v>6780</v>
      </c>
      <c r="E192" s="205">
        <v>2438</v>
      </c>
      <c r="F192" s="205">
        <v>2346</v>
      </c>
      <c r="G192" s="205">
        <v>3622</v>
      </c>
      <c r="H192" s="205">
        <v>1369</v>
      </c>
      <c r="I192" s="205">
        <v>910</v>
      </c>
      <c r="J192" s="205">
        <v>310</v>
      </c>
      <c r="K192" s="205">
        <v>1330</v>
      </c>
      <c r="L192" s="205">
        <v>1620</v>
      </c>
      <c r="M192" s="205"/>
      <c r="N192" s="207">
        <f t="shared" si="10"/>
        <v>26045</v>
      </c>
    </row>
    <row r="193" spans="1:14" ht="12.75" customHeight="1" thickBot="1" x14ac:dyDescent="0.25">
      <c r="A193" s="195"/>
      <c r="B193" s="206"/>
      <c r="C193" s="206"/>
      <c r="D193" s="206"/>
      <c r="E193" s="206"/>
      <c r="F193" s="206"/>
      <c r="G193" s="206"/>
      <c r="H193" s="206"/>
      <c r="I193" s="206"/>
      <c r="J193" s="206"/>
      <c r="K193" s="206"/>
      <c r="L193" s="206"/>
      <c r="M193" s="206"/>
      <c r="N193" s="208"/>
    </row>
    <row r="194" spans="1:14" ht="12.75" customHeight="1" x14ac:dyDescent="0.2">
      <c r="A194" s="194" t="s">
        <v>86</v>
      </c>
      <c r="B194" s="205">
        <v>865</v>
      </c>
      <c r="C194" s="205">
        <v>910</v>
      </c>
      <c r="D194" s="205">
        <v>900</v>
      </c>
      <c r="E194" s="205">
        <v>995</v>
      </c>
      <c r="F194" s="205">
        <v>660</v>
      </c>
      <c r="G194" s="205">
        <v>660</v>
      </c>
      <c r="H194" s="205"/>
      <c r="I194" s="205"/>
      <c r="J194" s="205"/>
      <c r="K194" s="205"/>
      <c r="L194" s="205">
        <v>0</v>
      </c>
      <c r="M194" s="205"/>
      <c r="N194" s="207">
        <f t="shared" si="10"/>
        <v>4990</v>
      </c>
    </row>
    <row r="195" spans="1:14" ht="12.75" customHeight="1" thickBot="1" x14ac:dyDescent="0.25">
      <c r="A195" s="195"/>
      <c r="B195" s="206"/>
      <c r="C195" s="206"/>
      <c r="D195" s="206"/>
      <c r="E195" s="206"/>
      <c r="F195" s="206"/>
      <c r="G195" s="206"/>
      <c r="H195" s="206"/>
      <c r="I195" s="206"/>
      <c r="J195" s="206"/>
      <c r="K195" s="206"/>
      <c r="L195" s="206"/>
      <c r="M195" s="206"/>
      <c r="N195" s="208"/>
    </row>
    <row r="196" spans="1:14" ht="12.75" customHeight="1" x14ac:dyDescent="0.2">
      <c r="A196" s="194" t="s">
        <v>89</v>
      </c>
      <c r="B196" s="205">
        <v>17906</v>
      </c>
      <c r="C196" s="205">
        <v>15958</v>
      </c>
      <c r="D196" s="205">
        <v>29429</v>
      </c>
      <c r="E196" s="205">
        <v>22927</v>
      </c>
      <c r="F196" s="205">
        <v>13260</v>
      </c>
      <c r="G196" s="205">
        <v>15881</v>
      </c>
      <c r="H196" s="205">
        <v>29799</v>
      </c>
      <c r="I196" s="205">
        <v>32379</v>
      </c>
      <c r="J196" s="205">
        <v>32510</v>
      </c>
      <c r="K196" s="205">
        <v>22878</v>
      </c>
      <c r="L196" s="205">
        <v>16712</v>
      </c>
      <c r="M196" s="205">
        <v>8249</v>
      </c>
      <c r="N196" s="207">
        <f>SUM(B196:M196)</f>
        <v>257888</v>
      </c>
    </row>
    <row r="197" spans="1:14" ht="12.75" customHeight="1" thickBot="1" x14ac:dyDescent="0.25">
      <c r="A197" s="195"/>
      <c r="B197" s="206"/>
      <c r="C197" s="206"/>
      <c r="D197" s="206"/>
      <c r="E197" s="206"/>
      <c r="F197" s="206"/>
      <c r="G197" s="206"/>
      <c r="H197" s="206"/>
      <c r="I197" s="206"/>
      <c r="J197" s="206"/>
      <c r="K197" s="206"/>
      <c r="L197" s="206"/>
      <c r="M197" s="206"/>
      <c r="N197" s="208"/>
    </row>
    <row r="198" spans="1:14" ht="12.75" customHeight="1" x14ac:dyDescent="0.2">
      <c r="A198" s="201" t="s">
        <v>13</v>
      </c>
      <c r="B198" s="190">
        <f t="shared" ref="B198:M198" si="11">SUM(B182:B196)</f>
        <v>100364</v>
      </c>
      <c r="C198" s="190">
        <f t="shared" si="11"/>
        <v>83592</v>
      </c>
      <c r="D198" s="190">
        <f t="shared" si="11"/>
        <v>113159</v>
      </c>
      <c r="E198" s="190">
        <f t="shared" si="11"/>
        <v>105060</v>
      </c>
      <c r="F198" s="190">
        <f t="shared" si="11"/>
        <v>135287</v>
      </c>
      <c r="G198" s="190">
        <f t="shared" si="11"/>
        <v>136014</v>
      </c>
      <c r="H198" s="190">
        <f t="shared" si="11"/>
        <v>125478</v>
      </c>
      <c r="I198" s="190">
        <f t="shared" si="11"/>
        <v>131729</v>
      </c>
      <c r="J198" s="190">
        <f t="shared" si="11"/>
        <v>128469</v>
      </c>
      <c r="K198" s="190">
        <f t="shared" si="11"/>
        <v>101235</v>
      </c>
      <c r="L198" s="190">
        <f t="shared" si="11"/>
        <v>94788</v>
      </c>
      <c r="M198" s="190">
        <f t="shared" si="11"/>
        <v>83499</v>
      </c>
      <c r="N198" s="190">
        <f>SUM(B198:M198)</f>
        <v>1338674</v>
      </c>
    </row>
    <row r="199" spans="1:14" ht="12.75" customHeight="1" thickBot="1" x14ac:dyDescent="0.25">
      <c r="A199" s="202"/>
      <c r="B199" s="191"/>
      <c r="C199" s="191"/>
      <c r="D199" s="191"/>
      <c r="E199" s="191"/>
      <c r="F199" s="191"/>
      <c r="G199" s="191"/>
      <c r="H199" s="191"/>
      <c r="I199" s="191"/>
      <c r="J199" s="191"/>
      <c r="K199" s="191"/>
      <c r="L199" s="191"/>
      <c r="M199" s="191"/>
      <c r="N199" s="191"/>
    </row>
    <row r="200" spans="1:14" ht="12.75" customHeight="1" x14ac:dyDescent="0.2">
      <c r="A200" s="209" t="s">
        <v>185</v>
      </c>
      <c r="B200" s="209"/>
      <c r="C200" s="209"/>
      <c r="D200" s="209"/>
      <c r="E200" s="209"/>
      <c r="F200" s="209"/>
      <c r="G200" s="209"/>
      <c r="H200" s="209"/>
      <c r="I200" s="209"/>
      <c r="J200" s="209"/>
      <c r="K200" s="209"/>
      <c r="L200" s="209"/>
      <c r="M200" s="209"/>
      <c r="N200" s="209"/>
    </row>
    <row r="204" spans="1:14" s="10" customFormat="1" ht="24.95" customHeight="1" x14ac:dyDescent="0.2">
      <c r="A204" s="200" t="s">
        <v>194</v>
      </c>
      <c r="B204" s="200"/>
      <c r="C204" s="200"/>
      <c r="D204" s="200"/>
      <c r="E204" s="200"/>
      <c r="F204" s="200"/>
      <c r="G204" s="200"/>
      <c r="H204" s="200"/>
      <c r="I204" s="200"/>
      <c r="J204" s="200"/>
      <c r="K204" s="200"/>
      <c r="L204" s="200"/>
      <c r="M204" s="200"/>
      <c r="N204" s="200"/>
    </row>
    <row r="205" spans="1:14" ht="12.75" customHeight="1" thickBot="1" x14ac:dyDescent="0.25"/>
    <row r="206" spans="1:14" ht="12.75" customHeight="1" x14ac:dyDescent="0.2">
      <c r="A206" s="194"/>
      <c r="B206" s="194" t="s">
        <v>1</v>
      </c>
      <c r="C206" s="194" t="s">
        <v>2</v>
      </c>
      <c r="D206" s="194" t="s">
        <v>3</v>
      </c>
      <c r="E206" s="194" t="s">
        <v>4</v>
      </c>
      <c r="F206" s="194" t="s">
        <v>5</v>
      </c>
      <c r="G206" s="194" t="s">
        <v>6</v>
      </c>
      <c r="H206" s="194" t="s">
        <v>7</v>
      </c>
      <c r="I206" s="194" t="s">
        <v>8</v>
      </c>
      <c r="J206" s="194" t="s">
        <v>9</v>
      </c>
      <c r="K206" s="194" t="s">
        <v>10</v>
      </c>
      <c r="L206" s="194" t="s">
        <v>11</v>
      </c>
      <c r="M206" s="194" t="s">
        <v>12</v>
      </c>
      <c r="N206" s="192" t="s">
        <v>13</v>
      </c>
    </row>
    <row r="207" spans="1:14" ht="12.75" customHeight="1" thickBot="1" x14ac:dyDescent="0.25">
      <c r="A207" s="195"/>
      <c r="B207" s="195"/>
      <c r="C207" s="195"/>
      <c r="D207" s="195"/>
      <c r="E207" s="195"/>
      <c r="F207" s="195"/>
      <c r="G207" s="195"/>
      <c r="H207" s="195"/>
      <c r="I207" s="195"/>
      <c r="J207" s="195"/>
      <c r="K207" s="195"/>
      <c r="L207" s="195"/>
      <c r="M207" s="195"/>
      <c r="N207" s="193"/>
    </row>
    <row r="208" spans="1:14" ht="12.75" customHeight="1" x14ac:dyDescent="0.2">
      <c r="A208" s="201" t="s">
        <v>13</v>
      </c>
      <c r="B208" s="190">
        <v>562</v>
      </c>
      <c r="C208" s="190">
        <v>532</v>
      </c>
      <c r="D208" s="190">
        <v>565</v>
      </c>
      <c r="E208" s="190">
        <v>615</v>
      </c>
      <c r="F208" s="190">
        <v>1555</v>
      </c>
      <c r="G208" s="190">
        <v>1387</v>
      </c>
      <c r="H208" s="190">
        <v>1751</v>
      </c>
      <c r="I208" s="190">
        <v>1295</v>
      </c>
      <c r="J208" s="190">
        <v>1363</v>
      </c>
      <c r="K208" s="190">
        <v>813</v>
      </c>
      <c r="L208" s="190">
        <v>1082</v>
      </c>
      <c r="M208" s="190">
        <v>440</v>
      </c>
      <c r="N208" s="190">
        <f>SUM(B208:M208)</f>
        <v>11960</v>
      </c>
    </row>
    <row r="209" spans="1:14" ht="12.75" customHeight="1" thickBot="1" x14ac:dyDescent="0.25">
      <c r="A209" s="202"/>
      <c r="B209" s="191"/>
      <c r="C209" s="191"/>
      <c r="D209" s="191"/>
      <c r="E209" s="191"/>
      <c r="F209" s="191"/>
      <c r="G209" s="191"/>
      <c r="H209" s="191"/>
      <c r="I209" s="191"/>
      <c r="J209" s="191"/>
      <c r="K209" s="191"/>
      <c r="L209" s="191"/>
      <c r="M209" s="191"/>
      <c r="N209" s="191"/>
    </row>
  </sheetData>
  <mergeCells count="1164">
    <mergeCell ref="J47:J48"/>
    <mergeCell ref="K47:K48"/>
    <mergeCell ref="L47:L48"/>
    <mergeCell ref="M47:M48"/>
    <mergeCell ref="F47:F48"/>
    <mergeCell ref="G47:G48"/>
    <mergeCell ref="I47:I48"/>
    <mergeCell ref="G45:G46"/>
    <mergeCell ref="H45:H46"/>
    <mergeCell ref="I45:I46"/>
    <mergeCell ref="J45:J46"/>
    <mergeCell ref="J43:J44"/>
    <mergeCell ref="N43:N44"/>
    <mergeCell ref="B45:B46"/>
    <mergeCell ref="C45:C46"/>
    <mergeCell ref="D45:D46"/>
    <mergeCell ref="E45:E46"/>
    <mergeCell ref="F45:F46"/>
    <mergeCell ref="M43:M44"/>
    <mergeCell ref="F43:F44"/>
    <mergeCell ref="G43:G44"/>
    <mergeCell ref="H43:H44"/>
    <mergeCell ref="B47:B48"/>
    <mergeCell ref="C47:C48"/>
    <mergeCell ref="D47:D48"/>
    <mergeCell ref="E47:E48"/>
    <mergeCell ref="N47:N48"/>
    <mergeCell ref="K45:K46"/>
    <mergeCell ref="L45:L46"/>
    <mergeCell ref="M45:M46"/>
    <mergeCell ref="N45:N46"/>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N21:N22"/>
    <mergeCell ref="N19:N20"/>
    <mergeCell ref="B21:B22"/>
    <mergeCell ref="C21:C22"/>
    <mergeCell ref="D21:D22"/>
    <mergeCell ref="E21:E22"/>
    <mergeCell ref="F21:F22"/>
    <mergeCell ref="G21:G22"/>
    <mergeCell ref="H21:H22"/>
    <mergeCell ref="D19:D20"/>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7:B18"/>
    <mergeCell ref="C17:C18"/>
    <mergeCell ref="D17:D18"/>
    <mergeCell ref="E17:E18"/>
    <mergeCell ref="F17:F18"/>
    <mergeCell ref="G17:G18"/>
    <mergeCell ref="H17:H18"/>
    <mergeCell ref="B19:B20"/>
    <mergeCell ref="C19:C20"/>
    <mergeCell ref="E19:E20"/>
    <mergeCell ref="K17:K18"/>
    <mergeCell ref="L17:L18"/>
    <mergeCell ref="I17:I18"/>
    <mergeCell ref="J17:J18"/>
    <mergeCell ref="J19:J20"/>
    <mergeCell ref="K19:K20"/>
    <mergeCell ref="L19:L20"/>
    <mergeCell ref="F19:F20"/>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N96:N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66:M67"/>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M64:M65"/>
    <mergeCell ref="F64:F65"/>
    <mergeCell ref="G64:G65"/>
    <mergeCell ref="H64:H65"/>
    <mergeCell ref="I64:I65"/>
    <mergeCell ref="M58:M59"/>
    <mergeCell ref="N58:N59"/>
    <mergeCell ref="N125:N126"/>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M60:M61"/>
    <mergeCell ref="F60:F61"/>
    <mergeCell ref="G60:G61"/>
    <mergeCell ref="H60:H61"/>
    <mergeCell ref="I60:I61"/>
    <mergeCell ref="M62:M63"/>
    <mergeCell ref="N62:N63"/>
    <mergeCell ref="N60:N61"/>
    <mergeCell ref="B62:B63"/>
    <mergeCell ref="C62:C63"/>
    <mergeCell ref="D62:D63"/>
    <mergeCell ref="M123:M124"/>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19:M120"/>
    <mergeCell ref="N119:N120"/>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15:M116"/>
    <mergeCell ref="N115:N116"/>
    <mergeCell ref="N113:N114"/>
    <mergeCell ref="B115:B116"/>
    <mergeCell ref="C115:C116"/>
    <mergeCell ref="D115:D116"/>
    <mergeCell ref="E115:E116"/>
    <mergeCell ref="F115:F116"/>
    <mergeCell ref="G115:G116"/>
    <mergeCell ref="H115:H116"/>
    <mergeCell ref="B117:B118"/>
    <mergeCell ref="C117:C118"/>
    <mergeCell ref="D117:D118"/>
    <mergeCell ref="E117:E118"/>
    <mergeCell ref="K115:K116"/>
    <mergeCell ref="L115:L116"/>
    <mergeCell ref="I115:I116"/>
    <mergeCell ref="J115:J116"/>
    <mergeCell ref="J117:J118"/>
    <mergeCell ref="K117:K118"/>
    <mergeCell ref="L117:L118"/>
    <mergeCell ref="M117:M118"/>
    <mergeCell ref="F117:F118"/>
    <mergeCell ref="G117:G118"/>
    <mergeCell ref="H117:H118"/>
    <mergeCell ref="I117:I118"/>
    <mergeCell ref="L109:L110"/>
    <mergeCell ref="M109:M110"/>
    <mergeCell ref="F109:F110"/>
    <mergeCell ref="G109:G110"/>
    <mergeCell ref="H109:H110"/>
    <mergeCell ref="I109:I110"/>
    <mergeCell ref="M111:M112"/>
    <mergeCell ref="N111:N112"/>
    <mergeCell ref="N109:N110"/>
    <mergeCell ref="B111:B112"/>
    <mergeCell ref="C111:C112"/>
    <mergeCell ref="D111:D112"/>
    <mergeCell ref="E111:E112"/>
    <mergeCell ref="F111:F112"/>
    <mergeCell ref="G111:G112"/>
    <mergeCell ref="H111:H112"/>
    <mergeCell ref="B113:B114"/>
    <mergeCell ref="C113:C114"/>
    <mergeCell ref="D113:D114"/>
    <mergeCell ref="E113:E114"/>
    <mergeCell ref="K111:K112"/>
    <mergeCell ref="L111:L112"/>
    <mergeCell ref="I111:I112"/>
    <mergeCell ref="J111:J112"/>
    <mergeCell ref="J113:J114"/>
    <mergeCell ref="K113:K114"/>
    <mergeCell ref="L113:L114"/>
    <mergeCell ref="M113:M114"/>
    <mergeCell ref="F113:F114"/>
    <mergeCell ref="G113:G114"/>
    <mergeCell ref="H113:H114"/>
    <mergeCell ref="I113:I114"/>
    <mergeCell ref="N140:N141"/>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N146:N147"/>
    <mergeCell ref="F140:F141"/>
    <mergeCell ref="G140:G141"/>
    <mergeCell ref="H140:H141"/>
    <mergeCell ref="I140:I141"/>
    <mergeCell ref="L140:L141"/>
    <mergeCell ref="B142:B143"/>
    <mergeCell ref="C142:C143"/>
    <mergeCell ref="D142:D143"/>
    <mergeCell ref="E142:E143"/>
    <mergeCell ref="F142:F143"/>
    <mergeCell ref="G142:G143"/>
    <mergeCell ref="J142:J143"/>
    <mergeCell ref="K142:K143"/>
    <mergeCell ref="L142:L143"/>
    <mergeCell ref="M142:M143"/>
    <mergeCell ref="M140:M141"/>
    <mergeCell ref="G171:G172"/>
    <mergeCell ref="H171:H172"/>
    <mergeCell ref="I171:I172"/>
    <mergeCell ref="J171:J172"/>
    <mergeCell ref="J169:J170"/>
    <mergeCell ref="K171:K172"/>
    <mergeCell ref="L171:L172"/>
    <mergeCell ref="M171:M172"/>
    <mergeCell ref="B167:B168"/>
    <mergeCell ref="C167:C168"/>
    <mergeCell ref="D167:D168"/>
    <mergeCell ref="E167:E168"/>
    <mergeCell ref="F167:F168"/>
    <mergeCell ref="G167:G168"/>
    <mergeCell ref="H167:H168"/>
    <mergeCell ref="B169:B170"/>
    <mergeCell ref="C169:C170"/>
    <mergeCell ref="D169:D170"/>
    <mergeCell ref="E169:E170"/>
    <mergeCell ref="K167:K168"/>
    <mergeCell ref="N171:N172"/>
    <mergeCell ref="N169:N170"/>
    <mergeCell ref="B171:B172"/>
    <mergeCell ref="C171:C172"/>
    <mergeCell ref="D171:D172"/>
    <mergeCell ref="E171:E172"/>
    <mergeCell ref="F171:F172"/>
    <mergeCell ref="F136:F137"/>
    <mergeCell ref="G136:G137"/>
    <mergeCell ref="H136:H137"/>
    <mergeCell ref="I136:I137"/>
    <mergeCell ref="B136:B137"/>
    <mergeCell ref="C136:C137"/>
    <mergeCell ref="D136:D137"/>
    <mergeCell ref="E136:E137"/>
    <mergeCell ref="L136:L137"/>
    <mergeCell ref="M136:M137"/>
    <mergeCell ref="N136:N137"/>
    <mergeCell ref="B138:B139"/>
    <mergeCell ref="C138:C139"/>
    <mergeCell ref="D138:D139"/>
    <mergeCell ref="E138:E139"/>
    <mergeCell ref="F138:F139"/>
    <mergeCell ref="G138:G139"/>
    <mergeCell ref="M165:M166"/>
    <mergeCell ref="F165:F166"/>
    <mergeCell ref="G165:G166"/>
    <mergeCell ref="H165:H166"/>
    <mergeCell ref="I165:I166"/>
    <mergeCell ref="M167:M168"/>
    <mergeCell ref="N167:N168"/>
    <mergeCell ref="N165:N166"/>
    <mergeCell ref="L167:L168"/>
    <mergeCell ref="I167:I168"/>
    <mergeCell ref="J167:J168"/>
    <mergeCell ref="L169:L170"/>
    <mergeCell ref="K169:K170"/>
    <mergeCell ref="M169:M170"/>
    <mergeCell ref="F169:F170"/>
    <mergeCell ref="G169:G170"/>
    <mergeCell ref="H169:H170"/>
    <mergeCell ref="I169:I170"/>
    <mergeCell ref="B163:B164"/>
    <mergeCell ref="C163:C164"/>
    <mergeCell ref="D163:D164"/>
    <mergeCell ref="E163:E164"/>
    <mergeCell ref="F163:F164"/>
    <mergeCell ref="G163:G164"/>
    <mergeCell ref="H163:H164"/>
    <mergeCell ref="B165:B166"/>
    <mergeCell ref="C165:C166"/>
    <mergeCell ref="D165:D166"/>
    <mergeCell ref="E165:E166"/>
    <mergeCell ref="K163:K164"/>
    <mergeCell ref="L163:L164"/>
    <mergeCell ref="I163:I164"/>
    <mergeCell ref="J163:J164"/>
    <mergeCell ref="J165:J166"/>
    <mergeCell ref="K165:K166"/>
    <mergeCell ref="L165:L166"/>
    <mergeCell ref="D161:D162"/>
    <mergeCell ref="E161:E162"/>
    <mergeCell ref="K159:K160"/>
    <mergeCell ref="L159:L160"/>
    <mergeCell ref="H159:H160"/>
    <mergeCell ref="I159:I160"/>
    <mergeCell ref="J161:J162"/>
    <mergeCell ref="K161:K162"/>
    <mergeCell ref="L161:L162"/>
    <mergeCell ref="M161:M162"/>
    <mergeCell ref="F161:F162"/>
    <mergeCell ref="G161:G162"/>
    <mergeCell ref="H161:H162"/>
    <mergeCell ref="I161:I162"/>
    <mergeCell ref="M163:M164"/>
    <mergeCell ref="N163:N164"/>
    <mergeCell ref="N161:N162"/>
    <mergeCell ref="M192:M193"/>
    <mergeCell ref="F192:F193"/>
    <mergeCell ref="G192:G193"/>
    <mergeCell ref="H192:H193"/>
    <mergeCell ref="I192:I193"/>
    <mergeCell ref="M194:M195"/>
    <mergeCell ref="N194:N195"/>
    <mergeCell ref="N192:N193"/>
    <mergeCell ref="B194:B195"/>
    <mergeCell ref="C194:C195"/>
    <mergeCell ref="D194:D195"/>
    <mergeCell ref="E194:E195"/>
    <mergeCell ref="F194:F195"/>
    <mergeCell ref="G194:G195"/>
    <mergeCell ref="H194:H195"/>
    <mergeCell ref="B196:B197"/>
    <mergeCell ref="C196:C197"/>
    <mergeCell ref="D196:D197"/>
    <mergeCell ref="E196:E197"/>
    <mergeCell ref="K194:K195"/>
    <mergeCell ref="L194:L195"/>
    <mergeCell ref="I194:I195"/>
    <mergeCell ref="J194:J195"/>
    <mergeCell ref="J196:J197"/>
    <mergeCell ref="K196:K197"/>
    <mergeCell ref="L196:L197"/>
    <mergeCell ref="M196:M197"/>
    <mergeCell ref="F196:F197"/>
    <mergeCell ref="G196:G197"/>
    <mergeCell ref="H196:H197"/>
    <mergeCell ref="I196:I197"/>
    <mergeCell ref="N196:N197"/>
    <mergeCell ref="B190:B191"/>
    <mergeCell ref="C190:C191"/>
    <mergeCell ref="D190:D191"/>
    <mergeCell ref="E190:E191"/>
    <mergeCell ref="F190:F191"/>
    <mergeCell ref="G190:G191"/>
    <mergeCell ref="H190:H191"/>
    <mergeCell ref="B192:B193"/>
    <mergeCell ref="C192:C193"/>
    <mergeCell ref="D192:D193"/>
    <mergeCell ref="E192:E193"/>
    <mergeCell ref="K190:K191"/>
    <mergeCell ref="L190:L191"/>
    <mergeCell ref="I190:I191"/>
    <mergeCell ref="J190:J191"/>
    <mergeCell ref="J192:J193"/>
    <mergeCell ref="K192:K193"/>
    <mergeCell ref="L192:L193"/>
    <mergeCell ref="C188:C189"/>
    <mergeCell ref="D188:D189"/>
    <mergeCell ref="E188:E189"/>
    <mergeCell ref="K186:K187"/>
    <mergeCell ref="L186:L187"/>
    <mergeCell ref="I186:I187"/>
    <mergeCell ref="J186:J187"/>
    <mergeCell ref="J188:J189"/>
    <mergeCell ref="K188:K189"/>
    <mergeCell ref="L188:L189"/>
    <mergeCell ref="M188:M189"/>
    <mergeCell ref="F188:F189"/>
    <mergeCell ref="G188:G189"/>
    <mergeCell ref="H188:H189"/>
    <mergeCell ref="I188:I189"/>
    <mergeCell ref="M190:M191"/>
    <mergeCell ref="N190:N191"/>
    <mergeCell ref="N188:N189"/>
    <mergeCell ref="A17:A18"/>
    <mergeCell ref="A19:A20"/>
    <mergeCell ref="A21:A22"/>
    <mergeCell ref="A23:A24"/>
    <mergeCell ref="A41:A42"/>
    <mergeCell ref="A43:A44"/>
    <mergeCell ref="A33:A34"/>
    <mergeCell ref="A35:A36"/>
    <mergeCell ref="A37:A38"/>
    <mergeCell ref="A39:A40"/>
    <mergeCell ref="M182:M183"/>
    <mergeCell ref="G182:G183"/>
    <mergeCell ref="H182:H183"/>
    <mergeCell ref="I182:I183"/>
    <mergeCell ref="J182:J183"/>
    <mergeCell ref="K182:K183"/>
    <mergeCell ref="L182:L183"/>
    <mergeCell ref="C182:C183"/>
    <mergeCell ref="D182:D183"/>
    <mergeCell ref="E182:E183"/>
    <mergeCell ref="F182:F183"/>
    <mergeCell ref="B157:B158"/>
    <mergeCell ref="C157:C158"/>
    <mergeCell ref="D157:D158"/>
    <mergeCell ref="E157:E158"/>
    <mergeCell ref="F157:F158"/>
    <mergeCell ref="D159:D160"/>
    <mergeCell ref="E159:E160"/>
    <mergeCell ref="F159:F160"/>
    <mergeCell ref="G159:G160"/>
    <mergeCell ref="B161:B162"/>
    <mergeCell ref="C161:C162"/>
    <mergeCell ref="A80:A81"/>
    <mergeCell ref="A123:A124"/>
    <mergeCell ref="A125:A126"/>
    <mergeCell ref="A90:A91"/>
    <mergeCell ref="A92:A93"/>
    <mergeCell ref="A94:A95"/>
    <mergeCell ref="A96:A97"/>
    <mergeCell ref="A82:A83"/>
    <mergeCell ref="A84:A85"/>
    <mergeCell ref="A86:A87"/>
    <mergeCell ref="A88:A89"/>
    <mergeCell ref="A105:A106"/>
    <mergeCell ref="A25:A26"/>
    <mergeCell ref="A27:A28"/>
    <mergeCell ref="A29:A30"/>
    <mergeCell ref="A31:A32"/>
    <mergeCell ref="A45:A46"/>
    <mergeCell ref="A47:A48"/>
    <mergeCell ref="A54:N54"/>
    <mergeCell ref="A103:N103"/>
    <mergeCell ref="D49:D50"/>
    <mergeCell ref="E49:E50"/>
    <mergeCell ref="F49:F50"/>
    <mergeCell ref="I49:I50"/>
    <mergeCell ref="J49:J50"/>
    <mergeCell ref="K49:K50"/>
    <mergeCell ref="L49:L50"/>
    <mergeCell ref="K105:K106"/>
    <mergeCell ref="L105:L106"/>
    <mergeCell ref="C109:C110"/>
    <mergeCell ref="D109:D110"/>
    <mergeCell ref="E109:E110"/>
    <mergeCell ref="A2:N2"/>
    <mergeCell ref="A4:D4"/>
    <mergeCell ref="A5:D5"/>
    <mergeCell ref="A6:D6"/>
    <mergeCell ref="M208:M209"/>
    <mergeCell ref="N208:N209"/>
    <mergeCell ref="A204:N204"/>
    <mergeCell ref="A178:N178"/>
    <mergeCell ref="A188:A189"/>
    <mergeCell ref="A190:A191"/>
    <mergeCell ref="A13:N13"/>
    <mergeCell ref="A182:A183"/>
    <mergeCell ref="A184:A185"/>
    <mergeCell ref="A186:A187"/>
    <mergeCell ref="A157:A158"/>
    <mergeCell ref="A159:A160"/>
    <mergeCell ref="A161:A162"/>
    <mergeCell ref="A163:A164"/>
    <mergeCell ref="A165:A166"/>
    <mergeCell ref="A167:A168"/>
    <mergeCell ref="A169:A170"/>
    <mergeCell ref="A171:A172"/>
    <mergeCell ref="A136:A137"/>
    <mergeCell ref="A138:A139"/>
    <mergeCell ref="A140:A141"/>
    <mergeCell ref="A142:A143"/>
    <mergeCell ref="A144:A145"/>
    <mergeCell ref="A146:A147"/>
    <mergeCell ref="A153:N153"/>
    <mergeCell ref="M148:M149"/>
    <mergeCell ref="A70:A71"/>
    <mergeCell ref="A72:A73"/>
    <mergeCell ref="K208:K209"/>
    <mergeCell ref="L208:L209"/>
    <mergeCell ref="M198:M199"/>
    <mergeCell ref="N198:N199"/>
    <mergeCell ref="A208:A209"/>
    <mergeCell ref="B208:B209"/>
    <mergeCell ref="C208:C209"/>
    <mergeCell ref="D208:D209"/>
    <mergeCell ref="E208:E209"/>
    <mergeCell ref="F208:F209"/>
    <mergeCell ref="A192:A193"/>
    <mergeCell ref="A194:A195"/>
    <mergeCell ref="A196:A197"/>
    <mergeCell ref="B182:B183"/>
    <mergeCell ref="I208:I209"/>
    <mergeCell ref="J208:J209"/>
    <mergeCell ref="G208:G209"/>
    <mergeCell ref="H208:H209"/>
    <mergeCell ref="I198:I199"/>
    <mergeCell ref="J198:J199"/>
    <mergeCell ref="N182:N183"/>
    <mergeCell ref="B184:B185"/>
    <mergeCell ref="C184:C185"/>
    <mergeCell ref="D184:D185"/>
    <mergeCell ref="E184:E185"/>
    <mergeCell ref="J184:J185"/>
    <mergeCell ref="K184:K185"/>
    <mergeCell ref="L184:L185"/>
    <mergeCell ref="M184:M185"/>
    <mergeCell ref="F184:F185"/>
    <mergeCell ref="G184:G185"/>
    <mergeCell ref="H184:H185"/>
    <mergeCell ref="G198:G199"/>
    <mergeCell ref="H198:H199"/>
    <mergeCell ref="N148:N149"/>
    <mergeCell ref="A173:A174"/>
    <mergeCell ref="B173:B174"/>
    <mergeCell ref="C173:C174"/>
    <mergeCell ref="D173:D174"/>
    <mergeCell ref="E173:E174"/>
    <mergeCell ref="F173:F174"/>
    <mergeCell ref="G173:G174"/>
    <mergeCell ref="K198:K199"/>
    <mergeCell ref="L198:L199"/>
    <mergeCell ref="M173:M174"/>
    <mergeCell ref="N173:N174"/>
    <mergeCell ref="A198:A199"/>
    <mergeCell ref="B198:B199"/>
    <mergeCell ref="C198:C199"/>
    <mergeCell ref="D198:D199"/>
    <mergeCell ref="E198:E199"/>
    <mergeCell ref="F198:F199"/>
    <mergeCell ref="I184:I185"/>
    <mergeCell ref="M186:M187"/>
    <mergeCell ref="N186:N187"/>
    <mergeCell ref="N184:N185"/>
    <mergeCell ref="B186:B187"/>
    <mergeCell ref="C186:C187"/>
    <mergeCell ref="D186:D187"/>
    <mergeCell ref="E186:E187"/>
    <mergeCell ref="F186:F187"/>
    <mergeCell ref="G186:G187"/>
    <mergeCell ref="H186:H187"/>
    <mergeCell ref="B188:B189"/>
    <mergeCell ref="J98:J99"/>
    <mergeCell ref="K98:K99"/>
    <mergeCell ref="L98:L99"/>
    <mergeCell ref="I127:I128"/>
    <mergeCell ref="M98:M99"/>
    <mergeCell ref="N98:N99"/>
    <mergeCell ref="N127:N128"/>
    <mergeCell ref="A127:A128"/>
    <mergeCell ref="B127:B128"/>
    <mergeCell ref="C127:C128"/>
    <mergeCell ref="D127:D128"/>
    <mergeCell ref="E127:E128"/>
    <mergeCell ref="F127:F128"/>
    <mergeCell ref="M127:M128"/>
    <mergeCell ref="J127:J128"/>
    <mergeCell ref="K127:K128"/>
    <mergeCell ref="L127:L128"/>
    <mergeCell ref="A111:A112"/>
    <mergeCell ref="A113:A114"/>
    <mergeCell ref="M107:M108"/>
    <mergeCell ref="N107:N108"/>
    <mergeCell ref="B107:B108"/>
    <mergeCell ref="C107:C108"/>
    <mergeCell ref="D107:D108"/>
    <mergeCell ref="E107:E108"/>
    <mergeCell ref="F107:F108"/>
    <mergeCell ref="G107:G108"/>
    <mergeCell ref="H107:H108"/>
    <mergeCell ref="B109:B110"/>
    <mergeCell ref="K107:K108"/>
    <mergeCell ref="L107:L108"/>
    <mergeCell ref="I107:I108"/>
    <mergeCell ref="M15:M16"/>
    <mergeCell ref="N15:N16"/>
    <mergeCell ref="M49:M50"/>
    <mergeCell ref="N49:N50"/>
    <mergeCell ref="M17:M18"/>
    <mergeCell ref="N17:N18"/>
    <mergeCell ref="M19:M20"/>
    <mergeCell ref="M21:M22"/>
    <mergeCell ref="A98:A99"/>
    <mergeCell ref="B98:B99"/>
    <mergeCell ref="C98:C99"/>
    <mergeCell ref="D98:D99"/>
    <mergeCell ref="E98:E99"/>
    <mergeCell ref="F98:F99"/>
    <mergeCell ref="G98:G99"/>
    <mergeCell ref="H98:H99"/>
    <mergeCell ref="A58:A59"/>
    <mergeCell ref="A60:A61"/>
    <mergeCell ref="A62:A63"/>
    <mergeCell ref="A64:A65"/>
    <mergeCell ref="A66:A67"/>
    <mergeCell ref="A68:A69"/>
    <mergeCell ref="A74:A75"/>
    <mergeCell ref="A76:A77"/>
    <mergeCell ref="A78:A79"/>
    <mergeCell ref="I56:I57"/>
    <mergeCell ref="J56:J57"/>
    <mergeCell ref="K56:K57"/>
    <mergeCell ref="L56:L57"/>
    <mergeCell ref="G56:G57"/>
    <mergeCell ref="H56:H57"/>
    <mergeCell ref="I98:I99"/>
    <mergeCell ref="L134:L135"/>
    <mergeCell ref="M105:M106"/>
    <mergeCell ref="N105:N106"/>
    <mergeCell ref="M56:M57"/>
    <mergeCell ref="N56:N57"/>
    <mergeCell ref="A15:A16"/>
    <mergeCell ref="B15:B16"/>
    <mergeCell ref="C15:C16"/>
    <mergeCell ref="D15:D16"/>
    <mergeCell ref="E15:E16"/>
    <mergeCell ref="F15:F16"/>
    <mergeCell ref="G15:G16"/>
    <mergeCell ref="H15:H16"/>
    <mergeCell ref="G49:G50"/>
    <mergeCell ref="H49:H50"/>
    <mergeCell ref="I15:I16"/>
    <mergeCell ref="J15:J16"/>
    <mergeCell ref="G19:G20"/>
    <mergeCell ref="H19:H20"/>
    <mergeCell ref="I19:I20"/>
    <mergeCell ref="H47:H48"/>
    <mergeCell ref="K15:K16"/>
    <mergeCell ref="L15:L16"/>
    <mergeCell ref="A49:A50"/>
    <mergeCell ref="B49:B50"/>
    <mergeCell ref="C49:C50"/>
    <mergeCell ref="A56:A57"/>
    <mergeCell ref="B56:B57"/>
    <mergeCell ref="C56:C57"/>
    <mergeCell ref="D56:D57"/>
    <mergeCell ref="E56:E57"/>
    <mergeCell ref="F56:F57"/>
    <mergeCell ref="K134:K135"/>
    <mergeCell ref="A115:A116"/>
    <mergeCell ref="A117:A118"/>
    <mergeCell ref="A119:A120"/>
    <mergeCell ref="A121:A122"/>
    <mergeCell ref="A107:A108"/>
    <mergeCell ref="A109:A110"/>
    <mergeCell ref="J148:J149"/>
    <mergeCell ref="K148:K149"/>
    <mergeCell ref="I138:I139"/>
    <mergeCell ref="J138:J139"/>
    <mergeCell ref="K138:K139"/>
    <mergeCell ref="H142:H143"/>
    <mergeCell ref="I142:I143"/>
    <mergeCell ref="B105:B106"/>
    <mergeCell ref="C105:C106"/>
    <mergeCell ref="D105:D106"/>
    <mergeCell ref="E105:E106"/>
    <mergeCell ref="F105:F106"/>
    <mergeCell ref="G105:G106"/>
    <mergeCell ref="H105:H106"/>
    <mergeCell ref="I134:I135"/>
    <mergeCell ref="I105:I106"/>
    <mergeCell ref="J105:J106"/>
    <mergeCell ref="G127:G128"/>
    <mergeCell ref="H127:H128"/>
    <mergeCell ref="J140:J141"/>
    <mergeCell ref="K140:K141"/>
    <mergeCell ref="J107:J108"/>
    <mergeCell ref="J109:J110"/>
    <mergeCell ref="K109:K110"/>
    <mergeCell ref="A132:N132"/>
    <mergeCell ref="M155:M156"/>
    <mergeCell ref="N155:N156"/>
    <mergeCell ref="A134:A135"/>
    <mergeCell ref="B134:B135"/>
    <mergeCell ref="C134:C135"/>
    <mergeCell ref="D134:D135"/>
    <mergeCell ref="E134:E135"/>
    <mergeCell ref="F134:F135"/>
    <mergeCell ref="G134:G135"/>
    <mergeCell ref="N134:N135"/>
    <mergeCell ref="H148:H149"/>
    <mergeCell ref="J136:J137"/>
    <mergeCell ref="K136:K137"/>
    <mergeCell ref="A148:A149"/>
    <mergeCell ref="B148:B149"/>
    <mergeCell ref="C148:C149"/>
    <mergeCell ref="D148:D149"/>
    <mergeCell ref="E148:E149"/>
    <mergeCell ref="F148:F149"/>
    <mergeCell ref="G148:G149"/>
    <mergeCell ref="I148:I149"/>
    <mergeCell ref="L148:L149"/>
    <mergeCell ref="H138:H139"/>
    <mergeCell ref="L138:L139"/>
    <mergeCell ref="M134:M135"/>
    <mergeCell ref="J134:J135"/>
    <mergeCell ref="M138:M139"/>
    <mergeCell ref="N138:N139"/>
    <mergeCell ref="B140:B141"/>
    <mergeCell ref="C140:C141"/>
    <mergeCell ref="D140:D141"/>
    <mergeCell ref="E140:E141"/>
    <mergeCell ref="L180:L181"/>
    <mergeCell ref="L155:L156"/>
    <mergeCell ref="J173:J174"/>
    <mergeCell ref="K173:K174"/>
    <mergeCell ref="L173:L174"/>
    <mergeCell ref="K157:K158"/>
    <mergeCell ref="L157:L158"/>
    <mergeCell ref="J159:J160"/>
    <mergeCell ref="M180:M181"/>
    <mergeCell ref="N180:N181"/>
    <mergeCell ref="A155:A156"/>
    <mergeCell ref="B155:B156"/>
    <mergeCell ref="C155:C156"/>
    <mergeCell ref="D155:D156"/>
    <mergeCell ref="E155:E156"/>
    <mergeCell ref="F155:F156"/>
    <mergeCell ref="G155:G156"/>
    <mergeCell ref="I173:I174"/>
    <mergeCell ref="J155:J156"/>
    <mergeCell ref="K155:K156"/>
    <mergeCell ref="H155:H156"/>
    <mergeCell ref="H173:H174"/>
    <mergeCell ref="G157:G158"/>
    <mergeCell ref="H157:H158"/>
    <mergeCell ref="I157:I158"/>
    <mergeCell ref="J157:J158"/>
    <mergeCell ref="M159:M160"/>
    <mergeCell ref="N159:N160"/>
    <mergeCell ref="M157:M158"/>
    <mergeCell ref="N157:N158"/>
    <mergeCell ref="B159:B160"/>
    <mergeCell ref="C159:C160"/>
    <mergeCell ref="F206:F207"/>
    <mergeCell ref="G206:G207"/>
    <mergeCell ref="H206:H207"/>
    <mergeCell ref="I206:I207"/>
    <mergeCell ref="A7:D7"/>
    <mergeCell ref="A8:D8"/>
    <mergeCell ref="A9:D9"/>
    <mergeCell ref="A10:D10"/>
    <mergeCell ref="H134:H135"/>
    <mergeCell ref="I155:I156"/>
    <mergeCell ref="J206:J207"/>
    <mergeCell ref="K206:K207"/>
    <mergeCell ref="L206:L207"/>
    <mergeCell ref="M206:M207"/>
    <mergeCell ref="A206:A207"/>
    <mergeCell ref="A200:N200"/>
    <mergeCell ref="B206:B207"/>
    <mergeCell ref="C206:C207"/>
    <mergeCell ref="D206:D207"/>
    <mergeCell ref="E206:E207"/>
    <mergeCell ref="N206:N207"/>
    <mergeCell ref="A180:A181"/>
    <mergeCell ref="B180:B181"/>
    <mergeCell ref="C180:C181"/>
    <mergeCell ref="D180:D181"/>
    <mergeCell ref="E180:E181"/>
    <mergeCell ref="F180:F181"/>
    <mergeCell ref="G180:G181"/>
    <mergeCell ref="H180:H181"/>
    <mergeCell ref="I180:I181"/>
    <mergeCell ref="J180:J181"/>
    <mergeCell ref="K180:K181"/>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9'!A150" display="4 - BUENOS AIRES AL PACIFICO - SAN MARTIN S.A."/>
    <hyperlink ref="A4:D4" location="'1999'!A44" display="1 - FERROEXPRESO PAMPEANO S.A."/>
    <hyperlink ref="A5:D5" location="'1999'!A84" display="2 - NUEVO CENTRAL ARGENTINO S.A."/>
    <hyperlink ref="A6:D6" location="'1999'!A129" display="3 - FERROSUR ROCA S.A."/>
    <hyperlink ref="A8:D8" location="'1999'!A175" display="5 - FERROCARRIL MESOPOTAMICO - GRAL. URQUIZA S.A."/>
    <hyperlink ref="A9:D9" location="'1999'!A201" display="6 - BELGRANO S.A."/>
    <hyperlink ref="A10:D10" location="'1999'!A210"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8"/>
  <sheetViews>
    <sheetView showGridLines="0" showRowColHeaders="0" view="pageLayout" topLeftCell="D213"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208</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197" t="s">
        <v>0</v>
      </c>
      <c r="B4" s="198"/>
      <c r="C4" s="198"/>
      <c r="D4" s="199"/>
      <c r="E4" s="17"/>
      <c r="F4" s="17"/>
      <c r="G4" s="17"/>
      <c r="H4" s="17"/>
      <c r="I4" s="17"/>
      <c r="J4" s="17"/>
      <c r="K4" s="17"/>
      <c r="L4" s="17"/>
      <c r="M4" s="17"/>
      <c r="N4" s="18"/>
    </row>
    <row r="5" spans="1:14" ht="24.95" customHeight="1" thickTop="1" thickBot="1" x14ac:dyDescent="0.25">
      <c r="A5" s="197" t="s">
        <v>31</v>
      </c>
      <c r="B5" s="198"/>
      <c r="C5" s="198"/>
      <c r="D5" s="199"/>
      <c r="E5" s="17"/>
      <c r="F5" s="17"/>
      <c r="G5" s="17"/>
      <c r="H5" s="17"/>
      <c r="I5" s="17"/>
      <c r="J5" s="17"/>
      <c r="K5" s="17"/>
      <c r="L5" s="17"/>
      <c r="M5" s="17"/>
      <c r="N5" s="18"/>
    </row>
    <row r="6" spans="1:14" ht="24.95" customHeight="1" thickTop="1" thickBot="1" x14ac:dyDescent="0.25">
      <c r="A6" s="197" t="s">
        <v>50</v>
      </c>
      <c r="B6" s="198"/>
      <c r="C6" s="198"/>
      <c r="D6" s="199"/>
      <c r="E6" s="17"/>
      <c r="F6" s="17"/>
      <c r="G6" s="17"/>
      <c r="H6" s="17"/>
      <c r="I6" s="17"/>
      <c r="J6" s="17"/>
      <c r="K6" s="17"/>
      <c r="L6" s="17"/>
      <c r="M6" s="17"/>
      <c r="N6" s="18"/>
    </row>
    <row r="7" spans="1:14" ht="24.95" customHeight="1" thickTop="1" thickBot="1" x14ac:dyDescent="0.25">
      <c r="A7" s="197" t="s">
        <v>116</v>
      </c>
      <c r="B7" s="198"/>
      <c r="C7" s="198"/>
      <c r="D7" s="199"/>
      <c r="E7" s="17"/>
      <c r="F7" s="17"/>
      <c r="G7" s="17"/>
      <c r="H7" s="17"/>
      <c r="I7" s="17"/>
      <c r="J7" s="17"/>
      <c r="K7" s="17"/>
      <c r="L7" s="17"/>
      <c r="M7" s="17"/>
      <c r="N7" s="18"/>
    </row>
    <row r="8" spans="1:14" ht="24.95" customHeight="1" thickTop="1" thickBot="1" x14ac:dyDescent="0.25">
      <c r="A8" s="197" t="s">
        <v>117</v>
      </c>
      <c r="B8" s="198"/>
      <c r="C8" s="198"/>
      <c r="D8" s="199"/>
      <c r="E8" s="17"/>
      <c r="F8" s="17"/>
      <c r="G8" s="17"/>
      <c r="H8" s="17"/>
      <c r="I8" s="17"/>
      <c r="J8" s="17"/>
      <c r="K8" s="17"/>
      <c r="L8" s="17"/>
      <c r="M8" s="17"/>
      <c r="N8" s="18"/>
    </row>
    <row r="9" spans="1:14" ht="24.95" customHeight="1" thickTop="1" thickBot="1" x14ac:dyDescent="0.25">
      <c r="A9" s="197" t="s">
        <v>81</v>
      </c>
      <c r="B9" s="198"/>
      <c r="C9" s="198"/>
      <c r="D9" s="199"/>
      <c r="E9" s="17"/>
      <c r="F9" s="17"/>
      <c r="G9" s="17"/>
      <c r="H9" s="17"/>
      <c r="I9" s="17"/>
      <c r="J9" s="17"/>
      <c r="K9" s="17"/>
      <c r="L9" s="17"/>
      <c r="M9" s="17"/>
      <c r="N9" s="18"/>
    </row>
    <row r="10" spans="1:14" ht="24.95" customHeight="1" thickTop="1" thickBot="1" x14ac:dyDescent="0.25">
      <c r="A10" s="197" t="s">
        <v>90</v>
      </c>
      <c r="B10" s="198"/>
      <c r="C10" s="198"/>
      <c r="D10" s="199"/>
      <c r="E10" s="17"/>
      <c r="F10" s="17"/>
      <c r="G10" s="17"/>
      <c r="H10" s="17"/>
      <c r="I10" s="17"/>
      <c r="J10" s="17"/>
      <c r="K10" s="17"/>
      <c r="L10" s="17"/>
      <c r="M10" s="17"/>
      <c r="N10" s="18"/>
    </row>
    <row r="11" spans="1:14" ht="12.75" customHeight="1" thickTop="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c r="C17" s="205"/>
      <c r="D17" s="205">
        <v>2108</v>
      </c>
      <c r="E17" s="205"/>
      <c r="F17" s="205"/>
      <c r="G17" s="205">
        <v>5445</v>
      </c>
      <c r="H17" s="205">
        <v>9610</v>
      </c>
      <c r="I17" s="205">
        <v>5290</v>
      </c>
      <c r="J17" s="205">
        <v>4097</v>
      </c>
      <c r="K17" s="205">
        <v>2789</v>
      </c>
      <c r="L17" s="205">
        <v>1371</v>
      </c>
      <c r="M17" s="205">
        <v>10</v>
      </c>
      <c r="N17" s="207">
        <f>SUM(B17:M17)</f>
        <v>30720</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c r="C19" s="205"/>
      <c r="D19" s="205"/>
      <c r="E19" s="205"/>
      <c r="F19" s="205"/>
      <c r="G19" s="205"/>
      <c r="H19" s="205"/>
      <c r="I19" s="205"/>
      <c r="J19" s="205"/>
      <c r="K19" s="205"/>
      <c r="L19" s="205"/>
      <c r="M19" s="205"/>
      <c r="N19" s="207">
        <f>SUM(B19:M19)</f>
        <v>0</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106</v>
      </c>
      <c r="B21" s="205"/>
      <c r="C21" s="205"/>
      <c r="D21" s="205"/>
      <c r="E21" s="205"/>
      <c r="F21" s="205"/>
      <c r="G21" s="205"/>
      <c r="H21" s="205"/>
      <c r="I21" s="205"/>
      <c r="J21" s="205"/>
      <c r="K21" s="205"/>
      <c r="L21" s="205"/>
      <c r="M21" s="205"/>
      <c r="N21" s="207">
        <f t="shared" ref="N21:N47" si="0">SUM(B21:M21)</f>
        <v>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14</v>
      </c>
      <c r="B23" s="205"/>
      <c r="C23" s="205">
        <v>3384</v>
      </c>
      <c r="D23" s="205">
        <v>2839</v>
      </c>
      <c r="E23" s="205">
        <v>463</v>
      </c>
      <c r="F23" s="205"/>
      <c r="G23" s="205">
        <v>7713</v>
      </c>
      <c r="H23" s="205">
        <v>3935</v>
      </c>
      <c r="I23" s="205">
        <v>8108</v>
      </c>
      <c r="J23" s="205"/>
      <c r="K23" s="205">
        <v>66</v>
      </c>
      <c r="L23" s="205">
        <v>3477</v>
      </c>
      <c r="M23" s="205">
        <v>36976</v>
      </c>
      <c r="N23" s="207">
        <f t="shared" si="0"/>
        <v>66961</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38</v>
      </c>
      <c r="B25" s="205"/>
      <c r="C25" s="205"/>
      <c r="D25" s="205"/>
      <c r="E25" s="205"/>
      <c r="F25" s="205"/>
      <c r="G25" s="205"/>
      <c r="H25" s="205"/>
      <c r="I25" s="205"/>
      <c r="J25" s="205"/>
      <c r="K25" s="205"/>
      <c r="L25" s="205"/>
      <c r="M25" s="205"/>
      <c r="N25" s="207">
        <f t="shared" si="0"/>
        <v>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40</v>
      </c>
      <c r="B27" s="205"/>
      <c r="C27" s="205"/>
      <c r="D27" s="205">
        <v>7113</v>
      </c>
      <c r="E27" s="205">
        <v>4211</v>
      </c>
      <c r="F27" s="205"/>
      <c r="G27" s="205">
        <v>1051</v>
      </c>
      <c r="H27" s="205">
        <v>1469</v>
      </c>
      <c r="I27" s="205">
        <v>2939</v>
      </c>
      <c r="J27" s="205">
        <v>1995</v>
      </c>
      <c r="K27" s="205">
        <v>1389</v>
      </c>
      <c r="L27" s="205">
        <v>1331</v>
      </c>
      <c r="M27" s="205">
        <v>331</v>
      </c>
      <c r="N27" s="207">
        <f t="shared" si="0"/>
        <v>21829</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18</v>
      </c>
      <c r="B29" s="205">
        <v>2768</v>
      </c>
      <c r="C29" s="205">
        <v>10222</v>
      </c>
      <c r="D29" s="205">
        <v>81359</v>
      </c>
      <c r="E29" s="205">
        <v>19848</v>
      </c>
      <c r="F29" s="205">
        <v>31948</v>
      </c>
      <c r="G29" s="205">
        <v>60426</v>
      </c>
      <c r="H29" s="205">
        <v>67679</v>
      </c>
      <c r="I29" s="205">
        <v>50921</v>
      </c>
      <c r="J29" s="205">
        <v>72847</v>
      </c>
      <c r="K29" s="205">
        <v>62527</v>
      </c>
      <c r="L29" s="205">
        <v>46072</v>
      </c>
      <c r="M29" s="205">
        <v>30928</v>
      </c>
      <c r="N29" s="207">
        <f t="shared" si="0"/>
        <v>537545</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24</v>
      </c>
      <c r="B31" s="205"/>
      <c r="C31" s="205"/>
      <c r="D31" s="205"/>
      <c r="E31" s="205"/>
      <c r="F31" s="205"/>
      <c r="G31" s="205">
        <v>10458</v>
      </c>
      <c r="H31" s="205">
        <v>11608</v>
      </c>
      <c r="I31" s="205"/>
      <c r="J31" s="205"/>
      <c r="K31" s="205">
        <v>4798</v>
      </c>
      <c r="L31" s="205"/>
      <c r="M31" s="205"/>
      <c r="N31" s="207">
        <f t="shared" si="0"/>
        <v>26864</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26</v>
      </c>
      <c r="B33" s="205"/>
      <c r="C33" s="205"/>
      <c r="D33" s="205"/>
      <c r="E33" s="205"/>
      <c r="F33" s="205"/>
      <c r="G33" s="205"/>
      <c r="H33" s="205">
        <v>1406</v>
      </c>
      <c r="I33" s="205"/>
      <c r="J33" s="205"/>
      <c r="K33" s="205"/>
      <c r="L33" s="205"/>
      <c r="M33" s="205"/>
      <c r="N33" s="207">
        <f t="shared" si="0"/>
        <v>1406</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15</v>
      </c>
      <c r="B35" s="205">
        <v>432</v>
      </c>
      <c r="C35" s="205">
        <v>351</v>
      </c>
      <c r="D35" s="205">
        <v>64131</v>
      </c>
      <c r="E35" s="205">
        <v>188885</v>
      </c>
      <c r="F35" s="205">
        <v>90213</v>
      </c>
      <c r="G35" s="205">
        <v>67049</v>
      </c>
      <c r="H35" s="205">
        <v>32428</v>
      </c>
      <c r="I35" s="205">
        <v>14602</v>
      </c>
      <c r="J35" s="205">
        <v>40369</v>
      </c>
      <c r="K35" s="205">
        <v>64708</v>
      </c>
      <c r="L35" s="205">
        <v>59040</v>
      </c>
      <c r="M35" s="205">
        <v>42312</v>
      </c>
      <c r="N35" s="207">
        <f t="shared" si="0"/>
        <v>664520</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25</v>
      </c>
      <c r="B37" s="205">
        <v>15991</v>
      </c>
      <c r="C37" s="205">
        <v>14820</v>
      </c>
      <c r="D37" s="205">
        <v>10851</v>
      </c>
      <c r="E37" s="205">
        <v>13653</v>
      </c>
      <c r="F37" s="205">
        <v>12254</v>
      </c>
      <c r="G37" s="205">
        <v>13362</v>
      </c>
      <c r="H37" s="205">
        <v>14633</v>
      </c>
      <c r="I37" s="205">
        <v>12211</v>
      </c>
      <c r="J37" s="205">
        <v>22688</v>
      </c>
      <c r="K37" s="205">
        <v>22882</v>
      </c>
      <c r="L37" s="205">
        <v>14975</v>
      </c>
      <c r="M37" s="205">
        <v>9482</v>
      </c>
      <c r="N37" s="207">
        <f t="shared" si="0"/>
        <v>177802</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29</v>
      </c>
      <c r="B39" s="205"/>
      <c r="C39" s="205"/>
      <c r="D39" s="205"/>
      <c r="E39" s="205"/>
      <c r="F39" s="205"/>
      <c r="G39" s="205">
        <v>431</v>
      </c>
      <c r="H39" s="205"/>
      <c r="I39" s="205">
        <v>330</v>
      </c>
      <c r="J39" s="205">
        <v>619</v>
      </c>
      <c r="K39" s="205">
        <v>830</v>
      </c>
      <c r="L39" s="205">
        <v>260</v>
      </c>
      <c r="M39" s="205">
        <v>640</v>
      </c>
      <c r="N39" s="207">
        <f t="shared" si="0"/>
        <v>3110</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19</v>
      </c>
      <c r="B41" s="205"/>
      <c r="C41" s="205"/>
      <c r="D41" s="205">
        <v>2831</v>
      </c>
      <c r="E41" s="205">
        <v>48453</v>
      </c>
      <c r="F41" s="205">
        <v>46178</v>
      </c>
      <c r="G41" s="205">
        <v>19092</v>
      </c>
      <c r="H41" s="205">
        <v>27469</v>
      </c>
      <c r="I41" s="205">
        <v>30412</v>
      </c>
      <c r="J41" s="205">
        <v>17449</v>
      </c>
      <c r="K41" s="205">
        <v>7399</v>
      </c>
      <c r="L41" s="205">
        <v>7520</v>
      </c>
      <c r="M41" s="205">
        <v>4529</v>
      </c>
      <c r="N41" s="207">
        <f t="shared" si="0"/>
        <v>211332</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23</v>
      </c>
      <c r="B43" s="205"/>
      <c r="C43" s="205"/>
      <c r="D43" s="205"/>
      <c r="E43" s="205"/>
      <c r="F43" s="205"/>
      <c r="G43" s="205"/>
      <c r="H43" s="205">
        <v>5791</v>
      </c>
      <c r="I43" s="205">
        <v>27067</v>
      </c>
      <c r="J43" s="205">
        <v>23211</v>
      </c>
      <c r="K43" s="205">
        <v>2193</v>
      </c>
      <c r="L43" s="205"/>
      <c r="M43" s="205"/>
      <c r="N43" s="207">
        <f t="shared" si="0"/>
        <v>58262</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17</v>
      </c>
      <c r="B45" s="205"/>
      <c r="C45" s="205"/>
      <c r="D45" s="205"/>
      <c r="E45" s="205"/>
      <c r="F45" s="205"/>
      <c r="G45" s="205"/>
      <c r="H45" s="205">
        <v>593</v>
      </c>
      <c r="I45" s="205"/>
      <c r="J45" s="205">
        <v>764</v>
      </c>
      <c r="K45" s="205">
        <v>848</v>
      </c>
      <c r="L45" s="205"/>
      <c r="M45" s="205">
        <v>201</v>
      </c>
      <c r="N45" s="207">
        <f t="shared" si="0"/>
        <v>2406</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16</v>
      </c>
      <c r="B47" s="205">
        <v>86331</v>
      </c>
      <c r="C47" s="205">
        <v>80253</v>
      </c>
      <c r="D47" s="205">
        <v>18943</v>
      </c>
      <c r="E47" s="205">
        <v>11011</v>
      </c>
      <c r="F47" s="205">
        <v>29131</v>
      </c>
      <c r="G47" s="205">
        <v>64882</v>
      </c>
      <c r="H47" s="205">
        <v>65387</v>
      </c>
      <c r="I47" s="205">
        <v>49621</v>
      </c>
      <c r="J47" s="205">
        <v>36223</v>
      </c>
      <c r="K47" s="205">
        <v>15780</v>
      </c>
      <c r="L47" s="205">
        <v>10967</v>
      </c>
      <c r="M47" s="205">
        <v>85571</v>
      </c>
      <c r="N47" s="207">
        <f t="shared" si="0"/>
        <v>554100</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60</v>
      </c>
      <c r="B49" s="205"/>
      <c r="C49" s="205"/>
      <c r="D49" s="205"/>
      <c r="E49" s="205">
        <v>236</v>
      </c>
      <c r="F49" s="205"/>
      <c r="G49" s="205">
        <v>150</v>
      </c>
      <c r="H49" s="205"/>
      <c r="I49" s="205">
        <v>168</v>
      </c>
      <c r="J49" s="205">
        <v>175</v>
      </c>
      <c r="K49" s="205" t="s">
        <v>92</v>
      </c>
      <c r="L49" s="205">
        <v>1167</v>
      </c>
      <c r="M49" s="205"/>
      <c r="N49" s="207">
        <f>SUM(B49:M49)</f>
        <v>1896</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f t="shared" ref="B51:M51" si="1">SUM(B17:B49)</f>
        <v>105522</v>
      </c>
      <c r="C51" s="190">
        <f t="shared" si="1"/>
        <v>109030</v>
      </c>
      <c r="D51" s="190">
        <f t="shared" si="1"/>
        <v>190175</v>
      </c>
      <c r="E51" s="190">
        <f t="shared" si="1"/>
        <v>286760</v>
      </c>
      <c r="F51" s="190">
        <f t="shared" si="1"/>
        <v>209724</v>
      </c>
      <c r="G51" s="190">
        <f t="shared" si="1"/>
        <v>250059</v>
      </c>
      <c r="H51" s="190">
        <f t="shared" si="1"/>
        <v>242008</v>
      </c>
      <c r="I51" s="190">
        <f t="shared" si="1"/>
        <v>201669</v>
      </c>
      <c r="J51" s="190">
        <f t="shared" si="1"/>
        <v>220437</v>
      </c>
      <c r="K51" s="190">
        <f t="shared" si="1"/>
        <v>186209</v>
      </c>
      <c r="L51" s="190">
        <f t="shared" si="1"/>
        <v>146180</v>
      </c>
      <c r="M51" s="190">
        <f t="shared" si="1"/>
        <v>210980</v>
      </c>
      <c r="N51" s="190">
        <f>SUM(B51:M51)</f>
        <v>2358753</v>
      </c>
    </row>
    <row r="52" spans="1:14" ht="12.75" customHeight="1" thickBot="1" x14ac:dyDescent="0.25">
      <c r="A52" s="202"/>
      <c r="B52" s="191"/>
      <c r="C52" s="191"/>
      <c r="D52" s="191"/>
      <c r="E52" s="191"/>
      <c r="F52" s="191"/>
      <c r="G52" s="191"/>
      <c r="H52" s="191"/>
      <c r="I52" s="191"/>
      <c r="J52" s="191"/>
      <c r="K52" s="191"/>
      <c r="L52" s="191"/>
      <c r="M52" s="191"/>
      <c r="N52" s="19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194" t="s">
        <v>32</v>
      </c>
      <c r="B60" s="205">
        <v>19049</v>
      </c>
      <c r="C60" s="205">
        <v>10926</v>
      </c>
      <c r="D60" s="205">
        <v>25191</v>
      </c>
      <c r="E60" s="205">
        <v>37314</v>
      </c>
      <c r="F60" s="205">
        <v>36047</v>
      </c>
      <c r="G60" s="205">
        <v>37289</v>
      </c>
      <c r="H60" s="205">
        <v>43721</v>
      </c>
      <c r="I60" s="205">
        <v>52879</v>
      </c>
      <c r="J60" s="205">
        <v>49790</v>
      </c>
      <c r="K60" s="205">
        <v>34748</v>
      </c>
      <c r="L60" s="205">
        <v>31971</v>
      </c>
      <c r="M60" s="205">
        <v>38552</v>
      </c>
      <c r="N60" s="207">
        <f>SUM(B60:M60)</f>
        <v>417477</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100</v>
      </c>
      <c r="B62" s="205"/>
      <c r="C62" s="205"/>
      <c r="D62" s="205"/>
      <c r="E62" s="205"/>
      <c r="F62" s="205"/>
      <c r="G62" s="205"/>
      <c r="H62" s="205"/>
      <c r="I62" s="205"/>
      <c r="J62" s="205"/>
      <c r="K62" s="205"/>
      <c r="L62" s="205"/>
      <c r="M62" s="205"/>
      <c r="N62" s="207">
        <f>SUM(B62:M62)</f>
        <v>0</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33</v>
      </c>
      <c r="B64" s="205">
        <v>4314</v>
      </c>
      <c r="C64" s="205"/>
      <c r="D64" s="205"/>
      <c r="E64" s="205"/>
      <c r="F64" s="205">
        <v>1200</v>
      </c>
      <c r="G64" s="205"/>
      <c r="H64" s="205">
        <v>2850</v>
      </c>
      <c r="I64" s="205">
        <v>6089</v>
      </c>
      <c r="J64" s="205">
        <v>7280</v>
      </c>
      <c r="K64" s="205">
        <v>6826</v>
      </c>
      <c r="L64" s="205">
        <v>8458</v>
      </c>
      <c r="M64" s="205">
        <v>2696</v>
      </c>
      <c r="N64" s="207">
        <f>SUM(B64:M64)</f>
        <v>39713</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34</v>
      </c>
      <c r="B66" s="205"/>
      <c r="C66" s="205"/>
      <c r="D66" s="205"/>
      <c r="E66" s="205"/>
      <c r="F66" s="205"/>
      <c r="G66" s="205"/>
      <c r="H66" s="205"/>
      <c r="I66" s="205"/>
      <c r="J66" s="205"/>
      <c r="K66" s="205"/>
      <c r="L66" s="205"/>
      <c r="M66" s="205"/>
      <c r="N66" s="207">
        <f>SUM(B66:M66)</f>
        <v>0</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35</v>
      </c>
      <c r="B68" s="205">
        <v>2009</v>
      </c>
      <c r="C68" s="205"/>
      <c r="D68" s="205"/>
      <c r="E68" s="205"/>
      <c r="F68" s="205"/>
      <c r="G68" s="205">
        <v>1305</v>
      </c>
      <c r="H68" s="205">
        <v>1080</v>
      </c>
      <c r="I68" s="205"/>
      <c r="J68" s="205"/>
      <c r="K68" s="205"/>
      <c r="L68" s="205"/>
      <c r="M68" s="205">
        <v>968</v>
      </c>
      <c r="N68" s="207">
        <f>SUM(B68:M68)</f>
        <v>5362</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101</v>
      </c>
      <c r="B70" s="205">
        <v>48</v>
      </c>
      <c r="C70" s="205">
        <v>78</v>
      </c>
      <c r="D70" s="205"/>
      <c r="E70" s="205">
        <v>42</v>
      </c>
      <c r="F70" s="205"/>
      <c r="G70" s="205"/>
      <c r="H70" s="205"/>
      <c r="I70" s="205"/>
      <c r="J70" s="205"/>
      <c r="K70" s="205"/>
      <c r="L70" s="205"/>
      <c r="M70" s="205"/>
      <c r="N70" s="207">
        <f>SUM(B70:M70)</f>
        <v>168</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102</v>
      </c>
      <c r="B72" s="205"/>
      <c r="C72" s="205"/>
      <c r="D72" s="205"/>
      <c r="E72" s="205"/>
      <c r="F72" s="205"/>
      <c r="G72" s="205"/>
      <c r="H72" s="205"/>
      <c r="I72" s="205"/>
      <c r="J72" s="205"/>
      <c r="K72" s="205"/>
      <c r="L72" s="205"/>
      <c r="M72" s="205"/>
      <c r="N72" s="207">
        <f>SUM(B72:M72)</f>
        <v>0</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113</v>
      </c>
      <c r="B74" s="205">
        <v>680</v>
      </c>
      <c r="C74" s="205">
        <v>768</v>
      </c>
      <c r="D74" s="205">
        <v>4432</v>
      </c>
      <c r="E74" s="205">
        <v>4916</v>
      </c>
      <c r="F74" s="205">
        <v>4736</v>
      </c>
      <c r="G74" s="205">
        <v>4876</v>
      </c>
      <c r="H74" s="205">
        <v>5347</v>
      </c>
      <c r="I74" s="205">
        <v>5394</v>
      </c>
      <c r="J74" s="205">
        <v>3222</v>
      </c>
      <c r="K74" s="205">
        <v>2096</v>
      </c>
      <c r="L74" s="205">
        <v>953</v>
      </c>
      <c r="M74" s="205">
        <v>2455</v>
      </c>
      <c r="N74" s="207">
        <f>SUM(B74:M74)</f>
        <v>39875</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37</v>
      </c>
      <c r="B76" s="205">
        <v>9770</v>
      </c>
      <c r="C76" s="205">
        <v>10688</v>
      </c>
      <c r="D76" s="205">
        <v>8629</v>
      </c>
      <c r="E76" s="205">
        <v>2644</v>
      </c>
      <c r="F76" s="205">
        <v>15981</v>
      </c>
      <c r="G76" s="205">
        <v>15281</v>
      </c>
      <c r="H76" s="205">
        <v>21802</v>
      </c>
      <c r="I76" s="205">
        <v>18461</v>
      </c>
      <c r="J76" s="205">
        <v>20950</v>
      </c>
      <c r="K76" s="205">
        <v>23260</v>
      </c>
      <c r="L76" s="205">
        <v>21699</v>
      </c>
      <c r="M76" s="205">
        <v>25178</v>
      </c>
      <c r="N76" s="207">
        <f>SUM(B76:M76)</f>
        <v>194343</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38</v>
      </c>
      <c r="B78" s="205">
        <v>1359</v>
      </c>
      <c r="C78" s="205">
        <v>1300</v>
      </c>
      <c r="D78" s="205">
        <v>1058</v>
      </c>
      <c r="E78" s="205">
        <v>1033</v>
      </c>
      <c r="F78" s="205">
        <v>1972</v>
      </c>
      <c r="G78" s="205">
        <v>2374</v>
      </c>
      <c r="H78" s="205">
        <v>2724</v>
      </c>
      <c r="I78" s="205">
        <v>2296</v>
      </c>
      <c r="J78" s="205">
        <v>2738</v>
      </c>
      <c r="K78" s="205">
        <v>3228</v>
      </c>
      <c r="L78" s="205">
        <v>2573</v>
      </c>
      <c r="M78" s="205">
        <v>3604</v>
      </c>
      <c r="N78" s="207">
        <f>SUM(B78:M78)</f>
        <v>26259</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39</v>
      </c>
      <c r="B80" s="205">
        <v>15073</v>
      </c>
      <c r="C80" s="205">
        <v>32548</v>
      </c>
      <c r="D80" s="205">
        <v>34832</v>
      </c>
      <c r="E80" s="205">
        <v>32543</v>
      </c>
      <c r="F80" s="205">
        <v>35929</v>
      </c>
      <c r="G80" s="205">
        <v>27093</v>
      </c>
      <c r="H80" s="205">
        <v>30482</v>
      </c>
      <c r="I80" s="205">
        <v>44868</v>
      </c>
      <c r="J80" s="205">
        <v>40530</v>
      </c>
      <c r="K80" s="205">
        <v>44823</v>
      </c>
      <c r="L80" s="205">
        <v>35933</v>
      </c>
      <c r="M80" s="205">
        <v>43173</v>
      </c>
      <c r="N80" s="207">
        <f>SUM(B80:M80)</f>
        <v>417827</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40</v>
      </c>
      <c r="B82" s="205"/>
      <c r="C82" s="205"/>
      <c r="D82" s="205"/>
      <c r="E82" s="205">
        <v>894</v>
      </c>
      <c r="F82" s="205">
        <v>2374</v>
      </c>
      <c r="G82" s="205">
        <v>3381</v>
      </c>
      <c r="H82" s="205">
        <v>1942</v>
      </c>
      <c r="I82" s="205"/>
      <c r="J82" s="205">
        <v>1268</v>
      </c>
      <c r="K82" s="205">
        <v>1000</v>
      </c>
      <c r="L82" s="205">
        <v>2526</v>
      </c>
      <c r="M82" s="205">
        <v>625</v>
      </c>
      <c r="N82" s="207">
        <f>SUM(B82:M82)</f>
        <v>14010</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41</v>
      </c>
      <c r="B84" s="205"/>
      <c r="C84" s="205"/>
      <c r="D84" s="205"/>
      <c r="E84" s="205">
        <v>1375</v>
      </c>
      <c r="F84" s="205">
        <v>8278</v>
      </c>
      <c r="G84" s="205">
        <v>11631</v>
      </c>
      <c r="H84" s="205">
        <v>8663</v>
      </c>
      <c r="I84" s="205">
        <v>16720</v>
      </c>
      <c r="J84" s="205">
        <v>5335</v>
      </c>
      <c r="K84" s="205"/>
      <c r="L84" s="205"/>
      <c r="M84" s="205"/>
      <c r="N84" s="207">
        <f>SUM(B84:M84)</f>
        <v>52002</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42</v>
      </c>
      <c r="B86" s="205">
        <v>3493</v>
      </c>
      <c r="C86" s="205"/>
      <c r="D86" s="205"/>
      <c r="E86" s="205">
        <v>2353</v>
      </c>
      <c r="F86" s="205">
        <v>6079</v>
      </c>
      <c r="G86" s="205">
        <v>1121</v>
      </c>
      <c r="H86" s="205">
        <v>4812</v>
      </c>
      <c r="I86" s="205">
        <v>6417</v>
      </c>
      <c r="J86" s="205">
        <v>4157</v>
      </c>
      <c r="K86" s="205">
        <v>2570</v>
      </c>
      <c r="L86" s="205">
        <v>2297</v>
      </c>
      <c r="M86" s="205"/>
      <c r="N86" s="207">
        <f>SUM(B86:M86)</f>
        <v>33299</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43</v>
      </c>
      <c r="B88" s="205">
        <v>67959</v>
      </c>
      <c r="C88" s="205">
        <v>35815</v>
      </c>
      <c r="D88" s="205">
        <v>164948</v>
      </c>
      <c r="E88" s="205">
        <v>151187</v>
      </c>
      <c r="F88" s="205">
        <v>163247</v>
      </c>
      <c r="G88" s="205">
        <v>151638</v>
      </c>
      <c r="H88" s="205">
        <v>127303</v>
      </c>
      <c r="I88" s="205">
        <v>113447</v>
      </c>
      <c r="J88" s="205">
        <v>108204</v>
      </c>
      <c r="K88" s="205">
        <v>102672</v>
      </c>
      <c r="L88" s="205">
        <v>107683</v>
      </c>
      <c r="M88" s="205">
        <v>108552</v>
      </c>
      <c r="N88" s="207">
        <f>SUM(B88:M88)</f>
        <v>1402655</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44</v>
      </c>
      <c r="B90" s="205">
        <v>55451</v>
      </c>
      <c r="C90" s="205">
        <v>37701</v>
      </c>
      <c r="D90" s="205">
        <v>50741</v>
      </c>
      <c r="E90" s="205">
        <v>42231</v>
      </c>
      <c r="F90" s="205">
        <v>46459</v>
      </c>
      <c r="G90" s="205">
        <v>46419</v>
      </c>
      <c r="H90" s="205">
        <v>42126</v>
      </c>
      <c r="I90" s="205">
        <v>46743</v>
      </c>
      <c r="J90" s="205">
        <v>44495</v>
      </c>
      <c r="K90" s="205">
        <v>50593</v>
      </c>
      <c r="L90" s="205">
        <v>55697</v>
      </c>
      <c r="M90" s="205">
        <v>55753</v>
      </c>
      <c r="N90" s="207">
        <f>SUM(B90:M90)</f>
        <v>574409</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103</v>
      </c>
      <c r="B92" s="205"/>
      <c r="C92" s="205"/>
      <c r="D92" s="205"/>
      <c r="E92" s="205"/>
      <c r="F92" s="205"/>
      <c r="G92" s="205"/>
      <c r="H92" s="205"/>
      <c r="I92" s="205"/>
      <c r="J92" s="205"/>
      <c r="K92" s="205"/>
      <c r="L92" s="205"/>
      <c r="M92" s="205"/>
      <c r="N92" s="207">
        <f>SUM(B92:M92)</f>
        <v>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104</v>
      </c>
      <c r="B94" s="205"/>
      <c r="C94" s="205"/>
      <c r="D94" s="205"/>
      <c r="E94" s="205"/>
      <c r="F94" s="205"/>
      <c r="G94" s="205"/>
      <c r="H94" s="205"/>
      <c r="I94" s="205"/>
      <c r="J94" s="205"/>
      <c r="K94" s="205"/>
      <c r="L94" s="205"/>
      <c r="M94" s="205"/>
      <c r="N94" s="207">
        <f>SUM(B94:M94)</f>
        <v>0</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45</v>
      </c>
      <c r="B96" s="205">
        <v>90291</v>
      </c>
      <c r="C96" s="205">
        <v>110565</v>
      </c>
      <c r="D96" s="205">
        <v>61435</v>
      </c>
      <c r="E96" s="205">
        <v>150220</v>
      </c>
      <c r="F96" s="205">
        <v>192463</v>
      </c>
      <c r="G96" s="205">
        <v>192436</v>
      </c>
      <c r="H96" s="205">
        <v>204759</v>
      </c>
      <c r="I96" s="205">
        <v>218608</v>
      </c>
      <c r="J96" s="205">
        <v>209146</v>
      </c>
      <c r="K96" s="205">
        <v>213808</v>
      </c>
      <c r="L96" s="205">
        <v>184391</v>
      </c>
      <c r="M96" s="205">
        <v>188898</v>
      </c>
      <c r="N96" s="207">
        <f>SUM(B96:M96)</f>
        <v>2017020</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46</v>
      </c>
      <c r="B98" s="205">
        <v>17022</v>
      </c>
      <c r="C98" s="205">
        <v>16550</v>
      </c>
      <c r="D98" s="205">
        <v>24034</v>
      </c>
      <c r="E98" s="205">
        <v>16185</v>
      </c>
      <c r="F98" s="205">
        <v>21056</v>
      </c>
      <c r="G98" s="205">
        <v>19878</v>
      </c>
      <c r="H98" s="205">
        <v>19816</v>
      </c>
      <c r="I98" s="205">
        <v>25433</v>
      </c>
      <c r="J98" s="205">
        <v>27525</v>
      </c>
      <c r="K98" s="205">
        <v>22388</v>
      </c>
      <c r="L98" s="205">
        <v>21155</v>
      </c>
      <c r="M98" s="205">
        <v>20839</v>
      </c>
      <c r="N98" s="207">
        <f>SUM(B98:M98)</f>
        <v>251881</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47</v>
      </c>
      <c r="B100" s="205"/>
      <c r="C100" s="205"/>
      <c r="D100" s="205"/>
      <c r="E100" s="205"/>
      <c r="F100" s="205"/>
      <c r="G100" s="205"/>
      <c r="H100" s="205">
        <v>1465</v>
      </c>
      <c r="I100" s="205"/>
      <c r="J100" s="205"/>
      <c r="K100" s="205">
        <v>1630</v>
      </c>
      <c r="L100" s="205"/>
      <c r="M100" s="205">
        <v>2050</v>
      </c>
      <c r="N100" s="207">
        <f>SUM(B100:M100)</f>
        <v>5145</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48</v>
      </c>
      <c r="B102" s="205">
        <v>1488</v>
      </c>
      <c r="C102" s="205">
        <v>1483</v>
      </c>
      <c r="D102" s="205">
        <v>1474</v>
      </c>
      <c r="E102" s="205">
        <v>1427</v>
      </c>
      <c r="F102" s="205">
        <v>2901</v>
      </c>
      <c r="G102" s="205">
        <v>4347</v>
      </c>
      <c r="H102" s="205">
        <v>2849</v>
      </c>
      <c r="I102" s="205">
        <v>1397</v>
      </c>
      <c r="J102" s="205">
        <v>1358</v>
      </c>
      <c r="K102" s="205">
        <v>1585</v>
      </c>
      <c r="L102" s="205">
        <v>1539</v>
      </c>
      <c r="M102" s="205"/>
      <c r="N102" s="207">
        <f>SUM(B102:M102)</f>
        <v>21848</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194" t="s">
        <v>49</v>
      </c>
      <c r="B104" s="205"/>
      <c r="C104" s="205"/>
      <c r="D104" s="205"/>
      <c r="E104" s="205"/>
      <c r="F104" s="205">
        <v>624</v>
      </c>
      <c r="G104" s="205">
        <v>1046</v>
      </c>
      <c r="H104" s="205">
        <v>536</v>
      </c>
      <c r="I104" s="205">
        <v>964</v>
      </c>
      <c r="J104" s="205">
        <v>9</v>
      </c>
      <c r="K104" s="205">
        <v>1248</v>
      </c>
      <c r="L104" s="205">
        <v>2031</v>
      </c>
      <c r="M104" s="205">
        <v>858</v>
      </c>
      <c r="N104" s="207">
        <f>SUM(B104:M104)</f>
        <v>7316</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201" t="s">
        <v>13</v>
      </c>
      <c r="B106" s="190">
        <f t="shared" ref="B106:H106" si="2">SUM(B60:B104)</f>
        <v>288006</v>
      </c>
      <c r="C106" s="190">
        <f t="shared" si="2"/>
        <v>258422</v>
      </c>
      <c r="D106" s="190">
        <f t="shared" si="2"/>
        <v>376774</v>
      </c>
      <c r="E106" s="190">
        <f t="shared" si="2"/>
        <v>444364</v>
      </c>
      <c r="F106" s="190">
        <f t="shared" si="2"/>
        <v>539346</v>
      </c>
      <c r="G106" s="190">
        <f t="shared" si="2"/>
        <v>520115</v>
      </c>
      <c r="H106" s="190">
        <f t="shared" si="2"/>
        <v>522277</v>
      </c>
      <c r="I106" s="190">
        <f>SUM(I60:I104)</f>
        <v>559716</v>
      </c>
      <c r="J106" s="190">
        <f>SUM(J60:J104)</f>
        <v>526007</v>
      </c>
      <c r="K106" s="190">
        <f>SUM(K60:K104)</f>
        <v>512475</v>
      </c>
      <c r="L106" s="190">
        <f>SUM(L60:L104)</f>
        <v>478906</v>
      </c>
      <c r="M106" s="190">
        <f>SUM(M60:M104)</f>
        <v>494201</v>
      </c>
      <c r="N106" s="190">
        <f>SUM(B106:M106)</f>
        <v>5520609</v>
      </c>
    </row>
    <row r="107" spans="1:14" ht="12.75" customHeight="1" thickBot="1" x14ac:dyDescent="0.25">
      <c r="A107" s="202"/>
      <c r="B107" s="191"/>
      <c r="C107" s="191"/>
      <c r="D107" s="191"/>
      <c r="E107" s="191"/>
      <c r="F107" s="191"/>
      <c r="G107" s="191"/>
      <c r="H107" s="191"/>
      <c r="I107" s="191"/>
      <c r="J107" s="191"/>
      <c r="K107" s="191"/>
      <c r="L107" s="191"/>
      <c r="M107" s="191"/>
      <c r="N107" s="191"/>
    </row>
    <row r="111" spans="1:14" s="10" customFormat="1" ht="24.95" customHeight="1" x14ac:dyDescent="0.2">
      <c r="A111" s="200" t="s">
        <v>190</v>
      </c>
      <c r="B111" s="200"/>
      <c r="C111" s="200"/>
      <c r="D111" s="200"/>
      <c r="E111" s="200"/>
      <c r="F111" s="200"/>
      <c r="G111" s="200"/>
      <c r="H111" s="200"/>
      <c r="I111" s="200"/>
      <c r="J111" s="200"/>
      <c r="K111" s="200"/>
      <c r="L111" s="200"/>
      <c r="M111" s="200"/>
      <c r="N111" s="200"/>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192" t="s">
        <v>13</v>
      </c>
    </row>
    <row r="114" spans="1:14" ht="12.75" customHeight="1" thickBot="1" x14ac:dyDescent="0.25">
      <c r="A114" s="195"/>
      <c r="B114" s="195"/>
      <c r="C114" s="195"/>
      <c r="D114" s="195"/>
      <c r="E114" s="195"/>
      <c r="F114" s="195"/>
      <c r="G114" s="195"/>
      <c r="H114" s="195"/>
      <c r="I114" s="195"/>
      <c r="J114" s="195"/>
      <c r="K114" s="195"/>
      <c r="L114" s="195"/>
      <c r="M114" s="195"/>
      <c r="N114" s="193"/>
    </row>
    <row r="115" spans="1:14" ht="12.75" customHeight="1" x14ac:dyDescent="0.2">
      <c r="A115" s="194" t="s">
        <v>51</v>
      </c>
      <c r="B115" s="205">
        <v>51200</v>
      </c>
      <c r="C115" s="205">
        <v>57000</v>
      </c>
      <c r="D115" s="205">
        <v>60600</v>
      </c>
      <c r="E115" s="205">
        <v>60900</v>
      </c>
      <c r="F115" s="205">
        <v>43900</v>
      </c>
      <c r="G115" s="205">
        <v>51300</v>
      </c>
      <c r="H115" s="205">
        <v>61600</v>
      </c>
      <c r="I115" s="205">
        <v>56100</v>
      </c>
      <c r="J115" s="205">
        <v>63900</v>
      </c>
      <c r="K115" s="205">
        <v>72300</v>
      </c>
      <c r="L115" s="205">
        <v>71200</v>
      </c>
      <c r="M115" s="205">
        <v>74000</v>
      </c>
      <c r="N115" s="207">
        <f>SUM(B115:M115)</f>
        <v>724000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203" t="s">
        <v>52</v>
      </c>
      <c r="B117" s="205">
        <v>9600</v>
      </c>
      <c r="C117" s="205">
        <v>6900</v>
      </c>
      <c r="D117" s="205">
        <v>11700</v>
      </c>
      <c r="E117" s="205">
        <v>8100</v>
      </c>
      <c r="F117" s="205">
        <v>9400</v>
      </c>
      <c r="G117" s="205">
        <v>5700</v>
      </c>
      <c r="H117" s="205">
        <v>6400</v>
      </c>
      <c r="I117" s="205">
        <v>7700</v>
      </c>
      <c r="J117" s="205">
        <v>1500</v>
      </c>
      <c r="K117" s="205">
        <v>9100</v>
      </c>
      <c r="L117" s="205">
        <v>8100</v>
      </c>
      <c r="M117" s="205">
        <v>8300</v>
      </c>
      <c r="N117" s="207">
        <f t="shared" ref="N117:N131" si="3">SUM(B117:M117)</f>
        <v>92500</v>
      </c>
    </row>
    <row r="118" spans="1:14" ht="12.75" customHeight="1" thickBot="1" x14ac:dyDescent="0.25">
      <c r="A118" s="204"/>
      <c r="B118" s="206"/>
      <c r="C118" s="206"/>
      <c r="D118" s="206"/>
      <c r="E118" s="206"/>
      <c r="F118" s="206"/>
      <c r="G118" s="206"/>
      <c r="H118" s="206"/>
      <c r="I118" s="206"/>
      <c r="J118" s="206"/>
      <c r="K118" s="206"/>
      <c r="L118" s="206"/>
      <c r="M118" s="206"/>
      <c r="N118" s="208"/>
    </row>
    <row r="119" spans="1:14" ht="12.75" customHeight="1" x14ac:dyDescent="0.2">
      <c r="A119" s="194" t="s">
        <v>53</v>
      </c>
      <c r="B119" s="205">
        <v>2300</v>
      </c>
      <c r="C119" s="205">
        <v>2400</v>
      </c>
      <c r="D119" s="205">
        <v>3600</v>
      </c>
      <c r="E119" s="205">
        <v>2700</v>
      </c>
      <c r="F119" s="205">
        <v>4700</v>
      </c>
      <c r="G119" s="205">
        <v>5100</v>
      </c>
      <c r="H119" s="205">
        <v>4100</v>
      </c>
      <c r="I119" s="205">
        <v>6500</v>
      </c>
      <c r="J119" s="205">
        <v>5600</v>
      </c>
      <c r="K119" s="205">
        <v>11300</v>
      </c>
      <c r="L119" s="205">
        <v>3600</v>
      </c>
      <c r="M119" s="205">
        <v>-3000</v>
      </c>
      <c r="N119" s="207">
        <f t="shared" si="3"/>
        <v>48900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54</v>
      </c>
      <c r="B121" s="205"/>
      <c r="C121" s="205"/>
      <c r="D121" s="205"/>
      <c r="E121" s="205"/>
      <c r="F121" s="205"/>
      <c r="G121" s="205"/>
      <c r="H121" s="205"/>
      <c r="I121" s="205"/>
      <c r="J121" s="205"/>
      <c r="K121" s="205"/>
      <c r="L121" s="205"/>
      <c r="M121" s="205"/>
      <c r="N121" s="207">
        <f t="shared" si="3"/>
        <v>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39</v>
      </c>
      <c r="B123" s="205">
        <v>20900</v>
      </c>
      <c r="C123" s="205">
        <v>23900</v>
      </c>
      <c r="D123" s="205">
        <v>31800</v>
      </c>
      <c r="E123" s="205">
        <v>23800</v>
      </c>
      <c r="F123" s="205">
        <v>24100</v>
      </c>
      <c r="G123" s="205">
        <v>14200</v>
      </c>
      <c r="H123" s="205">
        <v>13800</v>
      </c>
      <c r="I123" s="205">
        <v>16100</v>
      </c>
      <c r="J123" s="205">
        <v>13700</v>
      </c>
      <c r="K123" s="205">
        <v>15400</v>
      </c>
      <c r="L123" s="205">
        <v>17900</v>
      </c>
      <c r="M123" s="205">
        <v>13200</v>
      </c>
      <c r="N123" s="207">
        <f t="shared" si="3"/>
        <v>228800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43</v>
      </c>
      <c r="B125" s="205">
        <v>20900</v>
      </c>
      <c r="C125" s="205">
        <v>8500</v>
      </c>
      <c r="D125" s="205">
        <v>11200</v>
      </c>
      <c r="E125" s="205">
        <v>15000</v>
      </c>
      <c r="F125" s="205">
        <v>21100</v>
      </c>
      <c r="G125" s="205">
        <v>27800</v>
      </c>
      <c r="H125" s="205">
        <v>15700</v>
      </c>
      <c r="I125" s="205">
        <v>7500</v>
      </c>
      <c r="J125" s="205">
        <v>9200</v>
      </c>
      <c r="K125" s="205">
        <v>5400</v>
      </c>
      <c r="L125" s="205">
        <v>700</v>
      </c>
      <c r="M125" s="205"/>
      <c r="N125" s="207">
        <f t="shared" si="3"/>
        <v>143000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56</v>
      </c>
      <c r="B127" s="205">
        <v>104500</v>
      </c>
      <c r="C127" s="205">
        <v>139300</v>
      </c>
      <c r="D127" s="205">
        <v>129900</v>
      </c>
      <c r="E127" s="205">
        <v>113600</v>
      </c>
      <c r="F127" s="205">
        <v>64000</v>
      </c>
      <c r="G127" s="205">
        <v>91600</v>
      </c>
      <c r="H127" s="205">
        <v>85100</v>
      </c>
      <c r="I127" s="205">
        <v>106300</v>
      </c>
      <c r="J127" s="205">
        <v>101400</v>
      </c>
      <c r="K127" s="205">
        <v>110200</v>
      </c>
      <c r="L127" s="205">
        <v>128600</v>
      </c>
      <c r="M127" s="205">
        <v>135500</v>
      </c>
      <c r="N127" s="207">
        <f t="shared" si="3"/>
        <v>1310000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105</v>
      </c>
      <c r="B129" s="205">
        <v>24700</v>
      </c>
      <c r="C129" s="205">
        <v>26400</v>
      </c>
      <c r="D129" s="205">
        <v>24800</v>
      </c>
      <c r="E129" s="205">
        <v>20400</v>
      </c>
      <c r="F129" s="205">
        <v>23800</v>
      </c>
      <c r="G129" s="205">
        <v>23900</v>
      </c>
      <c r="H129" s="205">
        <v>23900</v>
      </c>
      <c r="I129" s="205">
        <v>14100</v>
      </c>
      <c r="J129" s="205">
        <v>11500</v>
      </c>
      <c r="K129" s="205">
        <v>8700</v>
      </c>
      <c r="L129" s="205">
        <v>19100</v>
      </c>
      <c r="M129" s="205">
        <v>27200</v>
      </c>
      <c r="N129" s="207">
        <f t="shared" si="3"/>
        <v>248500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58</v>
      </c>
      <c r="B131" s="205">
        <v>5600</v>
      </c>
      <c r="C131" s="205">
        <v>5600</v>
      </c>
      <c r="D131" s="205">
        <v>7700</v>
      </c>
      <c r="E131" s="205">
        <v>9100</v>
      </c>
      <c r="F131" s="205">
        <v>6600</v>
      </c>
      <c r="G131" s="205">
        <v>3700</v>
      </c>
      <c r="H131" s="205">
        <v>5500</v>
      </c>
      <c r="I131" s="205">
        <v>6300</v>
      </c>
      <c r="J131" s="205">
        <v>6500</v>
      </c>
      <c r="K131" s="205">
        <v>7100</v>
      </c>
      <c r="L131" s="205">
        <v>7700</v>
      </c>
      <c r="M131" s="205">
        <v>6000</v>
      </c>
      <c r="N131" s="207">
        <f t="shared" si="3"/>
        <v>77400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60</v>
      </c>
      <c r="B133" s="205">
        <v>16700</v>
      </c>
      <c r="C133" s="205">
        <v>15700</v>
      </c>
      <c r="D133" s="205">
        <v>17100</v>
      </c>
      <c r="E133" s="205">
        <v>19400</v>
      </c>
      <c r="F133" s="205">
        <v>21100</v>
      </c>
      <c r="G133" s="205">
        <v>17800</v>
      </c>
      <c r="H133" s="205">
        <v>13300</v>
      </c>
      <c r="I133" s="205">
        <v>15200</v>
      </c>
      <c r="J133" s="205">
        <v>16200</v>
      </c>
      <c r="K133" s="205">
        <v>21800</v>
      </c>
      <c r="L133" s="205">
        <v>18000</v>
      </c>
      <c r="M133" s="205">
        <v>14000</v>
      </c>
      <c r="N133" s="207">
        <f>SUM(B133:M133)</f>
        <v>206300</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201" t="s">
        <v>13</v>
      </c>
      <c r="B135" s="190">
        <f t="shared" ref="B135:M135" si="4">SUM(B115:B133)</f>
        <v>256400</v>
      </c>
      <c r="C135" s="190">
        <f t="shared" si="4"/>
        <v>285700</v>
      </c>
      <c r="D135" s="190">
        <f t="shared" si="4"/>
        <v>298400</v>
      </c>
      <c r="E135" s="190">
        <f t="shared" si="4"/>
        <v>273000</v>
      </c>
      <c r="F135" s="190">
        <f t="shared" si="4"/>
        <v>218700</v>
      </c>
      <c r="G135" s="190">
        <f t="shared" si="4"/>
        <v>241100</v>
      </c>
      <c r="H135" s="190">
        <f t="shared" si="4"/>
        <v>229400</v>
      </c>
      <c r="I135" s="190">
        <f t="shared" si="4"/>
        <v>235800</v>
      </c>
      <c r="J135" s="190">
        <f t="shared" si="4"/>
        <v>229500</v>
      </c>
      <c r="K135" s="190">
        <f t="shared" si="4"/>
        <v>261300</v>
      </c>
      <c r="L135" s="190">
        <f t="shared" si="4"/>
        <v>274900</v>
      </c>
      <c r="M135" s="190">
        <f t="shared" si="4"/>
        <v>275200</v>
      </c>
      <c r="N135" s="190">
        <f>SUM(N115:N134)</f>
        <v>3079400</v>
      </c>
    </row>
    <row r="136" spans="1:14" ht="12.75" customHeight="1" thickBot="1" x14ac:dyDescent="0.25">
      <c r="A136" s="202"/>
      <c r="B136" s="191"/>
      <c r="C136" s="191"/>
      <c r="D136" s="191"/>
      <c r="E136" s="191"/>
      <c r="F136" s="191"/>
      <c r="G136" s="191"/>
      <c r="H136" s="191"/>
      <c r="I136" s="191"/>
      <c r="J136" s="191"/>
      <c r="K136" s="191"/>
      <c r="L136" s="191"/>
      <c r="M136" s="191"/>
      <c r="N136" s="191"/>
    </row>
    <row r="140" spans="1:14" s="10" customFormat="1" ht="24.95" customHeight="1" x14ac:dyDescent="0.2">
      <c r="A140" s="200" t="s">
        <v>207</v>
      </c>
      <c r="B140" s="200"/>
      <c r="C140" s="200"/>
      <c r="D140" s="200"/>
      <c r="E140" s="200"/>
      <c r="F140" s="200"/>
      <c r="G140" s="200"/>
      <c r="H140" s="200"/>
      <c r="I140" s="200"/>
      <c r="J140" s="200"/>
      <c r="K140" s="200"/>
      <c r="L140" s="200"/>
      <c r="M140" s="200"/>
      <c r="N140" s="200"/>
    </row>
    <row r="141" spans="1:14" ht="12.75" customHeight="1" thickBot="1" x14ac:dyDescent="0.25">
      <c r="A141" s="20"/>
      <c r="F141" s="4"/>
    </row>
    <row r="142" spans="1:14" ht="12.75" customHeight="1" x14ac:dyDescent="0.2">
      <c r="A142" s="194"/>
      <c r="B142" s="194" t="s">
        <v>1</v>
      </c>
      <c r="C142" s="194" t="s">
        <v>2</v>
      </c>
      <c r="D142" s="194" t="s">
        <v>3</v>
      </c>
      <c r="E142" s="194" t="s">
        <v>4</v>
      </c>
      <c r="F142" s="194" t="s">
        <v>5</v>
      </c>
      <c r="G142" s="194" t="s">
        <v>6</v>
      </c>
      <c r="H142" s="194" t="s">
        <v>7</v>
      </c>
      <c r="I142" s="194" t="s">
        <v>8</v>
      </c>
      <c r="J142" s="194" t="s">
        <v>9</v>
      </c>
      <c r="K142" s="194" t="s">
        <v>10</v>
      </c>
      <c r="L142" s="194" t="s">
        <v>11</v>
      </c>
      <c r="M142" s="194" t="s">
        <v>12</v>
      </c>
      <c r="N142" s="192" t="s">
        <v>13</v>
      </c>
    </row>
    <row r="143" spans="1:14" ht="12.75" customHeight="1" thickBot="1" x14ac:dyDescent="0.25">
      <c r="A143" s="195"/>
      <c r="B143" s="195"/>
      <c r="C143" s="195"/>
      <c r="D143" s="195"/>
      <c r="E143" s="195"/>
      <c r="F143" s="195"/>
      <c r="G143" s="195"/>
      <c r="H143" s="195"/>
      <c r="I143" s="195"/>
      <c r="J143" s="195"/>
      <c r="K143" s="195"/>
      <c r="L143" s="195"/>
      <c r="M143" s="195"/>
      <c r="N143" s="193"/>
    </row>
    <row r="144" spans="1:14" ht="12.75" customHeight="1" x14ac:dyDescent="0.2">
      <c r="A144" s="194" t="s">
        <v>62</v>
      </c>
      <c r="B144" s="205">
        <v>27806</v>
      </c>
      <c r="C144" s="205">
        <v>30038</v>
      </c>
      <c r="D144" s="205">
        <v>45209</v>
      </c>
      <c r="E144" s="205">
        <v>35370</v>
      </c>
      <c r="F144" s="205">
        <v>42329</v>
      </c>
      <c r="G144" s="205">
        <v>32026</v>
      </c>
      <c r="H144" s="205">
        <v>27221</v>
      </c>
      <c r="I144" s="205">
        <v>39341</v>
      </c>
      <c r="J144" s="205">
        <v>41258</v>
      </c>
      <c r="K144" s="205">
        <v>54618</v>
      </c>
      <c r="L144" s="205">
        <v>42679</v>
      </c>
      <c r="M144" s="205">
        <v>40766</v>
      </c>
      <c r="N144" s="207">
        <f t="shared" ref="N144:N162" si="5">SUM(B144:M144)</f>
        <v>458661</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203" t="s">
        <v>63</v>
      </c>
      <c r="B146" s="205">
        <v>24152</v>
      </c>
      <c r="C146" s="205">
        <v>29139</v>
      </c>
      <c r="D146" s="205">
        <v>53079</v>
      </c>
      <c r="E146" s="205">
        <v>22554</v>
      </c>
      <c r="F146" s="205">
        <v>26900</v>
      </c>
      <c r="G146" s="205">
        <v>26740</v>
      </c>
      <c r="H146" s="205">
        <v>26935</v>
      </c>
      <c r="I146" s="205">
        <v>31349</v>
      </c>
      <c r="J146" s="205">
        <v>30087</v>
      </c>
      <c r="K146" s="205">
        <v>17406</v>
      </c>
      <c r="L146" s="205">
        <v>17327</v>
      </c>
      <c r="M146" s="205">
        <v>32931</v>
      </c>
      <c r="N146" s="207">
        <f t="shared" si="5"/>
        <v>338599</v>
      </c>
    </row>
    <row r="147" spans="1:14" ht="12.75" customHeight="1" thickBot="1" x14ac:dyDescent="0.25">
      <c r="A147" s="204"/>
      <c r="B147" s="206"/>
      <c r="C147" s="206"/>
      <c r="D147" s="206"/>
      <c r="E147" s="206"/>
      <c r="F147" s="206"/>
      <c r="G147" s="206"/>
      <c r="H147" s="206"/>
      <c r="I147" s="206"/>
      <c r="J147" s="206"/>
      <c r="K147" s="206"/>
      <c r="L147" s="206"/>
      <c r="M147" s="206"/>
      <c r="N147" s="208"/>
    </row>
    <row r="148" spans="1:14" ht="12.75" customHeight="1" x14ac:dyDescent="0.2">
      <c r="A148" s="194" t="s">
        <v>64</v>
      </c>
      <c r="B148" s="205">
        <v>69002</v>
      </c>
      <c r="C148" s="205">
        <v>58783</v>
      </c>
      <c r="D148" s="205">
        <v>82388</v>
      </c>
      <c r="E148" s="205">
        <v>104224</v>
      </c>
      <c r="F148" s="205">
        <v>103355</v>
      </c>
      <c r="G148" s="205">
        <v>67966</v>
      </c>
      <c r="H148" s="205">
        <v>50719</v>
      </c>
      <c r="I148" s="205">
        <v>61943</v>
      </c>
      <c r="J148" s="205">
        <v>59873</v>
      </c>
      <c r="K148" s="205">
        <v>76768</v>
      </c>
      <c r="L148" s="205">
        <v>81775</v>
      </c>
      <c r="M148" s="205">
        <v>86459</v>
      </c>
      <c r="N148" s="207">
        <f t="shared" si="5"/>
        <v>903255</v>
      </c>
    </row>
    <row r="149" spans="1:14" ht="12.75" customHeight="1" thickBot="1" x14ac:dyDescent="0.25">
      <c r="A149" s="195"/>
      <c r="B149" s="206"/>
      <c r="C149" s="206"/>
      <c r="D149" s="206"/>
      <c r="E149" s="206"/>
      <c r="F149" s="206"/>
      <c r="G149" s="206"/>
      <c r="H149" s="206"/>
      <c r="I149" s="206"/>
      <c r="J149" s="206"/>
      <c r="K149" s="206"/>
      <c r="L149" s="206"/>
      <c r="M149" s="206"/>
      <c r="N149" s="208"/>
    </row>
    <row r="150" spans="1:14" ht="12.75" customHeight="1" x14ac:dyDescent="0.2">
      <c r="A150" s="203" t="s">
        <v>65</v>
      </c>
      <c r="B150" s="205"/>
      <c r="C150" s="205"/>
      <c r="D150" s="205"/>
      <c r="E150" s="205"/>
      <c r="F150" s="205"/>
      <c r="G150" s="205"/>
      <c r="H150" s="205"/>
      <c r="I150" s="205"/>
      <c r="J150" s="205"/>
      <c r="K150" s="205"/>
      <c r="L150" s="205"/>
      <c r="M150" s="205"/>
      <c r="N150" s="207">
        <f t="shared" si="5"/>
        <v>0</v>
      </c>
    </row>
    <row r="151" spans="1:14" ht="12.75" customHeight="1" thickBot="1" x14ac:dyDescent="0.25">
      <c r="A151" s="204"/>
      <c r="B151" s="206"/>
      <c r="C151" s="206"/>
      <c r="D151" s="206"/>
      <c r="E151" s="206"/>
      <c r="F151" s="206"/>
      <c r="G151" s="206"/>
      <c r="H151" s="206"/>
      <c r="I151" s="206"/>
      <c r="J151" s="206"/>
      <c r="K151" s="206"/>
      <c r="L151" s="206"/>
      <c r="M151" s="206"/>
      <c r="N151" s="208"/>
    </row>
    <row r="152" spans="1:14" ht="12.75" customHeight="1" x14ac:dyDescent="0.2">
      <c r="A152" s="203" t="s">
        <v>66</v>
      </c>
      <c r="B152" s="205">
        <v>57082</v>
      </c>
      <c r="C152" s="205">
        <v>67034</v>
      </c>
      <c r="D152" s="205">
        <v>52725</v>
      </c>
      <c r="E152" s="205">
        <v>40292</v>
      </c>
      <c r="F152" s="205">
        <v>31385</v>
      </c>
      <c r="G152" s="205">
        <v>26760</v>
      </c>
      <c r="H152" s="205">
        <v>11110</v>
      </c>
      <c r="I152" s="205">
        <v>5775</v>
      </c>
      <c r="J152" s="205">
        <v>14025</v>
      </c>
      <c r="K152" s="205">
        <v>12450</v>
      </c>
      <c r="L152" s="205">
        <v>23850</v>
      </c>
      <c r="M152" s="205">
        <v>25500</v>
      </c>
      <c r="N152" s="207">
        <f t="shared" si="5"/>
        <v>367988</v>
      </c>
    </row>
    <row r="153" spans="1:14" ht="12.75" customHeight="1" thickBot="1" x14ac:dyDescent="0.25">
      <c r="A153" s="204"/>
      <c r="B153" s="206"/>
      <c r="C153" s="206"/>
      <c r="D153" s="206"/>
      <c r="E153" s="206"/>
      <c r="F153" s="206"/>
      <c r="G153" s="206"/>
      <c r="H153" s="206"/>
      <c r="I153" s="206"/>
      <c r="J153" s="206"/>
      <c r="K153" s="206"/>
      <c r="L153" s="206"/>
      <c r="M153" s="206"/>
      <c r="N153" s="208"/>
    </row>
    <row r="154" spans="1:14" ht="12.75" customHeight="1" x14ac:dyDescent="0.2">
      <c r="A154" s="194" t="s">
        <v>53</v>
      </c>
      <c r="B154" s="205">
        <v>15254</v>
      </c>
      <c r="C154" s="205">
        <v>13645</v>
      </c>
      <c r="D154" s="205">
        <v>15883</v>
      </c>
      <c r="E154" s="205">
        <v>16087</v>
      </c>
      <c r="F154" s="205">
        <v>13669</v>
      </c>
      <c r="G154" s="205">
        <v>17025</v>
      </c>
      <c r="H154" s="205">
        <v>14632</v>
      </c>
      <c r="I154" s="205">
        <v>14405</v>
      </c>
      <c r="J154" s="205">
        <v>13312</v>
      </c>
      <c r="K154" s="205">
        <v>11545</v>
      </c>
      <c r="L154" s="205">
        <v>10010</v>
      </c>
      <c r="M154" s="205">
        <v>10599</v>
      </c>
      <c r="N154" s="207">
        <f t="shared" si="5"/>
        <v>166066</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203" t="s">
        <v>67</v>
      </c>
      <c r="B156" s="205"/>
      <c r="C156" s="205"/>
      <c r="D156" s="205"/>
      <c r="E156" s="205"/>
      <c r="F156" s="205"/>
      <c r="G156" s="205"/>
      <c r="H156" s="205"/>
      <c r="I156" s="205"/>
      <c r="J156" s="205">
        <v>16671</v>
      </c>
      <c r="K156" s="205">
        <v>17646</v>
      </c>
      <c r="L156" s="205">
        <v>16047</v>
      </c>
      <c r="M156" s="205">
        <v>16966</v>
      </c>
      <c r="N156" s="207">
        <f t="shared" si="5"/>
        <v>67330</v>
      </c>
    </row>
    <row r="157" spans="1:14" ht="12.75" customHeight="1" thickBot="1" x14ac:dyDescent="0.25">
      <c r="A157" s="204"/>
      <c r="B157" s="206"/>
      <c r="C157" s="206"/>
      <c r="D157" s="206"/>
      <c r="E157" s="206"/>
      <c r="F157" s="206"/>
      <c r="G157" s="206"/>
      <c r="H157" s="206"/>
      <c r="I157" s="206"/>
      <c r="J157" s="206"/>
      <c r="K157" s="206"/>
      <c r="L157" s="206"/>
      <c r="M157" s="206"/>
      <c r="N157" s="208"/>
    </row>
    <row r="158" spans="1:14" ht="12.75" customHeight="1" x14ac:dyDescent="0.2">
      <c r="A158" s="194" t="s">
        <v>68</v>
      </c>
      <c r="B158" s="205"/>
      <c r="C158" s="205"/>
      <c r="D158" s="205"/>
      <c r="E158" s="205"/>
      <c r="F158" s="205"/>
      <c r="G158" s="205"/>
      <c r="H158" s="205"/>
      <c r="I158" s="205"/>
      <c r="J158" s="205">
        <v>20950</v>
      </c>
      <c r="K158" s="205">
        <v>27200</v>
      </c>
      <c r="L158" s="205">
        <v>30350</v>
      </c>
      <c r="M158" s="205">
        <v>33500</v>
      </c>
      <c r="N158" s="207">
        <f t="shared" si="5"/>
        <v>112000</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194" t="s">
        <v>69</v>
      </c>
      <c r="B160" s="205"/>
      <c r="C160" s="205"/>
      <c r="D160" s="205"/>
      <c r="E160" s="205"/>
      <c r="F160" s="205"/>
      <c r="G160" s="205"/>
      <c r="H160" s="205"/>
      <c r="I160" s="205"/>
      <c r="J160" s="205">
        <v>9175</v>
      </c>
      <c r="K160" s="205">
        <v>8107</v>
      </c>
      <c r="L160" s="205">
        <v>7968</v>
      </c>
      <c r="M160" s="205">
        <v>8453</v>
      </c>
      <c r="N160" s="207">
        <f t="shared" si="5"/>
        <v>33703</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194" t="s">
        <v>60</v>
      </c>
      <c r="B162" s="205">
        <v>60306</v>
      </c>
      <c r="C162" s="205">
        <v>60602</v>
      </c>
      <c r="D162" s="205">
        <v>40146</v>
      </c>
      <c r="E162" s="205">
        <v>55682</v>
      </c>
      <c r="F162" s="205">
        <v>62452</v>
      </c>
      <c r="G162" s="205">
        <v>56537</v>
      </c>
      <c r="H162" s="205">
        <v>50772</v>
      </c>
      <c r="I162" s="205">
        <v>57650</v>
      </c>
      <c r="J162" s="205">
        <v>8443</v>
      </c>
      <c r="K162" s="205">
        <v>8819</v>
      </c>
      <c r="L162" s="205">
        <v>7361</v>
      </c>
      <c r="M162" s="205">
        <v>11799</v>
      </c>
      <c r="N162" s="207">
        <f t="shared" si="5"/>
        <v>480569</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201" t="s">
        <v>13</v>
      </c>
      <c r="B164" s="190">
        <f t="shared" ref="B164:L164" si="6">SUM(B144:B162)</f>
        <v>253602</v>
      </c>
      <c r="C164" s="190">
        <f t="shared" si="6"/>
        <v>259241</v>
      </c>
      <c r="D164" s="190">
        <f t="shared" si="6"/>
        <v>289430</v>
      </c>
      <c r="E164" s="190">
        <f t="shared" si="6"/>
        <v>274209</v>
      </c>
      <c r="F164" s="190">
        <f t="shared" si="6"/>
        <v>280090</v>
      </c>
      <c r="G164" s="190">
        <f t="shared" si="6"/>
        <v>227054</v>
      </c>
      <c r="H164" s="190">
        <f t="shared" si="6"/>
        <v>181389</v>
      </c>
      <c r="I164" s="190">
        <f t="shared" si="6"/>
        <v>210463</v>
      </c>
      <c r="J164" s="190">
        <f t="shared" si="6"/>
        <v>213794</v>
      </c>
      <c r="K164" s="190">
        <f t="shared" si="6"/>
        <v>234559</v>
      </c>
      <c r="L164" s="190">
        <f t="shared" si="6"/>
        <v>237367</v>
      </c>
      <c r="M164" s="190">
        <f>SUM(M144:M162)</f>
        <v>266973</v>
      </c>
      <c r="N164" s="190">
        <f>SUM(B164:M164)</f>
        <v>2928171</v>
      </c>
    </row>
    <row r="165" spans="1:14" ht="12.75" customHeight="1" thickBot="1" x14ac:dyDescent="0.25">
      <c r="A165" s="202"/>
      <c r="B165" s="191"/>
      <c r="C165" s="191"/>
      <c r="D165" s="191"/>
      <c r="E165" s="191"/>
      <c r="F165" s="191"/>
      <c r="G165" s="191"/>
      <c r="H165" s="191"/>
      <c r="I165" s="191"/>
      <c r="J165" s="191"/>
      <c r="K165" s="191"/>
      <c r="L165" s="191"/>
      <c r="M165" s="191"/>
      <c r="N165" s="191"/>
    </row>
    <row r="169" spans="1:14" s="10" customFormat="1" ht="24.95" customHeight="1" x14ac:dyDescent="0.2">
      <c r="A169" s="200" t="s">
        <v>206</v>
      </c>
      <c r="B169" s="200"/>
      <c r="C169" s="200"/>
      <c r="D169" s="200"/>
      <c r="E169" s="200"/>
      <c r="F169" s="200"/>
      <c r="G169" s="200"/>
      <c r="H169" s="200"/>
      <c r="I169" s="200"/>
      <c r="J169" s="200"/>
      <c r="K169" s="200"/>
      <c r="L169" s="200"/>
      <c r="M169" s="200"/>
      <c r="N169" s="200"/>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192" t="s">
        <v>13</v>
      </c>
    </row>
    <row r="172" spans="1:14" ht="12.75" customHeight="1" thickBot="1" x14ac:dyDescent="0.25">
      <c r="A172" s="195"/>
      <c r="B172" s="195"/>
      <c r="C172" s="195"/>
      <c r="D172" s="195"/>
      <c r="E172" s="195"/>
      <c r="F172" s="195"/>
      <c r="G172" s="195"/>
      <c r="H172" s="195"/>
      <c r="I172" s="195"/>
      <c r="J172" s="195"/>
      <c r="K172" s="195"/>
      <c r="L172" s="195"/>
      <c r="M172" s="195"/>
      <c r="N172" s="193"/>
    </row>
    <row r="173" spans="1:14" ht="12.75" customHeight="1" x14ac:dyDescent="0.2">
      <c r="A173" s="203" t="s">
        <v>75</v>
      </c>
      <c r="B173" s="205"/>
      <c r="C173" s="205">
        <v>361</v>
      </c>
      <c r="D173" s="205">
        <v>1404</v>
      </c>
      <c r="E173" s="205">
        <v>5334</v>
      </c>
      <c r="F173" s="205">
        <v>5221</v>
      </c>
      <c r="G173" s="205">
        <v>120</v>
      </c>
      <c r="H173" s="205">
        <v>7420</v>
      </c>
      <c r="I173" s="205">
        <v>7331</v>
      </c>
      <c r="J173" s="205">
        <v>7820</v>
      </c>
      <c r="K173" s="205">
        <v>8505</v>
      </c>
      <c r="L173" s="205">
        <v>4754</v>
      </c>
      <c r="M173" s="205">
        <v>1690</v>
      </c>
      <c r="N173" s="207">
        <f t="shared" ref="N173:N189" si="7">SUM(B173:M173)</f>
        <v>49960</v>
      </c>
    </row>
    <row r="174" spans="1:14" ht="12.75" customHeight="1" thickBot="1" x14ac:dyDescent="0.25">
      <c r="A174" s="204"/>
      <c r="B174" s="206"/>
      <c r="C174" s="206"/>
      <c r="D174" s="206"/>
      <c r="E174" s="206"/>
      <c r="F174" s="206"/>
      <c r="G174" s="206"/>
      <c r="H174" s="206"/>
      <c r="I174" s="206"/>
      <c r="J174" s="206"/>
      <c r="K174" s="206"/>
      <c r="L174" s="206"/>
      <c r="M174" s="206"/>
      <c r="N174" s="208"/>
    </row>
    <row r="175" spans="1:14" ht="12.75" customHeight="1" x14ac:dyDescent="0.2">
      <c r="A175" s="194" t="s">
        <v>76</v>
      </c>
      <c r="B175" s="205">
        <v>5934</v>
      </c>
      <c r="C175" s="205">
        <v>4847</v>
      </c>
      <c r="D175" s="205">
        <v>5715</v>
      </c>
      <c r="E175" s="205">
        <v>2824</v>
      </c>
      <c r="F175" s="205">
        <v>811</v>
      </c>
      <c r="G175" s="205">
        <v>1158</v>
      </c>
      <c r="H175" s="205">
        <v>270</v>
      </c>
      <c r="I175" s="205">
        <v>540</v>
      </c>
      <c r="J175" s="205">
        <v>810</v>
      </c>
      <c r="K175" s="205">
        <v>270</v>
      </c>
      <c r="L175" s="205">
        <v>1071</v>
      </c>
      <c r="M175" s="205">
        <v>1136</v>
      </c>
      <c r="N175" s="207">
        <f t="shared" si="7"/>
        <v>25386</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77</v>
      </c>
      <c r="B177" s="205">
        <v>25179</v>
      </c>
      <c r="C177" s="205">
        <v>28417</v>
      </c>
      <c r="D177" s="205">
        <v>26706</v>
      </c>
      <c r="E177" s="205">
        <v>13924</v>
      </c>
      <c r="F177" s="205">
        <v>16307</v>
      </c>
      <c r="G177" s="205">
        <v>7595</v>
      </c>
      <c r="H177" s="205">
        <v>11159</v>
      </c>
      <c r="I177" s="205">
        <v>28137</v>
      </c>
      <c r="J177" s="205">
        <v>24880</v>
      </c>
      <c r="K177" s="205">
        <v>27049</v>
      </c>
      <c r="L177" s="205">
        <v>22487</v>
      </c>
      <c r="M177" s="205">
        <v>26493</v>
      </c>
      <c r="N177" s="207">
        <f t="shared" si="7"/>
        <v>258333</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78</v>
      </c>
      <c r="B179" s="205">
        <v>8812</v>
      </c>
      <c r="C179" s="205">
        <v>8345</v>
      </c>
      <c r="D179" s="205">
        <v>9369</v>
      </c>
      <c r="E179" s="205">
        <v>9290</v>
      </c>
      <c r="F179" s="205">
        <v>9052</v>
      </c>
      <c r="G179" s="205">
        <v>6230</v>
      </c>
      <c r="H179" s="205">
        <v>9414</v>
      </c>
      <c r="I179" s="205">
        <v>9351</v>
      </c>
      <c r="J179" s="205">
        <v>10011</v>
      </c>
      <c r="K179" s="205">
        <v>8925</v>
      </c>
      <c r="L179" s="205">
        <v>11775</v>
      </c>
      <c r="M179" s="205">
        <v>9439</v>
      </c>
      <c r="N179" s="207">
        <f t="shared" si="7"/>
        <v>110013</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203" t="s">
        <v>114</v>
      </c>
      <c r="B181" s="205">
        <v>31846</v>
      </c>
      <c r="C181" s="205">
        <v>29055</v>
      </c>
      <c r="D181" s="205">
        <v>26980</v>
      </c>
      <c r="E181" s="205">
        <v>23846</v>
      </c>
      <c r="F181" s="205">
        <v>7347</v>
      </c>
      <c r="G181" s="205">
        <v>16560</v>
      </c>
      <c r="H181" s="205">
        <v>13609</v>
      </c>
      <c r="I181" s="205">
        <v>17222</v>
      </c>
      <c r="J181" s="205">
        <v>6682</v>
      </c>
      <c r="K181" s="205">
        <v>7305</v>
      </c>
      <c r="L181" s="205">
        <v>11270</v>
      </c>
      <c r="M181" s="205">
        <v>10990</v>
      </c>
      <c r="N181" s="207">
        <f t="shared" si="7"/>
        <v>202712</v>
      </c>
    </row>
    <row r="182" spans="1:14" ht="12.75" customHeight="1" thickBot="1" x14ac:dyDescent="0.25">
      <c r="A182" s="204"/>
      <c r="B182" s="206"/>
      <c r="C182" s="206"/>
      <c r="D182" s="206"/>
      <c r="E182" s="206"/>
      <c r="F182" s="206"/>
      <c r="G182" s="206"/>
      <c r="H182" s="206"/>
      <c r="I182" s="206"/>
      <c r="J182" s="206"/>
      <c r="K182" s="206"/>
      <c r="L182" s="206"/>
      <c r="M182" s="206"/>
      <c r="N182" s="208"/>
    </row>
    <row r="183" spans="1:14" ht="12.75" customHeight="1" x14ac:dyDescent="0.2">
      <c r="A183" s="194" t="s">
        <v>107</v>
      </c>
      <c r="B183" s="205"/>
      <c r="C183" s="205"/>
      <c r="D183" s="205"/>
      <c r="E183" s="205">
        <v>7016</v>
      </c>
      <c r="F183" s="205">
        <v>8583</v>
      </c>
      <c r="G183" s="205">
        <v>8525</v>
      </c>
      <c r="H183" s="205">
        <v>4673</v>
      </c>
      <c r="I183" s="205">
        <v>1203</v>
      </c>
      <c r="J183" s="205"/>
      <c r="K183" s="205"/>
      <c r="L183" s="205"/>
      <c r="M183" s="205"/>
      <c r="N183" s="207">
        <f t="shared" si="7"/>
        <v>30000</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79</v>
      </c>
      <c r="B185" s="205"/>
      <c r="C185" s="205"/>
      <c r="D185" s="205">
        <v>12446</v>
      </c>
      <c r="E185" s="205">
        <v>22076</v>
      </c>
      <c r="F185" s="205">
        <v>17260</v>
      </c>
      <c r="G185" s="205">
        <v>18354</v>
      </c>
      <c r="H185" s="205">
        <v>11806</v>
      </c>
      <c r="I185" s="205"/>
      <c r="J185" s="205"/>
      <c r="K185" s="205"/>
      <c r="L185" s="205"/>
      <c r="M185" s="205"/>
      <c r="N185" s="207">
        <f t="shared" si="7"/>
        <v>81942</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53</v>
      </c>
      <c r="B187" s="205">
        <v>10419</v>
      </c>
      <c r="C187" s="205">
        <v>12649</v>
      </c>
      <c r="D187" s="205">
        <v>12003</v>
      </c>
      <c r="E187" s="205">
        <v>11183</v>
      </c>
      <c r="F187" s="205">
        <v>13209</v>
      </c>
      <c r="G187" s="205">
        <v>12644</v>
      </c>
      <c r="H187" s="205">
        <v>13447</v>
      </c>
      <c r="I187" s="205">
        <v>15658</v>
      </c>
      <c r="J187" s="205">
        <v>12443</v>
      </c>
      <c r="K187" s="205">
        <v>14739</v>
      </c>
      <c r="L187" s="205">
        <v>15853</v>
      </c>
      <c r="M187" s="205">
        <v>13278</v>
      </c>
      <c r="N187" s="207">
        <f t="shared" si="7"/>
        <v>157525</v>
      </c>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60</v>
      </c>
      <c r="B189" s="205">
        <v>4226</v>
      </c>
      <c r="C189" s="205">
        <v>6642</v>
      </c>
      <c r="D189" s="205">
        <v>2608</v>
      </c>
      <c r="E189" s="205">
        <v>5236</v>
      </c>
      <c r="F189" s="205">
        <v>8420</v>
      </c>
      <c r="G189" s="205">
        <v>9020</v>
      </c>
      <c r="H189" s="205">
        <v>9000</v>
      </c>
      <c r="I189" s="205">
        <v>7631</v>
      </c>
      <c r="J189" s="205">
        <v>7258</v>
      </c>
      <c r="K189" s="205">
        <v>7451</v>
      </c>
      <c r="L189" s="205">
        <v>5375</v>
      </c>
      <c r="M189" s="205">
        <v>11728</v>
      </c>
      <c r="N189" s="207">
        <f t="shared" si="7"/>
        <v>84595</v>
      </c>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201" t="s">
        <v>13</v>
      </c>
      <c r="B191" s="190">
        <f t="shared" ref="B191:M191" si="8">SUM(B173:B189)</f>
        <v>86416</v>
      </c>
      <c r="C191" s="190">
        <f t="shared" si="8"/>
        <v>90316</v>
      </c>
      <c r="D191" s="190">
        <f t="shared" si="8"/>
        <v>97231</v>
      </c>
      <c r="E191" s="190">
        <f t="shared" si="8"/>
        <v>100729</v>
      </c>
      <c r="F191" s="190">
        <f t="shared" si="8"/>
        <v>86210</v>
      </c>
      <c r="G191" s="190">
        <f t="shared" si="8"/>
        <v>80206</v>
      </c>
      <c r="H191" s="190">
        <f t="shared" si="8"/>
        <v>80798</v>
      </c>
      <c r="I191" s="190">
        <f t="shared" si="8"/>
        <v>87073</v>
      </c>
      <c r="J191" s="190">
        <f t="shared" si="8"/>
        <v>69904</v>
      </c>
      <c r="K191" s="190">
        <f t="shared" si="8"/>
        <v>74244</v>
      </c>
      <c r="L191" s="190">
        <f t="shared" si="8"/>
        <v>72585</v>
      </c>
      <c r="M191" s="190">
        <f t="shared" si="8"/>
        <v>74754</v>
      </c>
      <c r="N191" s="190">
        <f>SUM(B191:M191)</f>
        <v>1000466</v>
      </c>
    </row>
    <row r="192" spans="1:14" ht="12.75" customHeight="1" thickBot="1" x14ac:dyDescent="0.25">
      <c r="A192" s="202"/>
      <c r="B192" s="191"/>
      <c r="C192" s="191"/>
      <c r="D192" s="191"/>
      <c r="E192" s="191"/>
      <c r="F192" s="191"/>
      <c r="G192" s="191"/>
      <c r="H192" s="191"/>
      <c r="I192" s="191"/>
      <c r="J192" s="191"/>
      <c r="K192" s="191"/>
      <c r="L192" s="191"/>
      <c r="M192" s="191"/>
      <c r="N192" s="191"/>
    </row>
    <row r="195" spans="1:14" ht="12.75" customHeight="1" x14ac:dyDescent="0.2">
      <c r="C195" s="5"/>
    </row>
    <row r="196" spans="1:14" s="10" customFormat="1" ht="24.95" customHeight="1" x14ac:dyDescent="0.2">
      <c r="A196" s="200" t="s">
        <v>193</v>
      </c>
      <c r="B196" s="200"/>
      <c r="C196" s="200"/>
      <c r="D196" s="200"/>
      <c r="E196" s="200"/>
      <c r="F196" s="200"/>
      <c r="G196" s="200"/>
      <c r="H196" s="200"/>
      <c r="I196" s="200"/>
      <c r="J196" s="200"/>
      <c r="K196" s="200"/>
      <c r="L196" s="200"/>
      <c r="M196" s="200"/>
      <c r="N196" s="200"/>
    </row>
    <row r="197" spans="1:14" ht="12.75" customHeight="1" thickBot="1" x14ac:dyDescent="0.25"/>
    <row r="198" spans="1:14" ht="12.75" customHeight="1" x14ac:dyDescent="0.2">
      <c r="A198" s="194"/>
      <c r="B198" s="194" t="s">
        <v>1</v>
      </c>
      <c r="C198" s="194" t="s">
        <v>2</v>
      </c>
      <c r="D198" s="194" t="s">
        <v>3</v>
      </c>
      <c r="E198" s="194" t="s">
        <v>4</v>
      </c>
      <c r="F198" s="194" t="s">
        <v>5</v>
      </c>
      <c r="G198" s="194" t="s">
        <v>6</v>
      </c>
      <c r="H198" s="194" t="s">
        <v>7</v>
      </c>
      <c r="I198" s="194" t="s">
        <v>8</v>
      </c>
      <c r="J198" s="194" t="s">
        <v>9</v>
      </c>
      <c r="K198" s="194" t="s">
        <v>10</v>
      </c>
      <c r="L198" s="194" t="s">
        <v>11</v>
      </c>
      <c r="M198" s="194" t="s">
        <v>12</v>
      </c>
      <c r="N198" s="192" t="s">
        <v>13</v>
      </c>
    </row>
    <row r="199" spans="1:14" ht="12.75" customHeight="1" thickBot="1" x14ac:dyDescent="0.25">
      <c r="A199" s="195"/>
      <c r="B199" s="195"/>
      <c r="C199" s="195"/>
      <c r="D199" s="195"/>
      <c r="E199" s="195"/>
      <c r="F199" s="195"/>
      <c r="G199" s="195"/>
      <c r="H199" s="195"/>
      <c r="I199" s="195"/>
      <c r="J199" s="195"/>
      <c r="K199" s="195"/>
      <c r="L199" s="195"/>
      <c r="M199" s="195"/>
      <c r="N199" s="193"/>
    </row>
    <row r="200" spans="1:14" ht="12.75" customHeight="1" x14ac:dyDescent="0.2">
      <c r="A200" s="194" t="s">
        <v>33</v>
      </c>
      <c r="B200" s="205">
        <v>11147</v>
      </c>
      <c r="C200" s="205">
        <v>12914</v>
      </c>
      <c r="D200" s="205">
        <v>9062</v>
      </c>
      <c r="E200" s="205">
        <v>10341</v>
      </c>
      <c r="F200" s="205">
        <v>11655</v>
      </c>
      <c r="G200" s="205">
        <v>18684</v>
      </c>
      <c r="H200" s="205">
        <v>17117</v>
      </c>
      <c r="I200" s="205">
        <v>20517</v>
      </c>
      <c r="J200" s="205">
        <v>23473</v>
      </c>
      <c r="K200" s="205">
        <v>22445</v>
      </c>
      <c r="L200" s="205">
        <v>19505</v>
      </c>
      <c r="M200" s="205">
        <v>12392</v>
      </c>
      <c r="N200" s="207">
        <f t="shared" ref="N200:N212" si="9">SUM(B200:M200)</f>
        <v>189252</v>
      </c>
    </row>
    <row r="201" spans="1:14" ht="12.75" customHeight="1" thickBot="1" x14ac:dyDescent="0.25">
      <c r="A201" s="195"/>
      <c r="B201" s="206"/>
      <c r="C201" s="206"/>
      <c r="D201" s="206"/>
      <c r="E201" s="206"/>
      <c r="F201" s="206"/>
      <c r="G201" s="206"/>
      <c r="H201" s="206"/>
      <c r="I201" s="206"/>
      <c r="J201" s="206"/>
      <c r="K201" s="206"/>
      <c r="L201" s="206"/>
      <c r="M201" s="206"/>
      <c r="N201" s="208"/>
    </row>
    <row r="202" spans="1:14" ht="12.75" customHeight="1" x14ac:dyDescent="0.2">
      <c r="A202" s="203" t="s">
        <v>82</v>
      </c>
      <c r="B202" s="205">
        <v>41684</v>
      </c>
      <c r="C202" s="205">
        <v>10338</v>
      </c>
      <c r="D202" s="205">
        <v>21080</v>
      </c>
      <c r="E202" s="205">
        <v>54282</v>
      </c>
      <c r="F202" s="205">
        <v>99448</v>
      </c>
      <c r="G202" s="205">
        <v>95432</v>
      </c>
      <c r="H202" s="205">
        <v>74205</v>
      </c>
      <c r="I202" s="205">
        <v>68807</v>
      </c>
      <c r="J202" s="205">
        <v>67582</v>
      </c>
      <c r="K202" s="205">
        <v>56355</v>
      </c>
      <c r="L202" s="205">
        <v>57852</v>
      </c>
      <c r="M202" s="205">
        <v>64267</v>
      </c>
      <c r="N202" s="207">
        <f>SUM(B202:M202)</f>
        <v>711332</v>
      </c>
    </row>
    <row r="203" spans="1:14" ht="12.75" customHeight="1" thickBot="1" x14ac:dyDescent="0.25">
      <c r="A203" s="204"/>
      <c r="B203" s="206"/>
      <c r="C203" s="206"/>
      <c r="D203" s="206"/>
      <c r="E203" s="206"/>
      <c r="F203" s="206"/>
      <c r="G203" s="206"/>
      <c r="H203" s="206"/>
      <c r="I203" s="206"/>
      <c r="J203" s="206"/>
      <c r="K203" s="206"/>
      <c r="L203" s="206"/>
      <c r="M203" s="206"/>
      <c r="N203" s="208"/>
    </row>
    <row r="204" spans="1:14" ht="12.75" customHeight="1" x14ac:dyDescent="0.2">
      <c r="A204" s="203" t="s">
        <v>83</v>
      </c>
      <c r="B204" s="205">
        <v>4920</v>
      </c>
      <c r="C204" s="205">
        <v>3810</v>
      </c>
      <c r="D204" s="205">
        <v>2700</v>
      </c>
      <c r="E204" s="205">
        <v>1700</v>
      </c>
      <c r="F204" s="205">
        <v>3240</v>
      </c>
      <c r="G204" s="205">
        <v>540</v>
      </c>
      <c r="H204" s="205">
        <v>4797</v>
      </c>
      <c r="I204" s="205">
        <v>5370</v>
      </c>
      <c r="J204" s="205">
        <v>5400</v>
      </c>
      <c r="K204" s="205">
        <v>5400</v>
      </c>
      <c r="L204" s="205">
        <v>9030</v>
      </c>
      <c r="M204" s="205">
        <v>6480</v>
      </c>
      <c r="N204" s="207">
        <f t="shared" si="9"/>
        <v>53387</v>
      </c>
    </row>
    <row r="205" spans="1:14" ht="12.75" customHeight="1" thickBot="1" x14ac:dyDescent="0.25">
      <c r="A205" s="204"/>
      <c r="B205" s="206"/>
      <c r="C205" s="206"/>
      <c r="D205" s="206"/>
      <c r="E205" s="206"/>
      <c r="F205" s="206"/>
      <c r="G205" s="206"/>
      <c r="H205" s="206"/>
      <c r="I205" s="206"/>
      <c r="J205" s="206"/>
      <c r="K205" s="206"/>
      <c r="L205" s="206"/>
      <c r="M205" s="206"/>
      <c r="N205" s="208"/>
    </row>
    <row r="206" spans="1:14" ht="12.75" customHeight="1" x14ac:dyDescent="0.2">
      <c r="A206" s="194" t="s">
        <v>44</v>
      </c>
      <c r="B206" s="205">
        <v>3209</v>
      </c>
      <c r="C206" s="205">
        <v>7495</v>
      </c>
      <c r="D206" s="205">
        <v>5086</v>
      </c>
      <c r="E206" s="205">
        <v>6619</v>
      </c>
      <c r="F206" s="205">
        <v>4081</v>
      </c>
      <c r="G206" s="205">
        <v>5665</v>
      </c>
      <c r="H206" s="205">
        <v>9794</v>
      </c>
      <c r="I206" s="205">
        <v>7268</v>
      </c>
      <c r="J206" s="205">
        <v>9098</v>
      </c>
      <c r="K206" s="205">
        <v>7463</v>
      </c>
      <c r="L206" s="205">
        <v>6684</v>
      </c>
      <c r="M206" s="205">
        <v>4052</v>
      </c>
      <c r="N206" s="207">
        <f t="shared" si="9"/>
        <v>76514</v>
      </c>
    </row>
    <row r="207" spans="1:14" ht="12.75" customHeight="1" thickBot="1" x14ac:dyDescent="0.25">
      <c r="A207" s="195"/>
      <c r="B207" s="206"/>
      <c r="C207" s="206"/>
      <c r="D207" s="206"/>
      <c r="E207" s="206"/>
      <c r="F207" s="206"/>
      <c r="G207" s="206"/>
      <c r="H207" s="206"/>
      <c r="I207" s="206"/>
      <c r="J207" s="206"/>
      <c r="K207" s="206"/>
      <c r="L207" s="206"/>
      <c r="M207" s="206"/>
      <c r="N207" s="208"/>
    </row>
    <row r="208" spans="1:14" ht="12.75" customHeight="1" x14ac:dyDescent="0.2">
      <c r="A208" s="203" t="s">
        <v>84</v>
      </c>
      <c r="B208" s="205">
        <v>11263</v>
      </c>
      <c r="C208" s="205">
        <v>11381</v>
      </c>
      <c r="D208" s="205">
        <v>10451</v>
      </c>
      <c r="E208" s="205">
        <v>9675</v>
      </c>
      <c r="F208" s="205">
        <v>11376</v>
      </c>
      <c r="G208" s="205">
        <v>10787</v>
      </c>
      <c r="H208" s="205">
        <v>10167</v>
      </c>
      <c r="I208" s="205">
        <v>9623</v>
      </c>
      <c r="J208" s="205">
        <v>10083</v>
      </c>
      <c r="K208" s="205">
        <v>12283</v>
      </c>
      <c r="L208" s="205">
        <v>9672</v>
      </c>
      <c r="M208" s="205">
        <v>8264</v>
      </c>
      <c r="N208" s="207">
        <f t="shared" si="9"/>
        <v>125025</v>
      </c>
    </row>
    <row r="209" spans="1:14" ht="12.75" customHeight="1" thickBot="1" x14ac:dyDescent="0.25">
      <c r="A209" s="204"/>
      <c r="B209" s="206"/>
      <c r="C209" s="206"/>
      <c r="D209" s="206"/>
      <c r="E209" s="206"/>
      <c r="F209" s="206"/>
      <c r="G209" s="206"/>
      <c r="H209" s="206"/>
      <c r="I209" s="206"/>
      <c r="J209" s="206"/>
      <c r="K209" s="206"/>
      <c r="L209" s="206"/>
      <c r="M209" s="206"/>
      <c r="N209" s="208"/>
    </row>
    <row r="210" spans="1:14" ht="12.75" customHeight="1" x14ac:dyDescent="0.2">
      <c r="A210" s="203" t="s">
        <v>85</v>
      </c>
      <c r="B210" s="205">
        <v>800</v>
      </c>
      <c r="C210" s="205"/>
      <c r="D210" s="205"/>
      <c r="E210" s="205"/>
      <c r="F210" s="205"/>
      <c r="G210" s="205"/>
      <c r="H210" s="205"/>
      <c r="I210" s="205">
        <v>1020</v>
      </c>
      <c r="J210" s="205">
        <v>1040</v>
      </c>
      <c r="K210" s="205">
        <v>3060</v>
      </c>
      <c r="L210" s="205"/>
      <c r="M210" s="205">
        <v>4590</v>
      </c>
      <c r="N210" s="207">
        <f t="shared" si="9"/>
        <v>10510</v>
      </c>
    </row>
    <row r="211" spans="1:14" ht="12.75" customHeight="1" thickBot="1" x14ac:dyDescent="0.25">
      <c r="A211" s="204"/>
      <c r="B211" s="206"/>
      <c r="C211" s="206"/>
      <c r="D211" s="206"/>
      <c r="E211" s="206"/>
      <c r="F211" s="206"/>
      <c r="G211" s="206"/>
      <c r="H211" s="206"/>
      <c r="I211" s="206"/>
      <c r="J211" s="206"/>
      <c r="K211" s="206"/>
      <c r="L211" s="206"/>
      <c r="M211" s="206"/>
      <c r="N211" s="208"/>
    </row>
    <row r="212" spans="1:14" ht="12.75" customHeight="1" x14ac:dyDescent="0.2">
      <c r="A212" s="194" t="s">
        <v>86</v>
      </c>
      <c r="B212" s="205"/>
      <c r="C212" s="205"/>
      <c r="D212" s="205"/>
      <c r="E212" s="205"/>
      <c r="F212" s="205"/>
      <c r="G212" s="205"/>
      <c r="H212" s="205"/>
      <c r="I212" s="205"/>
      <c r="J212" s="205"/>
      <c r="K212" s="205"/>
      <c r="L212" s="205"/>
      <c r="M212" s="205"/>
      <c r="N212" s="207">
        <f t="shared" si="9"/>
        <v>0</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194" t="s">
        <v>89</v>
      </c>
      <c r="B214" s="205">
        <v>7155</v>
      </c>
      <c r="C214" s="205">
        <v>6795</v>
      </c>
      <c r="D214" s="205">
        <v>10595</v>
      </c>
      <c r="E214" s="205">
        <v>8050</v>
      </c>
      <c r="F214" s="205">
        <v>7981</v>
      </c>
      <c r="G214" s="205">
        <v>8150</v>
      </c>
      <c r="H214" s="205">
        <v>17785</v>
      </c>
      <c r="I214" s="205">
        <v>15383</v>
      </c>
      <c r="J214" s="205">
        <v>13631</v>
      </c>
      <c r="K214" s="205">
        <v>10863</v>
      </c>
      <c r="L214" s="205">
        <v>5408</v>
      </c>
      <c r="M214" s="205">
        <v>4699</v>
      </c>
      <c r="N214" s="207">
        <f>SUM(B214:M214)</f>
        <v>116495</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203" t="s">
        <v>94</v>
      </c>
      <c r="B216" s="205"/>
      <c r="C216" s="205">
        <v>6958</v>
      </c>
      <c r="D216" s="205">
        <v>3205</v>
      </c>
      <c r="E216" s="205">
        <v>12532</v>
      </c>
      <c r="F216" s="205">
        <v>6854</v>
      </c>
      <c r="G216" s="205">
        <v>10843</v>
      </c>
      <c r="H216" s="205">
        <v>16571</v>
      </c>
      <c r="I216" s="205">
        <v>12738</v>
      </c>
      <c r="J216" s="205">
        <v>11098</v>
      </c>
      <c r="K216" s="205">
        <v>6786</v>
      </c>
      <c r="L216" s="205">
        <v>5423</v>
      </c>
      <c r="M216" s="205">
        <v>1992</v>
      </c>
      <c r="N216" s="207">
        <f>SUM(B216:M216)</f>
        <v>95000</v>
      </c>
    </row>
    <row r="217" spans="1:14" ht="12.75" customHeight="1" thickBot="1" x14ac:dyDescent="0.25">
      <c r="A217" s="204"/>
      <c r="B217" s="206"/>
      <c r="C217" s="206"/>
      <c r="D217" s="206"/>
      <c r="E217" s="206"/>
      <c r="F217" s="206"/>
      <c r="G217" s="206"/>
      <c r="H217" s="206"/>
      <c r="I217" s="206"/>
      <c r="J217" s="206"/>
      <c r="K217" s="206"/>
      <c r="L217" s="206"/>
      <c r="M217" s="206"/>
      <c r="N217" s="208"/>
    </row>
    <row r="218" spans="1:14" ht="12.75" customHeight="1" x14ac:dyDescent="0.2">
      <c r="A218" s="201" t="s">
        <v>13</v>
      </c>
      <c r="B218" s="190">
        <f t="shared" ref="B218:M218" si="10">SUM(B200:B216)</f>
        <v>80178</v>
      </c>
      <c r="C218" s="190">
        <f t="shared" si="10"/>
        <v>59691</v>
      </c>
      <c r="D218" s="190">
        <f t="shared" si="10"/>
        <v>62179</v>
      </c>
      <c r="E218" s="190">
        <f t="shared" si="10"/>
        <v>103199</v>
      </c>
      <c r="F218" s="190">
        <f t="shared" si="10"/>
        <v>144635</v>
      </c>
      <c r="G218" s="190">
        <f t="shared" si="10"/>
        <v>150101</v>
      </c>
      <c r="H218" s="190">
        <f t="shared" si="10"/>
        <v>150436</v>
      </c>
      <c r="I218" s="190">
        <f t="shared" si="10"/>
        <v>140726</v>
      </c>
      <c r="J218" s="190">
        <f t="shared" si="10"/>
        <v>141405</v>
      </c>
      <c r="K218" s="190">
        <f t="shared" si="10"/>
        <v>124655</v>
      </c>
      <c r="L218" s="190">
        <f t="shared" si="10"/>
        <v>113574</v>
      </c>
      <c r="M218" s="190">
        <f t="shared" si="10"/>
        <v>106736</v>
      </c>
      <c r="N218" s="190">
        <f>SUM(B218:M218)</f>
        <v>1377515</v>
      </c>
    </row>
    <row r="219" spans="1:14" ht="12.75" customHeight="1" thickBot="1" x14ac:dyDescent="0.25">
      <c r="A219" s="202"/>
      <c r="B219" s="191"/>
      <c r="C219" s="191"/>
      <c r="D219" s="191"/>
      <c r="E219" s="191"/>
      <c r="F219" s="191"/>
      <c r="G219" s="191"/>
      <c r="H219" s="191"/>
      <c r="I219" s="191"/>
      <c r="J219" s="191"/>
      <c r="K219" s="191"/>
      <c r="L219" s="191"/>
      <c r="M219" s="191"/>
      <c r="N219" s="191"/>
    </row>
    <row r="223" spans="1:14" s="10" customFormat="1" ht="24.95" customHeight="1" x14ac:dyDescent="0.2">
      <c r="A223" s="200" t="s">
        <v>194</v>
      </c>
      <c r="B223" s="200"/>
      <c r="C223" s="200"/>
      <c r="D223" s="200"/>
      <c r="E223" s="200"/>
      <c r="F223" s="200"/>
      <c r="G223" s="200"/>
      <c r="H223" s="200"/>
      <c r="I223" s="200"/>
      <c r="J223" s="200"/>
      <c r="K223" s="200"/>
      <c r="L223" s="200"/>
      <c r="M223" s="200"/>
      <c r="N223" s="200"/>
    </row>
    <row r="224" spans="1:14" ht="12.75" customHeight="1" thickBot="1" x14ac:dyDescent="0.25"/>
    <row r="225" spans="1:14" ht="12.75" customHeight="1" x14ac:dyDescent="0.2">
      <c r="A225" s="194"/>
      <c r="B225" s="194" t="s">
        <v>1</v>
      </c>
      <c r="C225" s="194" t="s">
        <v>2</v>
      </c>
      <c r="D225" s="194" t="s">
        <v>3</v>
      </c>
      <c r="E225" s="194" t="s">
        <v>4</v>
      </c>
      <c r="F225" s="194" t="s">
        <v>5</v>
      </c>
      <c r="G225" s="194" t="s">
        <v>6</v>
      </c>
      <c r="H225" s="194" t="s">
        <v>7</v>
      </c>
      <c r="I225" s="194" t="s">
        <v>8</v>
      </c>
      <c r="J225" s="194" t="s">
        <v>9</v>
      </c>
      <c r="K225" s="194" t="s">
        <v>10</v>
      </c>
      <c r="L225" s="194" t="s">
        <v>11</v>
      </c>
      <c r="M225" s="194" t="s">
        <v>12</v>
      </c>
      <c r="N225" s="192" t="s">
        <v>13</v>
      </c>
    </row>
    <row r="226" spans="1:14" ht="12.75" customHeight="1" thickBot="1" x14ac:dyDescent="0.25">
      <c r="A226" s="195"/>
      <c r="B226" s="195"/>
      <c r="C226" s="195"/>
      <c r="D226" s="195"/>
      <c r="E226" s="195"/>
      <c r="F226" s="195"/>
      <c r="G226" s="195"/>
      <c r="H226" s="195"/>
      <c r="I226" s="195"/>
      <c r="J226" s="195"/>
      <c r="K226" s="195"/>
      <c r="L226" s="195"/>
      <c r="M226" s="195"/>
      <c r="N226" s="193"/>
    </row>
    <row r="227" spans="1:14" ht="12.75" customHeight="1" x14ac:dyDescent="0.2">
      <c r="A227" s="201" t="s">
        <v>13</v>
      </c>
      <c r="B227" s="190">
        <v>422</v>
      </c>
      <c r="C227" s="190">
        <v>647</v>
      </c>
      <c r="D227" s="190">
        <v>732</v>
      </c>
      <c r="E227" s="190">
        <v>1096</v>
      </c>
      <c r="F227" s="190">
        <v>1233</v>
      </c>
      <c r="G227" s="190"/>
      <c r="H227" s="190"/>
      <c r="I227" s="190"/>
      <c r="J227" s="190"/>
      <c r="K227" s="190"/>
      <c r="L227" s="190"/>
      <c r="M227" s="190"/>
      <c r="N227" s="190">
        <f>SUM(B227:M227)</f>
        <v>4130</v>
      </c>
    </row>
    <row r="228" spans="1:14" ht="12.75" customHeight="1" thickBot="1" x14ac:dyDescent="0.25">
      <c r="A228" s="202"/>
      <c r="B228" s="191"/>
      <c r="C228" s="191"/>
      <c r="D228" s="191"/>
      <c r="E228" s="191"/>
      <c r="F228" s="191"/>
      <c r="G228" s="191"/>
      <c r="H228" s="191"/>
      <c r="I228" s="191"/>
      <c r="J228" s="191"/>
      <c r="K228" s="191"/>
      <c r="L228" s="191"/>
      <c r="M228" s="191"/>
      <c r="N228" s="191"/>
    </row>
  </sheetData>
  <mergeCells count="1303">
    <mergeCell ref="M47:M48"/>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N49:N50"/>
    <mergeCell ref="J49:J50"/>
    <mergeCell ref="K49:K50"/>
    <mergeCell ref="L49:L50"/>
    <mergeCell ref="M49:M50"/>
    <mergeCell ref="F49:F50"/>
    <mergeCell ref="G49:G50"/>
    <mergeCell ref="H49:H50"/>
    <mergeCell ref="I49:I5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M39:M40"/>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M35:M36"/>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M31:M32"/>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M27:M28"/>
    <mergeCell ref="L23:L24"/>
    <mergeCell ref="I23:I24"/>
    <mergeCell ref="J23:J24"/>
    <mergeCell ref="J25:J26"/>
    <mergeCell ref="K25:K26"/>
    <mergeCell ref="N27:N28"/>
    <mergeCell ref="N25:N26"/>
    <mergeCell ref="B27:B28"/>
    <mergeCell ref="C27:C28"/>
    <mergeCell ref="D27:D28"/>
    <mergeCell ref="E27:E28"/>
    <mergeCell ref="F27:F28"/>
    <mergeCell ref="G27:G28"/>
    <mergeCell ref="H27:H28"/>
    <mergeCell ref="M25:M26"/>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23:N24"/>
    <mergeCell ref="N21:N22"/>
    <mergeCell ref="B23:B24"/>
    <mergeCell ref="C23:C24"/>
    <mergeCell ref="D23:D24"/>
    <mergeCell ref="H23:H24"/>
    <mergeCell ref="B25:B26"/>
    <mergeCell ref="C25:C26"/>
    <mergeCell ref="D25:D26"/>
    <mergeCell ref="E25:E26"/>
    <mergeCell ref="K23:K24"/>
    <mergeCell ref="M23:M24"/>
    <mergeCell ref="L25:L26"/>
    <mergeCell ref="E23:E24"/>
    <mergeCell ref="F23:F24"/>
    <mergeCell ref="G23:G24"/>
    <mergeCell ref="M21:M22"/>
    <mergeCell ref="F25:F26"/>
    <mergeCell ref="G25:G26"/>
    <mergeCell ref="H25:H26"/>
    <mergeCell ref="I25:I26"/>
    <mergeCell ref="H19:H20"/>
    <mergeCell ref="K19:K20"/>
    <mergeCell ref="L19:L20"/>
    <mergeCell ref="B19:B20"/>
    <mergeCell ref="C19:C20"/>
    <mergeCell ref="D19:D20"/>
    <mergeCell ref="E19:E20"/>
    <mergeCell ref="F19:F20"/>
    <mergeCell ref="G19:G20"/>
    <mergeCell ref="J19:J20"/>
    <mergeCell ref="J21:J22"/>
    <mergeCell ref="K21:K22"/>
    <mergeCell ref="F21:F22"/>
    <mergeCell ref="G21:G22"/>
    <mergeCell ref="H21:H22"/>
    <mergeCell ref="I21:I22"/>
    <mergeCell ref="B21:B22"/>
    <mergeCell ref="C21:C22"/>
    <mergeCell ref="D21:D22"/>
    <mergeCell ref="E21:E22"/>
    <mergeCell ref="M104:M105"/>
    <mergeCell ref="B102:B103"/>
    <mergeCell ref="C102:C103"/>
    <mergeCell ref="D102:D103"/>
    <mergeCell ref="E102:E103"/>
    <mergeCell ref="N104:N105"/>
    <mergeCell ref="N102:N103"/>
    <mergeCell ref="B104:B105"/>
    <mergeCell ref="C104:C105"/>
    <mergeCell ref="D104:D105"/>
    <mergeCell ref="E104:E105"/>
    <mergeCell ref="F104:F105"/>
    <mergeCell ref="G104:G105"/>
    <mergeCell ref="H104:H105"/>
    <mergeCell ref="M102:M103"/>
    <mergeCell ref="C17:C18"/>
    <mergeCell ref="D17:D18"/>
    <mergeCell ref="E17:E18"/>
    <mergeCell ref="K104:K105"/>
    <mergeCell ref="L104:L105"/>
    <mergeCell ref="I104:I105"/>
    <mergeCell ref="J104:J105"/>
    <mergeCell ref="J102:J103"/>
    <mergeCell ref="K102:K103"/>
    <mergeCell ref="J17:J18"/>
    <mergeCell ref="F17:F18"/>
    <mergeCell ref="G17:G18"/>
    <mergeCell ref="H17:H18"/>
    <mergeCell ref="I17:I18"/>
    <mergeCell ref="M19:M20"/>
    <mergeCell ref="N19:N20"/>
    <mergeCell ref="N17:N18"/>
    <mergeCell ref="N100:N101"/>
    <mergeCell ref="N98:N99"/>
    <mergeCell ref="B100:B101"/>
    <mergeCell ref="C100:C101"/>
    <mergeCell ref="D100:D101"/>
    <mergeCell ref="E100:E101"/>
    <mergeCell ref="F100:F101"/>
    <mergeCell ref="G100:G101"/>
    <mergeCell ref="H100:H101"/>
    <mergeCell ref="L98:L99"/>
    <mergeCell ref="K100:K101"/>
    <mergeCell ref="L100:L101"/>
    <mergeCell ref="I100:I101"/>
    <mergeCell ref="J100:J101"/>
    <mergeCell ref="L102:L103"/>
    <mergeCell ref="M100:M101"/>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J98:J99"/>
    <mergeCell ref="K98:K99"/>
    <mergeCell ref="M98:M99"/>
    <mergeCell ref="F98:F99"/>
    <mergeCell ref="G98:G99"/>
    <mergeCell ref="H98:H99"/>
    <mergeCell ref="I98:I99"/>
    <mergeCell ref="B98:B99"/>
    <mergeCell ref="C98:C99"/>
    <mergeCell ref="D98:D99"/>
    <mergeCell ref="E98:E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M131:M132"/>
    <mergeCell ref="N131:N132"/>
    <mergeCell ref="N129:N130"/>
    <mergeCell ref="B131:B132"/>
    <mergeCell ref="C131:C132"/>
    <mergeCell ref="D131:D132"/>
    <mergeCell ref="E131:E132"/>
    <mergeCell ref="F131:F132"/>
    <mergeCell ref="G131:G132"/>
    <mergeCell ref="H131:H132"/>
    <mergeCell ref="M127:M128"/>
    <mergeCell ref="N127:N128"/>
    <mergeCell ref="N125:N126"/>
    <mergeCell ref="B127:B128"/>
    <mergeCell ref="C127:C128"/>
    <mergeCell ref="D127:D128"/>
    <mergeCell ref="E127:E128"/>
    <mergeCell ref="F127:F128"/>
    <mergeCell ref="G127:G128"/>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33:N134"/>
    <mergeCell ref="H127:H128"/>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K117:K118"/>
    <mergeCell ref="L117:L118"/>
    <mergeCell ref="M117:M118"/>
    <mergeCell ref="F117:F118"/>
    <mergeCell ref="G117:G118"/>
    <mergeCell ref="H117:H118"/>
    <mergeCell ref="I117:I118"/>
    <mergeCell ref="M119:M120"/>
    <mergeCell ref="N119:N120"/>
    <mergeCell ref="N117:N118"/>
    <mergeCell ref="B119:B120"/>
    <mergeCell ref="C119:C120"/>
    <mergeCell ref="D119:D120"/>
    <mergeCell ref="E119:E120"/>
    <mergeCell ref="F119:F120"/>
    <mergeCell ref="G119:G120"/>
    <mergeCell ref="H119:H120"/>
    <mergeCell ref="G162:G163"/>
    <mergeCell ref="H162:H163"/>
    <mergeCell ref="I162:I163"/>
    <mergeCell ref="J162:J163"/>
    <mergeCell ref="J160:J161"/>
    <mergeCell ref="K162:K163"/>
    <mergeCell ref="L162:L163"/>
    <mergeCell ref="M162:M163"/>
    <mergeCell ref="N162:N163"/>
    <mergeCell ref="N160:N161"/>
    <mergeCell ref="B162:B163"/>
    <mergeCell ref="C162:C163"/>
    <mergeCell ref="D162:D163"/>
    <mergeCell ref="E162:E163"/>
    <mergeCell ref="F162:F163"/>
    <mergeCell ref="M158:M159"/>
    <mergeCell ref="N158:N159"/>
    <mergeCell ref="N156:N157"/>
    <mergeCell ref="B158:B159"/>
    <mergeCell ref="C158:C159"/>
    <mergeCell ref="D158:D159"/>
    <mergeCell ref="E158:E159"/>
    <mergeCell ref="F158:F159"/>
    <mergeCell ref="M115:M116"/>
    <mergeCell ref="N115:N116"/>
    <mergeCell ref="G115:G116"/>
    <mergeCell ref="H115:H116"/>
    <mergeCell ref="I115:I116"/>
    <mergeCell ref="J115:J116"/>
    <mergeCell ref="B117:B118"/>
    <mergeCell ref="C117:C118"/>
    <mergeCell ref="D117:D118"/>
    <mergeCell ref="E117:E118"/>
    <mergeCell ref="K115:K116"/>
    <mergeCell ref="L115:L116"/>
    <mergeCell ref="C115:C116"/>
    <mergeCell ref="D115:D116"/>
    <mergeCell ref="E115:E116"/>
    <mergeCell ref="F115:F116"/>
    <mergeCell ref="J117:J118"/>
    <mergeCell ref="G158:G159"/>
    <mergeCell ref="H158:H159"/>
    <mergeCell ref="B160:B161"/>
    <mergeCell ref="C160:C161"/>
    <mergeCell ref="D160:D161"/>
    <mergeCell ref="E160:E161"/>
    <mergeCell ref="K158:K159"/>
    <mergeCell ref="L158:L159"/>
    <mergeCell ref="I158:I159"/>
    <mergeCell ref="J158:J159"/>
    <mergeCell ref="L160:L161"/>
    <mergeCell ref="K160:K161"/>
    <mergeCell ref="M160:M161"/>
    <mergeCell ref="F160:F161"/>
    <mergeCell ref="G160:G161"/>
    <mergeCell ref="H160:H161"/>
    <mergeCell ref="I160:I161"/>
    <mergeCell ref="B156:B157"/>
    <mergeCell ref="C156:C157"/>
    <mergeCell ref="D156:D157"/>
    <mergeCell ref="E156:E157"/>
    <mergeCell ref="K154:K155"/>
    <mergeCell ref="L154:L155"/>
    <mergeCell ref="I154:I155"/>
    <mergeCell ref="J154:J155"/>
    <mergeCell ref="J156:J157"/>
    <mergeCell ref="K156:K157"/>
    <mergeCell ref="L156:L157"/>
    <mergeCell ref="K152:K153"/>
    <mergeCell ref="L152:L153"/>
    <mergeCell ref="M152:M153"/>
    <mergeCell ref="F152:F153"/>
    <mergeCell ref="G152:G153"/>
    <mergeCell ref="H152:H153"/>
    <mergeCell ref="I152:I153"/>
    <mergeCell ref="M154:M155"/>
    <mergeCell ref="M156:M157"/>
    <mergeCell ref="F156:F157"/>
    <mergeCell ref="G156:G157"/>
    <mergeCell ref="H156:H157"/>
    <mergeCell ref="I156:I157"/>
    <mergeCell ref="B152:B153"/>
    <mergeCell ref="C152:C153"/>
    <mergeCell ref="D152:D153"/>
    <mergeCell ref="E152:E153"/>
    <mergeCell ref="B154:B155"/>
    <mergeCell ref="C154:C155"/>
    <mergeCell ref="D154:D155"/>
    <mergeCell ref="E154:E155"/>
    <mergeCell ref="J148:J149"/>
    <mergeCell ref="K148:K149"/>
    <mergeCell ref="L148:L149"/>
    <mergeCell ref="F148:F149"/>
    <mergeCell ref="G148:G149"/>
    <mergeCell ref="H148:H149"/>
    <mergeCell ref="I148:I149"/>
    <mergeCell ref="M150:M151"/>
    <mergeCell ref="N154:N155"/>
    <mergeCell ref="N152:N153"/>
    <mergeCell ref="N150:N151"/>
    <mergeCell ref="N148:N149"/>
    <mergeCell ref="H150:H151"/>
    <mergeCell ref="M148:M149"/>
    <mergeCell ref="B150:B151"/>
    <mergeCell ref="C150:C151"/>
    <mergeCell ref="D150:D151"/>
    <mergeCell ref="E150:E151"/>
    <mergeCell ref="F150:F151"/>
    <mergeCell ref="G150:G151"/>
    <mergeCell ref="K150:K151"/>
    <mergeCell ref="L150:L151"/>
    <mergeCell ref="I150:I151"/>
    <mergeCell ref="H154:H155"/>
    <mergeCell ref="F154:F155"/>
    <mergeCell ref="G154:G155"/>
    <mergeCell ref="H144:H145"/>
    <mergeCell ref="I144:I145"/>
    <mergeCell ref="M146:M147"/>
    <mergeCell ref="B144:B145"/>
    <mergeCell ref="C144:C145"/>
    <mergeCell ref="D144:D145"/>
    <mergeCell ref="E144:E145"/>
    <mergeCell ref="K146:K147"/>
    <mergeCell ref="L146:L147"/>
    <mergeCell ref="I146:I147"/>
    <mergeCell ref="N146:N147"/>
    <mergeCell ref="N144:N145"/>
    <mergeCell ref="B146:B147"/>
    <mergeCell ref="C146:C147"/>
    <mergeCell ref="D146:D147"/>
    <mergeCell ref="E146:E147"/>
    <mergeCell ref="F146:F147"/>
    <mergeCell ref="G146:G147"/>
    <mergeCell ref="H146:H147"/>
    <mergeCell ref="M144:M145"/>
    <mergeCell ref="J146:J147"/>
    <mergeCell ref="H187:H188"/>
    <mergeCell ref="I187:I188"/>
    <mergeCell ref="K187:K188"/>
    <mergeCell ref="F185:F186"/>
    <mergeCell ref="G185:G186"/>
    <mergeCell ref="H185:H186"/>
    <mergeCell ref="M189:M190"/>
    <mergeCell ref="B187:B188"/>
    <mergeCell ref="C187:C188"/>
    <mergeCell ref="D187:D188"/>
    <mergeCell ref="E187:E188"/>
    <mergeCell ref="G179:G180"/>
    <mergeCell ref="H179:H180"/>
    <mergeCell ref="I179:I180"/>
    <mergeCell ref="M179:M180"/>
    <mergeCell ref="B189:B190"/>
    <mergeCell ref="K181:K182"/>
    <mergeCell ref="L181:L182"/>
    <mergeCell ref="I181:I182"/>
    <mergeCell ref="B185:B186"/>
    <mergeCell ref="C185:C186"/>
    <mergeCell ref="D185:D186"/>
    <mergeCell ref="E185:E186"/>
    <mergeCell ref="K183:K184"/>
    <mergeCell ref="M183:M184"/>
    <mergeCell ref="F183:F184"/>
    <mergeCell ref="G183:G184"/>
    <mergeCell ref="L183:L184"/>
    <mergeCell ref="J179:J180"/>
    <mergeCell ref="L185:L186"/>
    <mergeCell ref="I185:I186"/>
    <mergeCell ref="J185:J186"/>
    <mergeCell ref="K173:K174"/>
    <mergeCell ref="C148:C149"/>
    <mergeCell ref="D148:D149"/>
    <mergeCell ref="E148:E149"/>
    <mergeCell ref="J150:J151"/>
    <mergeCell ref="J152:J153"/>
    <mergeCell ref="J181:J182"/>
    <mergeCell ref="D179:D180"/>
    <mergeCell ref="E179:E180"/>
    <mergeCell ref="F179:F180"/>
    <mergeCell ref="N189:N190"/>
    <mergeCell ref="N187:N188"/>
    <mergeCell ref="C189:C190"/>
    <mergeCell ref="D189:D190"/>
    <mergeCell ref="E189:E190"/>
    <mergeCell ref="F189:F190"/>
    <mergeCell ref="G189:G190"/>
    <mergeCell ref="H189:H190"/>
    <mergeCell ref="M187:M188"/>
    <mergeCell ref="K189:K190"/>
    <mergeCell ref="L189:L190"/>
    <mergeCell ref="I189:I190"/>
    <mergeCell ref="J189:J190"/>
    <mergeCell ref="J187:J188"/>
    <mergeCell ref="I183:I184"/>
    <mergeCell ref="N181:N182"/>
    <mergeCell ref="M181:M182"/>
    <mergeCell ref="L187:L188"/>
    <mergeCell ref="M185:M186"/>
    <mergeCell ref="F187:F188"/>
    <mergeCell ref="G187:G188"/>
    <mergeCell ref="K185:K186"/>
    <mergeCell ref="B183:B184"/>
    <mergeCell ref="C183:C184"/>
    <mergeCell ref="D183:D184"/>
    <mergeCell ref="E183:E184"/>
    <mergeCell ref="H183:H184"/>
    <mergeCell ref="I216:I217"/>
    <mergeCell ref="B216:B217"/>
    <mergeCell ref="C216:C217"/>
    <mergeCell ref="D216:D217"/>
    <mergeCell ref="E216:E217"/>
    <mergeCell ref="B214:B215"/>
    <mergeCell ref="C214:C215"/>
    <mergeCell ref="G214:G215"/>
    <mergeCell ref="H214:H215"/>
    <mergeCell ref="I214:I215"/>
    <mergeCell ref="K216:K217"/>
    <mergeCell ref="L216:L217"/>
    <mergeCell ref="G200:G201"/>
    <mergeCell ref="H200:H201"/>
    <mergeCell ref="I200:I201"/>
    <mergeCell ref="B200:B201"/>
    <mergeCell ref="C200:C201"/>
    <mergeCell ref="D200:D201"/>
    <mergeCell ref="E200:E201"/>
    <mergeCell ref="L212:L213"/>
    <mergeCell ref="B191:B192"/>
    <mergeCell ref="C191:C192"/>
    <mergeCell ref="D191:D192"/>
    <mergeCell ref="F208:F209"/>
    <mergeCell ref="G208:G209"/>
    <mergeCell ref="H208:H209"/>
    <mergeCell ref="I208:I209"/>
    <mergeCell ref="M216:M217"/>
    <mergeCell ref="K214:K215"/>
    <mergeCell ref="L214:L215"/>
    <mergeCell ref="M214:M215"/>
    <mergeCell ref="N216:N217"/>
    <mergeCell ref="J216:J217"/>
    <mergeCell ref="J214:J215"/>
    <mergeCell ref="B212:B213"/>
    <mergeCell ref="C212:C213"/>
    <mergeCell ref="D212:D213"/>
    <mergeCell ref="E212:E213"/>
    <mergeCell ref="K210:K211"/>
    <mergeCell ref="F212:F213"/>
    <mergeCell ref="G212:G213"/>
    <mergeCell ref="H212:H213"/>
    <mergeCell ref="I212:I213"/>
    <mergeCell ref="I173:I174"/>
    <mergeCell ref="H175:H176"/>
    <mergeCell ref="I175:I176"/>
    <mergeCell ref="D175:D176"/>
    <mergeCell ref="E175:E176"/>
    <mergeCell ref="N214:N215"/>
    <mergeCell ref="N212:N213"/>
    <mergeCell ref="D214:D215"/>
    <mergeCell ref="E214:E215"/>
    <mergeCell ref="F214:F215"/>
    <mergeCell ref="B173:B174"/>
    <mergeCell ref="C173:C174"/>
    <mergeCell ref="D173:D174"/>
    <mergeCell ref="E173:E174"/>
    <mergeCell ref="F173:F174"/>
    <mergeCell ref="G173:G174"/>
    <mergeCell ref="B208:B209"/>
    <mergeCell ref="C208:C209"/>
    <mergeCell ref="D208:D209"/>
    <mergeCell ref="E208:E209"/>
    <mergeCell ref="N210:N211"/>
    <mergeCell ref="N208:N209"/>
    <mergeCell ref="B210:B211"/>
    <mergeCell ref="C210:C211"/>
    <mergeCell ref="D210:D211"/>
    <mergeCell ref="E210:E211"/>
    <mergeCell ref="F210:F211"/>
    <mergeCell ref="G210:G211"/>
    <mergeCell ref="H210:H211"/>
    <mergeCell ref="L208:L209"/>
    <mergeCell ref="L210:L211"/>
    <mergeCell ref="I210:I211"/>
    <mergeCell ref="J210:J211"/>
    <mergeCell ref="M210:M211"/>
    <mergeCell ref="M206:M207"/>
    <mergeCell ref="B204:B205"/>
    <mergeCell ref="C204:C205"/>
    <mergeCell ref="D204:D205"/>
    <mergeCell ref="E204:E205"/>
    <mergeCell ref="K206:K207"/>
    <mergeCell ref="N206:N207"/>
    <mergeCell ref="N204:N205"/>
    <mergeCell ref="B206:B207"/>
    <mergeCell ref="C206:C207"/>
    <mergeCell ref="D206:D207"/>
    <mergeCell ref="E206:E207"/>
    <mergeCell ref="F206:F207"/>
    <mergeCell ref="G206:G207"/>
    <mergeCell ref="H206:H207"/>
    <mergeCell ref="M204:M205"/>
    <mergeCell ref="L206:L207"/>
    <mergeCell ref="I206:I207"/>
    <mergeCell ref="J206:J207"/>
    <mergeCell ref="F204:F205"/>
    <mergeCell ref="G204:G205"/>
    <mergeCell ref="H204:H205"/>
    <mergeCell ref="I204:I205"/>
    <mergeCell ref="A29:A30"/>
    <mergeCell ref="A92:A93"/>
    <mergeCell ref="A94:A95"/>
    <mergeCell ref="A96:A97"/>
    <mergeCell ref="A98:A99"/>
    <mergeCell ref="A84:A85"/>
    <mergeCell ref="A86:A87"/>
    <mergeCell ref="A88:A89"/>
    <mergeCell ref="A90:A91"/>
    <mergeCell ref="A76:A77"/>
    <mergeCell ref="A17:A18"/>
    <mergeCell ref="A19:A20"/>
    <mergeCell ref="A21:A22"/>
    <mergeCell ref="A23:A24"/>
    <mergeCell ref="A25:A26"/>
    <mergeCell ref="A27:A28"/>
    <mergeCell ref="A35:A36"/>
    <mergeCell ref="A37:A38"/>
    <mergeCell ref="A39:A40"/>
    <mergeCell ref="A41:A42"/>
    <mergeCell ref="A78:A79"/>
    <mergeCell ref="A80:A81"/>
    <mergeCell ref="A82:A83"/>
    <mergeCell ref="A68:A69"/>
    <mergeCell ref="A43:A44"/>
    <mergeCell ref="A45:A46"/>
    <mergeCell ref="A47:A48"/>
    <mergeCell ref="A49:A50"/>
    <mergeCell ref="A70:A71"/>
    <mergeCell ref="A72:A73"/>
    <mergeCell ref="A74:A75"/>
    <mergeCell ref="A60:A61"/>
    <mergeCell ref="A106:A107"/>
    <mergeCell ref="A214:A215"/>
    <mergeCell ref="A216:A217"/>
    <mergeCell ref="A173:A174"/>
    <mergeCell ref="A175:A176"/>
    <mergeCell ref="A177:A178"/>
    <mergeCell ref="A179:A180"/>
    <mergeCell ref="A181:A182"/>
    <mergeCell ref="A183:A184"/>
    <mergeCell ref="A185:A186"/>
    <mergeCell ref="A187:A188"/>
    <mergeCell ref="A129:A130"/>
    <mergeCell ref="A131:A132"/>
    <mergeCell ref="A154:A155"/>
    <mergeCell ref="A156:A157"/>
    <mergeCell ref="A158:A159"/>
    <mergeCell ref="A160:A161"/>
    <mergeCell ref="A135:A136"/>
    <mergeCell ref="A162:A163"/>
    <mergeCell ref="A202:A203"/>
    <mergeCell ref="A189:A190"/>
    <mergeCell ref="A144:A145"/>
    <mergeCell ref="A146:A147"/>
    <mergeCell ref="A148:A149"/>
    <mergeCell ref="A150:A151"/>
    <mergeCell ref="A152:A153"/>
    <mergeCell ref="A204:A205"/>
    <mergeCell ref="A198:A199"/>
    <mergeCell ref="A200:A201"/>
    <mergeCell ref="B135:B136"/>
    <mergeCell ref="I51:I52"/>
    <mergeCell ref="A206:A207"/>
    <mergeCell ref="A208:A209"/>
    <mergeCell ref="A191:A192"/>
    <mergeCell ref="A210:A211"/>
    <mergeCell ref="A212:A213"/>
    <mergeCell ref="M51:M52"/>
    <mergeCell ref="J51:J52"/>
    <mergeCell ref="K51:K52"/>
    <mergeCell ref="L51:L52"/>
    <mergeCell ref="I106:I107"/>
    <mergeCell ref="A64:A65"/>
    <mergeCell ref="A66:A67"/>
    <mergeCell ref="A115:A116"/>
    <mergeCell ref="A117:A118"/>
    <mergeCell ref="A119:A120"/>
    <mergeCell ref="A121:A122"/>
    <mergeCell ref="A123:A124"/>
    <mergeCell ref="A125:A126"/>
    <mergeCell ref="A127:A128"/>
    <mergeCell ref="A100:A101"/>
    <mergeCell ref="A102:A103"/>
    <mergeCell ref="A104:A105"/>
    <mergeCell ref="A62:A63"/>
    <mergeCell ref="F200:F201"/>
    <mergeCell ref="A51:A52"/>
    <mergeCell ref="B51:B52"/>
    <mergeCell ref="C51:C52"/>
    <mergeCell ref="D51:D52"/>
    <mergeCell ref="E51:E52"/>
    <mergeCell ref="F51:F52"/>
    <mergeCell ref="K175:K176"/>
    <mergeCell ref="L175:L176"/>
    <mergeCell ref="M175:M176"/>
    <mergeCell ref="N173:N174"/>
    <mergeCell ref="L173:L174"/>
    <mergeCell ref="M177:M178"/>
    <mergeCell ref="N177:N178"/>
    <mergeCell ref="N175:N176"/>
    <mergeCell ref="A164:A165"/>
    <mergeCell ref="B164:B165"/>
    <mergeCell ref="C164:C165"/>
    <mergeCell ref="D164:D165"/>
    <mergeCell ref="E164:E165"/>
    <mergeCell ref="F164:F165"/>
    <mergeCell ref="N179:N180"/>
    <mergeCell ref="B181:B182"/>
    <mergeCell ref="C181:C182"/>
    <mergeCell ref="D181:D182"/>
    <mergeCell ref="E181:E182"/>
    <mergeCell ref="F181:F182"/>
    <mergeCell ref="G181:G182"/>
    <mergeCell ref="H181:H182"/>
    <mergeCell ref="H173:H174"/>
    <mergeCell ref="B175:B176"/>
    <mergeCell ref="C175:C176"/>
    <mergeCell ref="F175:F176"/>
    <mergeCell ref="G175:G176"/>
    <mergeCell ref="J175:J176"/>
    <mergeCell ref="K177:K178"/>
    <mergeCell ref="L177:L178"/>
    <mergeCell ref="I177:I178"/>
    <mergeCell ref="J177:J178"/>
    <mergeCell ref="N185:N186"/>
    <mergeCell ref="N183:N184"/>
    <mergeCell ref="C135:C136"/>
    <mergeCell ref="D135:D136"/>
    <mergeCell ref="E135:E136"/>
    <mergeCell ref="F135:F136"/>
    <mergeCell ref="G164:G165"/>
    <mergeCell ref="G135:G136"/>
    <mergeCell ref="F144:F145"/>
    <mergeCell ref="G144:G145"/>
    <mergeCell ref="B148:B149"/>
    <mergeCell ref="N164:N165"/>
    <mergeCell ref="M142:M143"/>
    <mergeCell ref="N142:N143"/>
    <mergeCell ref="M135:M136"/>
    <mergeCell ref="N135:N136"/>
    <mergeCell ref="K144:K145"/>
    <mergeCell ref="L144:L145"/>
    <mergeCell ref="K164:K165"/>
    <mergeCell ref="L164:L165"/>
    <mergeCell ref="K142:K143"/>
    <mergeCell ref="K135:K136"/>
    <mergeCell ref="L135:L136"/>
    <mergeCell ref="M164:M165"/>
    <mergeCell ref="L142:L143"/>
    <mergeCell ref="H164:H165"/>
    <mergeCell ref="H135:H136"/>
    <mergeCell ref="B142:B143"/>
    <mergeCell ref="C142:C143"/>
    <mergeCell ref="D142:D143"/>
    <mergeCell ref="E142:E143"/>
    <mergeCell ref="F142:F143"/>
    <mergeCell ref="G142:G143"/>
    <mergeCell ref="H142:H143"/>
    <mergeCell ref="N218:N219"/>
    <mergeCell ref="M191:M192"/>
    <mergeCell ref="N191:N192"/>
    <mergeCell ref="N202:N203"/>
    <mergeCell ref="N200:N201"/>
    <mergeCell ref="M200:M201"/>
    <mergeCell ref="L204:L205"/>
    <mergeCell ref="J200:J201"/>
    <mergeCell ref="K200:K201"/>
    <mergeCell ref="L200:L201"/>
    <mergeCell ref="J164:J165"/>
    <mergeCell ref="I135:I136"/>
    <mergeCell ref="J135:J136"/>
    <mergeCell ref="J144:J145"/>
    <mergeCell ref="J173:J174"/>
    <mergeCell ref="L179:L180"/>
    <mergeCell ref="J183:J184"/>
    <mergeCell ref="I164:I165"/>
    <mergeCell ref="M202:M203"/>
    <mergeCell ref="K202:K203"/>
    <mergeCell ref="L202:L203"/>
    <mergeCell ref="I202:I203"/>
    <mergeCell ref="J202:J203"/>
    <mergeCell ref="J204:J205"/>
    <mergeCell ref="K204:K205"/>
    <mergeCell ref="J208:J209"/>
    <mergeCell ref="K208:K209"/>
    <mergeCell ref="M208:M209"/>
    <mergeCell ref="J212:J213"/>
    <mergeCell ref="K212:K213"/>
    <mergeCell ref="E191:E192"/>
    <mergeCell ref="F191:F192"/>
    <mergeCell ref="G191:G192"/>
    <mergeCell ref="K191:K192"/>
    <mergeCell ref="L191:L192"/>
    <mergeCell ref="M218:M219"/>
    <mergeCell ref="B202:B203"/>
    <mergeCell ref="C202:C203"/>
    <mergeCell ref="D202:D203"/>
    <mergeCell ref="E202:E203"/>
    <mergeCell ref="F202:F203"/>
    <mergeCell ref="G202:G203"/>
    <mergeCell ref="H202:H203"/>
    <mergeCell ref="J225:J226"/>
    <mergeCell ref="K225:K226"/>
    <mergeCell ref="J218:J219"/>
    <mergeCell ref="K218:K219"/>
    <mergeCell ref="J191:J192"/>
    <mergeCell ref="C225:C226"/>
    <mergeCell ref="D225:D226"/>
    <mergeCell ref="E225:E226"/>
    <mergeCell ref="F225:F226"/>
    <mergeCell ref="G225:G226"/>
    <mergeCell ref="H225:H226"/>
    <mergeCell ref="L198:L199"/>
    <mergeCell ref="M198:M199"/>
    <mergeCell ref="M212:M213"/>
    <mergeCell ref="G218:G219"/>
    <mergeCell ref="H218:H219"/>
    <mergeCell ref="H191:H192"/>
    <mergeCell ref="I218:I219"/>
    <mergeCell ref="I191:I192"/>
    <mergeCell ref="N198:N199"/>
    <mergeCell ref="N225:N226"/>
    <mergeCell ref="A227:A228"/>
    <mergeCell ref="B227:B228"/>
    <mergeCell ref="C227:C228"/>
    <mergeCell ref="D227:D228"/>
    <mergeCell ref="E227:E228"/>
    <mergeCell ref="B225:B226"/>
    <mergeCell ref="F227:F228"/>
    <mergeCell ref="G227:G228"/>
    <mergeCell ref="H227:H228"/>
    <mergeCell ref="I225:I226"/>
    <mergeCell ref="N227:N228"/>
    <mergeCell ref="A218:A219"/>
    <mergeCell ref="B218:B219"/>
    <mergeCell ref="C218:C219"/>
    <mergeCell ref="D218:D219"/>
    <mergeCell ref="E218:E219"/>
    <mergeCell ref="F218:F219"/>
    <mergeCell ref="E198:E199"/>
    <mergeCell ref="F198:F199"/>
    <mergeCell ref="I227:I228"/>
    <mergeCell ref="F216:F217"/>
    <mergeCell ref="G216:G217"/>
    <mergeCell ref="H216:H217"/>
    <mergeCell ref="L218:L219"/>
    <mergeCell ref="M227:M228"/>
    <mergeCell ref="J227:J228"/>
    <mergeCell ref="K227:K228"/>
    <mergeCell ref="L227:L228"/>
    <mergeCell ref="M225:M226"/>
    <mergeCell ref="L225:L226"/>
    <mergeCell ref="I142:I143"/>
    <mergeCell ref="J142:J143"/>
    <mergeCell ref="L171:L172"/>
    <mergeCell ref="M171:M172"/>
    <mergeCell ref="N171:N172"/>
    <mergeCell ref="G171:G172"/>
    <mergeCell ref="H171:H172"/>
    <mergeCell ref="I171:I172"/>
    <mergeCell ref="J171:J172"/>
    <mergeCell ref="H198:H199"/>
    <mergeCell ref="I198:I199"/>
    <mergeCell ref="J198:J199"/>
    <mergeCell ref="K198:K199"/>
    <mergeCell ref="K171:K172"/>
    <mergeCell ref="M173:M174"/>
    <mergeCell ref="B177:B178"/>
    <mergeCell ref="C177:C178"/>
    <mergeCell ref="D177:D178"/>
    <mergeCell ref="E177:E178"/>
    <mergeCell ref="F177:F178"/>
    <mergeCell ref="K179:K180"/>
    <mergeCell ref="G177:G178"/>
    <mergeCell ref="H177:H178"/>
    <mergeCell ref="B179:B180"/>
    <mergeCell ref="C179:C180"/>
    <mergeCell ref="G198:G199"/>
    <mergeCell ref="A169:N169"/>
    <mergeCell ref="B171:B172"/>
    <mergeCell ref="C171:C172"/>
    <mergeCell ref="D171:D172"/>
    <mergeCell ref="E171:E172"/>
    <mergeCell ref="F171:F172"/>
    <mergeCell ref="B17:B18"/>
    <mergeCell ref="J113:J114"/>
    <mergeCell ref="K113:K114"/>
    <mergeCell ref="L113:L114"/>
    <mergeCell ref="M113:M114"/>
    <mergeCell ref="F113:F114"/>
    <mergeCell ref="G113:G114"/>
    <mergeCell ref="H113:H114"/>
    <mergeCell ref="I113:I114"/>
    <mergeCell ref="N113:N114"/>
    <mergeCell ref="D106:D107"/>
    <mergeCell ref="E106:E107"/>
    <mergeCell ref="F106:F107"/>
    <mergeCell ref="N106:N107"/>
    <mergeCell ref="M60:M61"/>
    <mergeCell ref="N60:N61"/>
    <mergeCell ref="B60:B61"/>
    <mergeCell ref="C60:C61"/>
    <mergeCell ref="D60:D61"/>
    <mergeCell ref="E60:E61"/>
    <mergeCell ref="B106:B107"/>
    <mergeCell ref="C106:C107"/>
    <mergeCell ref="J106:J107"/>
    <mergeCell ref="K106:K107"/>
    <mergeCell ref="L106:L107"/>
    <mergeCell ref="G106:G107"/>
    <mergeCell ref="H106:H107"/>
    <mergeCell ref="M106:M107"/>
    <mergeCell ref="N51:N52"/>
    <mergeCell ref="F60:F61"/>
    <mergeCell ref="G60:G61"/>
    <mergeCell ref="H60:H61"/>
    <mergeCell ref="A2:N2"/>
    <mergeCell ref="A4:D4"/>
    <mergeCell ref="A5:D5"/>
    <mergeCell ref="A6:D6"/>
    <mergeCell ref="A225:A226"/>
    <mergeCell ref="A223:N223"/>
    <mergeCell ref="A196:N196"/>
    <mergeCell ref="B198:B199"/>
    <mergeCell ref="C198:C199"/>
    <mergeCell ref="D198:D199"/>
    <mergeCell ref="G15:G16"/>
    <mergeCell ref="H15:H16"/>
    <mergeCell ref="I15:I16"/>
    <mergeCell ref="G58:G59"/>
    <mergeCell ref="H58:H59"/>
    <mergeCell ref="I58:I59"/>
    <mergeCell ref="I19:I20"/>
    <mergeCell ref="J58:J59"/>
    <mergeCell ref="J15:J16"/>
    <mergeCell ref="K15:K16"/>
    <mergeCell ref="K58:K59"/>
    <mergeCell ref="L58:L59"/>
    <mergeCell ref="M58:M59"/>
    <mergeCell ref="K17:K18"/>
    <mergeCell ref="B115:B116"/>
    <mergeCell ref="A171:A172"/>
    <mergeCell ref="L17:L18"/>
    <mergeCell ref="M17:M18"/>
    <mergeCell ref="L21:L22"/>
    <mergeCell ref="N58:N59"/>
    <mergeCell ref="N15:N16"/>
    <mergeCell ref="B58:B59"/>
    <mergeCell ref="A7:D7"/>
    <mergeCell ref="A8:D8"/>
    <mergeCell ref="A9:D9"/>
    <mergeCell ref="A10:D10"/>
    <mergeCell ref="A113:A114"/>
    <mergeCell ref="A142:A143"/>
    <mergeCell ref="A140:N140"/>
    <mergeCell ref="A111:N111"/>
    <mergeCell ref="B113:B114"/>
    <mergeCell ref="C113:C114"/>
    <mergeCell ref="A13:N13"/>
    <mergeCell ref="A31:A32"/>
    <mergeCell ref="A33:A34"/>
    <mergeCell ref="B15:B16"/>
    <mergeCell ref="C15:C16"/>
    <mergeCell ref="D15:D16"/>
    <mergeCell ref="E15:E16"/>
    <mergeCell ref="L15:L16"/>
    <mergeCell ref="M15:M16"/>
    <mergeCell ref="F15:F16"/>
    <mergeCell ref="A15:A16"/>
    <mergeCell ref="A58:A59"/>
    <mergeCell ref="A56:N56"/>
    <mergeCell ref="D113:D114"/>
    <mergeCell ref="E113:E114"/>
    <mergeCell ref="A133:A134"/>
    <mergeCell ref="C58:C59"/>
    <mergeCell ref="D58:D59"/>
    <mergeCell ref="E58:E59"/>
    <mergeCell ref="F58:F59"/>
    <mergeCell ref="G51:G52"/>
    <mergeCell ref="H51:H52"/>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2000'!A166" display="4 - BUENOS AIRES AL PACIFICO - SAN MARTIN S.A."/>
    <hyperlink ref="A4:D4" location="'2000'!A44" display="1 - FERROEXPRESO PAMPEANO S.A."/>
    <hyperlink ref="A5:D5" location="'2000'!A85" display="2 - NUEVO CENTRAL ARGENTINO S.A."/>
    <hyperlink ref="A6:D6" location="'2000'!A137" display="3 - FERROSUR ROCA S.A."/>
    <hyperlink ref="A8:D8" location="'2000'!A193" display="5 - FERROCARRIL MESOPOTAMICO - GRAL. URQUIZA S.A."/>
    <hyperlink ref="A9:D9" location="'2000'!A220" display="6 - BELGRANO CARGAS S.A."/>
    <hyperlink ref="A10:D10" location="'2000'!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8"/>
  <sheetViews>
    <sheetView showGridLines="0" showRowColHeaders="0" view="pageLayout" topLeftCell="G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196" t="s">
        <v>205</v>
      </c>
      <c r="B2" s="196"/>
      <c r="C2" s="196"/>
      <c r="D2" s="196"/>
      <c r="E2" s="196"/>
      <c r="F2" s="196"/>
      <c r="G2" s="196"/>
      <c r="H2" s="196"/>
      <c r="I2" s="196"/>
      <c r="J2" s="196"/>
      <c r="K2" s="196"/>
      <c r="L2" s="196"/>
      <c r="M2" s="196"/>
      <c r="N2" s="196"/>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197" t="s">
        <v>0</v>
      </c>
      <c r="B4" s="198"/>
      <c r="C4" s="198"/>
      <c r="D4" s="198"/>
      <c r="E4" s="199"/>
      <c r="F4" s="50"/>
      <c r="G4" s="34"/>
      <c r="H4" s="15"/>
      <c r="I4" s="15"/>
      <c r="J4" s="15"/>
      <c r="K4" s="15"/>
      <c r="L4" s="15"/>
      <c r="M4" s="15"/>
      <c r="N4" s="16"/>
    </row>
    <row r="5" spans="1:14" s="10" customFormat="1" ht="24.95" customHeight="1" thickTop="1" thickBot="1" x14ac:dyDescent="0.25">
      <c r="A5" s="197" t="s">
        <v>31</v>
      </c>
      <c r="B5" s="198"/>
      <c r="C5" s="198"/>
      <c r="D5" s="198"/>
      <c r="E5" s="199"/>
      <c r="F5" s="50"/>
      <c r="G5" s="34"/>
      <c r="H5" s="15"/>
      <c r="I5" s="15"/>
      <c r="J5" s="15"/>
      <c r="K5" s="15"/>
      <c r="L5" s="15"/>
      <c r="M5" s="15"/>
      <c r="N5" s="16"/>
    </row>
    <row r="6" spans="1:14" s="10" customFormat="1" ht="24.95" customHeight="1" thickTop="1" thickBot="1" x14ac:dyDescent="0.25">
      <c r="A6" s="197" t="s">
        <v>50</v>
      </c>
      <c r="B6" s="198"/>
      <c r="C6" s="198"/>
      <c r="D6" s="198"/>
      <c r="E6" s="199"/>
      <c r="F6" s="50"/>
      <c r="G6" s="34"/>
      <c r="H6" s="15"/>
      <c r="I6" s="15"/>
      <c r="J6" s="15"/>
      <c r="K6" s="15"/>
      <c r="L6" s="15"/>
      <c r="M6" s="15"/>
      <c r="N6" s="16"/>
    </row>
    <row r="7" spans="1:14" s="10" customFormat="1" ht="24.95" customHeight="1" thickTop="1" thickBot="1" x14ac:dyDescent="0.25">
      <c r="A7" s="197" t="s">
        <v>61</v>
      </c>
      <c r="B7" s="198"/>
      <c r="C7" s="198"/>
      <c r="D7" s="198"/>
      <c r="E7" s="199"/>
      <c r="F7" s="50"/>
      <c r="G7" s="34"/>
      <c r="H7" s="15"/>
      <c r="I7" s="15"/>
      <c r="J7" s="15"/>
      <c r="K7" s="15"/>
      <c r="L7" s="15"/>
      <c r="M7" s="15"/>
      <c r="N7" s="16"/>
    </row>
    <row r="8" spans="1:14" s="10" customFormat="1" ht="24.95" customHeight="1" thickTop="1" thickBot="1" x14ac:dyDescent="0.25">
      <c r="A8" s="197" t="s">
        <v>74</v>
      </c>
      <c r="B8" s="198"/>
      <c r="C8" s="198"/>
      <c r="D8" s="198"/>
      <c r="E8" s="199"/>
      <c r="F8" s="51"/>
      <c r="G8"/>
      <c r="H8" s="15"/>
      <c r="I8" s="15"/>
      <c r="J8" s="15"/>
      <c r="K8" s="15"/>
      <c r="L8" s="15"/>
      <c r="M8" s="15"/>
      <c r="N8" s="16"/>
    </row>
    <row r="9" spans="1:14" s="10" customFormat="1" ht="24.95" customHeight="1" thickTop="1" thickBot="1" x14ac:dyDescent="0.25">
      <c r="A9" s="197" t="s">
        <v>81</v>
      </c>
      <c r="B9" s="198"/>
      <c r="C9" s="198"/>
      <c r="D9" s="198"/>
      <c r="E9" s="199"/>
      <c r="F9" s="51"/>
      <c r="G9"/>
      <c r="H9" s="15"/>
      <c r="I9" s="15"/>
      <c r="J9" s="15"/>
      <c r="K9" s="15"/>
      <c r="L9" s="15"/>
      <c r="M9" s="15"/>
      <c r="N9" s="16"/>
    </row>
    <row r="10" spans="1:14" s="10" customFormat="1" ht="24.95" customHeight="1" thickTop="1" thickBot="1" x14ac:dyDescent="0.25">
      <c r="A10" s="197" t="s">
        <v>90</v>
      </c>
      <c r="B10" s="198"/>
      <c r="C10" s="198"/>
      <c r="D10" s="198"/>
      <c r="E10" s="199"/>
      <c r="F10" s="50"/>
      <c r="G10" s="34"/>
      <c r="H10" s="15"/>
      <c r="I10" s="15"/>
      <c r="J10" s="15"/>
      <c r="K10" s="15"/>
      <c r="L10" s="15"/>
      <c r="M10" s="15"/>
      <c r="N10" s="16"/>
    </row>
    <row r="11" spans="1:14" ht="12.75" customHeight="1" thickTop="1" x14ac:dyDescent="0.2"/>
    <row r="13" spans="1:14" s="10" customFormat="1" ht="24.95" customHeight="1" x14ac:dyDescent="0.2">
      <c r="A13" s="200" t="s">
        <v>187</v>
      </c>
      <c r="B13" s="200"/>
      <c r="C13" s="200"/>
      <c r="D13" s="200"/>
      <c r="E13" s="200"/>
      <c r="F13" s="200"/>
      <c r="G13" s="200"/>
      <c r="H13" s="200"/>
      <c r="I13" s="200"/>
      <c r="J13" s="200"/>
      <c r="K13" s="200"/>
      <c r="L13" s="200"/>
      <c r="M13" s="200"/>
      <c r="N13" s="200"/>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192" t="s">
        <v>13</v>
      </c>
    </row>
    <row r="16" spans="1:14" ht="12.75" customHeight="1" thickBot="1" x14ac:dyDescent="0.25">
      <c r="A16" s="195"/>
      <c r="B16" s="195"/>
      <c r="C16" s="195"/>
      <c r="D16" s="195"/>
      <c r="E16" s="195"/>
      <c r="F16" s="195"/>
      <c r="G16" s="195"/>
      <c r="H16" s="195"/>
      <c r="I16" s="195"/>
      <c r="J16" s="195"/>
      <c r="K16" s="195"/>
      <c r="L16" s="195"/>
      <c r="M16" s="195"/>
      <c r="N16" s="193"/>
    </row>
    <row r="17" spans="1:14" ht="12.75" customHeight="1" x14ac:dyDescent="0.2">
      <c r="A17" s="194" t="s">
        <v>32</v>
      </c>
      <c r="B17" s="205">
        <v>1942</v>
      </c>
      <c r="C17" s="205">
        <v>1339</v>
      </c>
      <c r="D17" s="205">
        <v>3580</v>
      </c>
      <c r="E17" s="205">
        <v>13096</v>
      </c>
      <c r="F17" s="205">
        <v>7874</v>
      </c>
      <c r="G17" s="205">
        <v>10235</v>
      </c>
      <c r="H17" s="205">
        <v>12217</v>
      </c>
      <c r="I17" s="205">
        <v>8652</v>
      </c>
      <c r="J17" s="205">
        <v>7182</v>
      </c>
      <c r="K17" s="205">
        <v>9993</v>
      </c>
      <c r="L17" s="205">
        <v>9915</v>
      </c>
      <c r="M17" s="205">
        <v>5750</v>
      </c>
      <c r="N17" s="207">
        <f t="shared" ref="N17:N49" si="0">SUM(B17:M17)</f>
        <v>91775</v>
      </c>
    </row>
    <row r="18" spans="1:14" ht="12.75" customHeight="1" thickBot="1" x14ac:dyDescent="0.25">
      <c r="A18" s="195"/>
      <c r="B18" s="206"/>
      <c r="C18" s="206"/>
      <c r="D18" s="206"/>
      <c r="E18" s="206"/>
      <c r="F18" s="206"/>
      <c r="G18" s="206"/>
      <c r="H18" s="206"/>
      <c r="I18" s="206"/>
      <c r="J18" s="206"/>
      <c r="K18" s="206"/>
      <c r="L18" s="206"/>
      <c r="M18" s="206"/>
      <c r="N18" s="208"/>
    </row>
    <row r="19" spans="1:14" ht="12.75" customHeight="1" x14ac:dyDescent="0.2">
      <c r="A19" s="194" t="s">
        <v>118</v>
      </c>
      <c r="B19" s="205">
        <v>3162</v>
      </c>
      <c r="C19" s="205">
        <v>256</v>
      </c>
      <c r="D19" s="205">
        <v>301</v>
      </c>
      <c r="E19" s="205"/>
      <c r="F19" s="205"/>
      <c r="G19" s="205"/>
      <c r="H19" s="205">
        <v>830</v>
      </c>
      <c r="I19" s="205"/>
      <c r="J19" s="205"/>
      <c r="K19" s="205"/>
      <c r="L19" s="205"/>
      <c r="M19" s="205">
        <v>1264</v>
      </c>
      <c r="N19" s="207">
        <f t="shared" si="0"/>
        <v>5813</v>
      </c>
    </row>
    <row r="20" spans="1:14" ht="12.75" customHeight="1" thickBot="1" x14ac:dyDescent="0.25">
      <c r="A20" s="195"/>
      <c r="B20" s="206"/>
      <c r="C20" s="206"/>
      <c r="D20" s="206"/>
      <c r="E20" s="206"/>
      <c r="F20" s="206"/>
      <c r="G20" s="206"/>
      <c r="H20" s="206"/>
      <c r="I20" s="206"/>
      <c r="J20" s="206"/>
      <c r="K20" s="206"/>
      <c r="L20" s="206"/>
      <c r="M20" s="206"/>
      <c r="N20" s="208"/>
    </row>
    <row r="21" spans="1:14" ht="12.75" customHeight="1" x14ac:dyDescent="0.2">
      <c r="A21" s="194" t="s">
        <v>106</v>
      </c>
      <c r="B21" s="205"/>
      <c r="C21" s="205"/>
      <c r="D21" s="205"/>
      <c r="E21" s="205"/>
      <c r="F21" s="205"/>
      <c r="G21" s="205"/>
      <c r="H21" s="205"/>
      <c r="I21" s="205"/>
      <c r="J21" s="205"/>
      <c r="K21" s="205"/>
      <c r="L21" s="205"/>
      <c r="M21" s="205"/>
      <c r="N21" s="207">
        <f t="shared" si="0"/>
        <v>0</v>
      </c>
    </row>
    <row r="22" spans="1:14" ht="12.75" customHeight="1" thickBot="1" x14ac:dyDescent="0.25">
      <c r="A22" s="195"/>
      <c r="B22" s="206"/>
      <c r="C22" s="206"/>
      <c r="D22" s="206"/>
      <c r="E22" s="206"/>
      <c r="F22" s="206"/>
      <c r="G22" s="206"/>
      <c r="H22" s="206"/>
      <c r="I22" s="206"/>
      <c r="J22" s="206"/>
      <c r="K22" s="206"/>
      <c r="L22" s="206"/>
      <c r="M22" s="206"/>
      <c r="N22" s="208"/>
    </row>
    <row r="23" spans="1:14" ht="12.75" customHeight="1" x14ac:dyDescent="0.2">
      <c r="A23" s="194" t="s">
        <v>14</v>
      </c>
      <c r="B23" s="205">
        <v>17467</v>
      </c>
      <c r="C23" s="205">
        <v>17889</v>
      </c>
      <c r="D23" s="205">
        <v>6714</v>
      </c>
      <c r="E23" s="205">
        <v>125</v>
      </c>
      <c r="F23" s="205">
        <v>5102</v>
      </c>
      <c r="G23" s="205">
        <v>17125</v>
      </c>
      <c r="H23" s="205">
        <v>5331</v>
      </c>
      <c r="I23" s="205">
        <v>25720</v>
      </c>
      <c r="J23" s="205">
        <v>8852</v>
      </c>
      <c r="K23" s="205">
        <v>3509</v>
      </c>
      <c r="L23" s="205">
        <v>4230</v>
      </c>
      <c r="M23" s="205">
        <v>14252</v>
      </c>
      <c r="N23" s="207">
        <f t="shared" si="0"/>
        <v>126316</v>
      </c>
    </row>
    <row r="24" spans="1:14" ht="12.75" customHeight="1" thickBot="1" x14ac:dyDescent="0.25">
      <c r="A24" s="195"/>
      <c r="B24" s="206"/>
      <c r="C24" s="206"/>
      <c r="D24" s="206"/>
      <c r="E24" s="206"/>
      <c r="F24" s="206"/>
      <c r="G24" s="206"/>
      <c r="H24" s="206"/>
      <c r="I24" s="206"/>
      <c r="J24" s="206"/>
      <c r="K24" s="206"/>
      <c r="L24" s="206"/>
      <c r="M24" s="206"/>
      <c r="N24" s="208"/>
    </row>
    <row r="25" spans="1:14" ht="12.75" customHeight="1" x14ac:dyDescent="0.2">
      <c r="A25" s="194" t="s">
        <v>38</v>
      </c>
      <c r="B25" s="205"/>
      <c r="C25" s="205"/>
      <c r="D25" s="205"/>
      <c r="E25" s="205"/>
      <c r="F25" s="205"/>
      <c r="G25" s="205"/>
      <c r="H25" s="205"/>
      <c r="I25" s="205"/>
      <c r="J25" s="205"/>
      <c r="K25" s="205"/>
      <c r="L25" s="205"/>
      <c r="M25" s="205"/>
      <c r="N25" s="207">
        <f t="shared" si="0"/>
        <v>0</v>
      </c>
    </row>
    <row r="26" spans="1:14" ht="12.75" customHeight="1" thickBot="1" x14ac:dyDescent="0.25">
      <c r="A26" s="195"/>
      <c r="B26" s="206"/>
      <c r="C26" s="206"/>
      <c r="D26" s="206"/>
      <c r="E26" s="206"/>
      <c r="F26" s="206"/>
      <c r="G26" s="206"/>
      <c r="H26" s="206"/>
      <c r="I26" s="206"/>
      <c r="J26" s="206"/>
      <c r="K26" s="206"/>
      <c r="L26" s="206"/>
      <c r="M26" s="206"/>
      <c r="N26" s="208"/>
    </row>
    <row r="27" spans="1:14" ht="12.75" customHeight="1" x14ac:dyDescent="0.2">
      <c r="A27" s="194" t="s">
        <v>40</v>
      </c>
      <c r="B27" s="205"/>
      <c r="C27" s="205">
        <v>2032</v>
      </c>
      <c r="D27" s="205">
        <f>3081+2968</f>
        <v>6049</v>
      </c>
      <c r="E27" s="205">
        <v>4039</v>
      </c>
      <c r="F27" s="205">
        <v>6307</v>
      </c>
      <c r="G27" s="205">
        <v>21921</v>
      </c>
      <c r="H27" s="205">
        <v>30171</v>
      </c>
      <c r="I27" s="205">
        <v>19535</v>
      </c>
      <c r="J27" s="205">
        <v>6657</v>
      </c>
      <c r="K27" s="205">
        <v>20269</v>
      </c>
      <c r="L27" s="205">
        <v>5849</v>
      </c>
      <c r="M27" s="205">
        <v>1685</v>
      </c>
      <c r="N27" s="207">
        <f t="shared" si="0"/>
        <v>124514</v>
      </c>
    </row>
    <row r="28" spans="1:14" ht="12.75" customHeight="1" thickBot="1" x14ac:dyDescent="0.25">
      <c r="A28" s="195"/>
      <c r="B28" s="206"/>
      <c r="C28" s="206"/>
      <c r="D28" s="206"/>
      <c r="E28" s="206"/>
      <c r="F28" s="206"/>
      <c r="G28" s="206"/>
      <c r="H28" s="206"/>
      <c r="I28" s="206"/>
      <c r="J28" s="206"/>
      <c r="K28" s="206"/>
      <c r="L28" s="206"/>
      <c r="M28" s="206"/>
      <c r="N28" s="208"/>
    </row>
    <row r="29" spans="1:14" ht="12.75" customHeight="1" x14ac:dyDescent="0.2">
      <c r="A29" s="194" t="s">
        <v>18</v>
      </c>
      <c r="B29" s="205">
        <v>1143</v>
      </c>
      <c r="C29" s="205">
        <v>1118</v>
      </c>
      <c r="D29" s="205">
        <v>44386</v>
      </c>
      <c r="E29" s="205">
        <v>21452</v>
      </c>
      <c r="F29" s="205">
        <v>15501</v>
      </c>
      <c r="G29" s="205">
        <v>26939</v>
      </c>
      <c r="H29" s="205">
        <v>35784</v>
      </c>
      <c r="I29" s="205">
        <v>25332</v>
      </c>
      <c r="J29" s="205">
        <v>41611</v>
      </c>
      <c r="K29" s="205">
        <v>27738</v>
      </c>
      <c r="L29" s="205">
        <v>39666</v>
      </c>
      <c r="M29" s="205">
        <v>9212</v>
      </c>
      <c r="N29" s="207">
        <f t="shared" si="0"/>
        <v>289882</v>
      </c>
    </row>
    <row r="30" spans="1:14" ht="12.75" customHeight="1" thickBot="1" x14ac:dyDescent="0.25">
      <c r="A30" s="195"/>
      <c r="B30" s="206"/>
      <c r="C30" s="206"/>
      <c r="D30" s="206"/>
      <c r="E30" s="206"/>
      <c r="F30" s="206"/>
      <c r="G30" s="206"/>
      <c r="H30" s="206"/>
      <c r="I30" s="206"/>
      <c r="J30" s="206"/>
      <c r="K30" s="206"/>
      <c r="L30" s="206"/>
      <c r="M30" s="206"/>
      <c r="N30" s="208"/>
    </row>
    <row r="31" spans="1:14" ht="12.75" customHeight="1" x14ac:dyDescent="0.2">
      <c r="A31" s="194" t="s">
        <v>24</v>
      </c>
      <c r="B31" s="205"/>
      <c r="C31" s="205"/>
      <c r="D31" s="205">
        <v>5783</v>
      </c>
      <c r="E31" s="205">
        <v>7007</v>
      </c>
      <c r="F31" s="205">
        <v>3266</v>
      </c>
      <c r="G31" s="205">
        <v>7816</v>
      </c>
      <c r="H31" s="205">
        <v>3308</v>
      </c>
      <c r="I31" s="205">
        <v>6721</v>
      </c>
      <c r="J31" s="205">
        <v>7651</v>
      </c>
      <c r="K31" s="205">
        <v>12617</v>
      </c>
      <c r="L31" s="205">
        <v>4222</v>
      </c>
      <c r="M31" s="205">
        <v>5574</v>
      </c>
      <c r="N31" s="207">
        <f t="shared" si="0"/>
        <v>63965</v>
      </c>
    </row>
    <row r="32" spans="1:14" ht="12.75" customHeight="1" thickBot="1" x14ac:dyDescent="0.25">
      <c r="A32" s="195"/>
      <c r="B32" s="206"/>
      <c r="C32" s="206"/>
      <c r="D32" s="206"/>
      <c r="E32" s="206"/>
      <c r="F32" s="206"/>
      <c r="G32" s="206"/>
      <c r="H32" s="206"/>
      <c r="I32" s="206"/>
      <c r="J32" s="206"/>
      <c r="K32" s="206"/>
      <c r="L32" s="206"/>
      <c r="M32" s="206"/>
      <c r="N32" s="208"/>
    </row>
    <row r="33" spans="1:14" ht="12.75" customHeight="1" x14ac:dyDescent="0.2">
      <c r="A33" s="194" t="s">
        <v>26</v>
      </c>
      <c r="B33" s="205"/>
      <c r="C33" s="205"/>
      <c r="D33" s="205"/>
      <c r="E33" s="205"/>
      <c r="F33" s="205"/>
      <c r="G33" s="205"/>
      <c r="H33" s="205"/>
      <c r="I33" s="205"/>
      <c r="J33" s="205">
        <v>3065</v>
      </c>
      <c r="K33" s="205"/>
      <c r="L33" s="205"/>
      <c r="M33" s="205"/>
      <c r="N33" s="207">
        <f t="shared" si="0"/>
        <v>3065</v>
      </c>
    </row>
    <row r="34" spans="1:14" ht="12.75" customHeight="1" thickBot="1" x14ac:dyDescent="0.25">
      <c r="A34" s="195"/>
      <c r="B34" s="206"/>
      <c r="C34" s="206"/>
      <c r="D34" s="206"/>
      <c r="E34" s="206"/>
      <c r="F34" s="206"/>
      <c r="G34" s="206"/>
      <c r="H34" s="206"/>
      <c r="I34" s="206"/>
      <c r="J34" s="206"/>
      <c r="K34" s="206"/>
      <c r="L34" s="206"/>
      <c r="M34" s="206"/>
      <c r="N34" s="208"/>
    </row>
    <row r="35" spans="1:14" ht="12.75" customHeight="1" x14ac:dyDescent="0.2">
      <c r="A35" s="194" t="s">
        <v>15</v>
      </c>
      <c r="B35" s="205">
        <v>54112</v>
      </c>
      <c r="C35" s="205">
        <v>2889</v>
      </c>
      <c r="D35" s="205">
        <v>35913</v>
      </c>
      <c r="E35" s="205">
        <v>98442</v>
      </c>
      <c r="F35" s="205">
        <v>57619</v>
      </c>
      <c r="G35" s="205">
        <v>28360</v>
      </c>
      <c r="H35" s="205">
        <v>29606</v>
      </c>
      <c r="I35" s="205">
        <v>51836</v>
      </c>
      <c r="J35" s="205">
        <v>40256</v>
      </c>
      <c r="K35" s="205">
        <v>21370</v>
      </c>
      <c r="L35" s="205">
        <v>33810</v>
      </c>
      <c r="M35" s="205">
        <v>12310</v>
      </c>
      <c r="N35" s="207">
        <f t="shared" si="0"/>
        <v>466523</v>
      </c>
    </row>
    <row r="36" spans="1:14" ht="12.75" customHeight="1" thickBot="1" x14ac:dyDescent="0.25">
      <c r="A36" s="195"/>
      <c r="B36" s="206"/>
      <c r="C36" s="206"/>
      <c r="D36" s="206"/>
      <c r="E36" s="206"/>
      <c r="F36" s="206"/>
      <c r="G36" s="206"/>
      <c r="H36" s="206"/>
      <c r="I36" s="206"/>
      <c r="J36" s="206"/>
      <c r="K36" s="206"/>
      <c r="L36" s="206"/>
      <c r="M36" s="206"/>
      <c r="N36" s="208"/>
    </row>
    <row r="37" spans="1:14" ht="12.75" customHeight="1" x14ac:dyDescent="0.2">
      <c r="A37" s="194" t="s">
        <v>25</v>
      </c>
      <c r="B37" s="205">
        <v>12183</v>
      </c>
      <c r="C37" s="205">
        <v>8071</v>
      </c>
      <c r="D37" s="205">
        <v>5372</v>
      </c>
      <c r="E37" s="205">
        <v>10714</v>
      </c>
      <c r="F37" s="205">
        <v>15153</v>
      </c>
      <c r="G37" s="205">
        <v>13301</v>
      </c>
      <c r="H37" s="205">
        <v>13809</v>
      </c>
      <c r="I37" s="205">
        <v>13541</v>
      </c>
      <c r="J37" s="205">
        <v>8847</v>
      </c>
      <c r="K37" s="205">
        <v>10330</v>
      </c>
      <c r="L37" s="205">
        <v>13818</v>
      </c>
      <c r="M37" s="205">
        <v>9458</v>
      </c>
      <c r="N37" s="207">
        <f t="shared" si="0"/>
        <v>134597</v>
      </c>
    </row>
    <row r="38" spans="1:14" ht="12.75" customHeight="1" thickBot="1" x14ac:dyDescent="0.25">
      <c r="A38" s="195"/>
      <c r="B38" s="206"/>
      <c r="C38" s="206"/>
      <c r="D38" s="206"/>
      <c r="E38" s="206"/>
      <c r="F38" s="206"/>
      <c r="G38" s="206"/>
      <c r="H38" s="206"/>
      <c r="I38" s="206"/>
      <c r="J38" s="206"/>
      <c r="K38" s="206"/>
      <c r="L38" s="206"/>
      <c r="M38" s="206"/>
      <c r="N38" s="208"/>
    </row>
    <row r="39" spans="1:14" ht="12.75" customHeight="1" x14ac:dyDescent="0.2">
      <c r="A39" s="194" t="s">
        <v>29</v>
      </c>
      <c r="B39" s="205">
        <v>880</v>
      </c>
      <c r="C39" s="205">
        <v>1039</v>
      </c>
      <c r="D39" s="205">
        <v>2198</v>
      </c>
      <c r="E39" s="205">
        <v>1343</v>
      </c>
      <c r="F39" s="205">
        <v>1773</v>
      </c>
      <c r="G39" s="205">
        <v>1253</v>
      </c>
      <c r="H39" s="205">
        <v>600</v>
      </c>
      <c r="I39" s="205"/>
      <c r="J39" s="205"/>
      <c r="K39" s="205"/>
      <c r="L39" s="205">
        <v>540</v>
      </c>
      <c r="M39" s="205"/>
      <c r="N39" s="207">
        <f t="shared" si="0"/>
        <v>9626</v>
      </c>
    </row>
    <row r="40" spans="1:14" ht="12.75" customHeight="1" thickBot="1" x14ac:dyDescent="0.25">
      <c r="A40" s="195"/>
      <c r="B40" s="206"/>
      <c r="C40" s="206"/>
      <c r="D40" s="206"/>
      <c r="E40" s="206"/>
      <c r="F40" s="206"/>
      <c r="G40" s="206"/>
      <c r="H40" s="206"/>
      <c r="I40" s="206"/>
      <c r="J40" s="206"/>
      <c r="K40" s="206"/>
      <c r="L40" s="206"/>
      <c r="M40" s="206"/>
      <c r="N40" s="208"/>
    </row>
    <row r="41" spans="1:14" ht="12.75" customHeight="1" x14ac:dyDescent="0.2">
      <c r="A41" s="194" t="s">
        <v>19</v>
      </c>
      <c r="B41" s="205">
        <v>1339</v>
      </c>
      <c r="C41" s="205">
        <v>6</v>
      </c>
      <c r="D41" s="205">
        <v>505</v>
      </c>
      <c r="E41" s="205">
        <v>58354</v>
      </c>
      <c r="F41" s="205">
        <v>99873</v>
      </c>
      <c r="G41" s="205">
        <v>18721</v>
      </c>
      <c r="H41" s="205">
        <v>40578</v>
      </c>
      <c r="I41" s="205">
        <v>41716</v>
      </c>
      <c r="J41" s="205">
        <v>17880</v>
      </c>
      <c r="K41" s="205">
        <v>14331</v>
      </c>
      <c r="L41" s="205">
        <v>34131</v>
      </c>
      <c r="M41" s="205">
        <v>23506</v>
      </c>
      <c r="N41" s="207">
        <f t="shared" si="0"/>
        <v>350940</v>
      </c>
    </row>
    <row r="42" spans="1:14" ht="12.75" customHeight="1" thickBot="1" x14ac:dyDescent="0.25">
      <c r="A42" s="195"/>
      <c r="B42" s="206"/>
      <c r="C42" s="206"/>
      <c r="D42" s="206"/>
      <c r="E42" s="206"/>
      <c r="F42" s="206"/>
      <c r="G42" s="206"/>
      <c r="H42" s="206"/>
      <c r="I42" s="206"/>
      <c r="J42" s="206"/>
      <c r="K42" s="206"/>
      <c r="L42" s="206"/>
      <c r="M42" s="206"/>
      <c r="N42" s="208"/>
    </row>
    <row r="43" spans="1:14" ht="12.75" customHeight="1" x14ac:dyDescent="0.2">
      <c r="A43" s="194" t="s">
        <v>23</v>
      </c>
      <c r="B43" s="205"/>
      <c r="C43" s="205"/>
      <c r="D43" s="205"/>
      <c r="E43" s="205"/>
      <c r="F43" s="205"/>
      <c r="G43" s="205"/>
      <c r="H43" s="205"/>
      <c r="I43" s="205">
        <v>1644</v>
      </c>
      <c r="J43" s="205">
        <v>3344</v>
      </c>
      <c r="K43" s="205">
        <v>14486</v>
      </c>
      <c r="L43" s="205">
        <v>22049</v>
      </c>
      <c r="M43" s="205">
        <v>33663</v>
      </c>
      <c r="N43" s="207">
        <f t="shared" si="0"/>
        <v>75186</v>
      </c>
    </row>
    <row r="44" spans="1:14" ht="12.75" customHeight="1" thickBot="1" x14ac:dyDescent="0.25">
      <c r="A44" s="195"/>
      <c r="B44" s="206"/>
      <c r="C44" s="206"/>
      <c r="D44" s="206"/>
      <c r="E44" s="206"/>
      <c r="F44" s="206"/>
      <c r="G44" s="206"/>
      <c r="H44" s="206"/>
      <c r="I44" s="206"/>
      <c r="J44" s="206"/>
      <c r="K44" s="206"/>
      <c r="L44" s="206"/>
      <c r="M44" s="206"/>
      <c r="N44" s="208"/>
    </row>
    <row r="45" spans="1:14" ht="12.75" customHeight="1" x14ac:dyDescent="0.2">
      <c r="A45" s="194" t="s">
        <v>17</v>
      </c>
      <c r="B45" s="205"/>
      <c r="C45" s="205"/>
      <c r="D45" s="205"/>
      <c r="E45" s="205"/>
      <c r="F45" s="205"/>
      <c r="G45" s="205">
        <v>1514</v>
      </c>
      <c r="H45" s="205"/>
      <c r="I45" s="205"/>
      <c r="J45" s="205"/>
      <c r="K45" s="205"/>
      <c r="L45" s="205"/>
      <c r="M45" s="205"/>
      <c r="N45" s="207">
        <f t="shared" si="0"/>
        <v>1514</v>
      </c>
    </row>
    <row r="46" spans="1:14" ht="12.75" customHeight="1" thickBot="1" x14ac:dyDescent="0.25">
      <c r="A46" s="195"/>
      <c r="B46" s="206"/>
      <c r="C46" s="206"/>
      <c r="D46" s="206"/>
      <c r="E46" s="206"/>
      <c r="F46" s="206"/>
      <c r="G46" s="206"/>
      <c r="H46" s="206"/>
      <c r="I46" s="206"/>
      <c r="J46" s="206"/>
      <c r="K46" s="206"/>
      <c r="L46" s="206"/>
      <c r="M46" s="206"/>
      <c r="N46" s="208"/>
    </row>
    <row r="47" spans="1:14" ht="12.75" customHeight="1" x14ac:dyDescent="0.2">
      <c r="A47" s="194" t="s">
        <v>16</v>
      </c>
      <c r="B47" s="205">
        <v>156181</v>
      </c>
      <c r="C47" s="205">
        <v>71345</v>
      </c>
      <c r="D47" s="205">
        <v>36596</v>
      </c>
      <c r="E47" s="205">
        <v>27202</v>
      </c>
      <c r="F47" s="205">
        <v>60214</v>
      </c>
      <c r="G47" s="205">
        <v>73539</v>
      </c>
      <c r="H47" s="205">
        <v>62835</v>
      </c>
      <c r="I47" s="205">
        <v>57726</v>
      </c>
      <c r="J47" s="205">
        <v>39549</v>
      </c>
      <c r="K47" s="205">
        <v>16392</v>
      </c>
      <c r="L47" s="205">
        <v>10026</v>
      </c>
      <c r="M47" s="205">
        <v>45946</v>
      </c>
      <c r="N47" s="207">
        <f t="shared" si="0"/>
        <v>657551</v>
      </c>
    </row>
    <row r="48" spans="1:14" ht="12.75" customHeight="1" thickBot="1" x14ac:dyDescent="0.25">
      <c r="A48" s="195"/>
      <c r="B48" s="206"/>
      <c r="C48" s="206"/>
      <c r="D48" s="206"/>
      <c r="E48" s="206"/>
      <c r="F48" s="206"/>
      <c r="G48" s="206"/>
      <c r="H48" s="206"/>
      <c r="I48" s="206"/>
      <c r="J48" s="206"/>
      <c r="K48" s="206"/>
      <c r="L48" s="206"/>
      <c r="M48" s="206"/>
      <c r="N48" s="208"/>
    </row>
    <row r="49" spans="1:14" ht="12.75" customHeight="1" x14ac:dyDescent="0.2">
      <c r="A49" s="194" t="s">
        <v>60</v>
      </c>
      <c r="B49" s="205"/>
      <c r="C49" s="205">
        <v>88</v>
      </c>
      <c r="D49" s="205">
        <f>101+1382</f>
        <v>1483</v>
      </c>
      <c r="E49" s="205">
        <v>5221</v>
      </c>
      <c r="F49" s="205">
        <v>112</v>
      </c>
      <c r="G49" s="205">
        <v>176</v>
      </c>
      <c r="H49" s="205">
        <v>141</v>
      </c>
      <c r="I49" s="205">
        <v>16</v>
      </c>
      <c r="J49" s="205"/>
      <c r="K49" s="205"/>
      <c r="L49" s="205"/>
      <c r="M49" s="205"/>
      <c r="N49" s="207">
        <f t="shared" si="0"/>
        <v>7237</v>
      </c>
    </row>
    <row r="50" spans="1:14" ht="12.75" customHeight="1" thickBot="1" x14ac:dyDescent="0.25">
      <c r="A50" s="195"/>
      <c r="B50" s="206"/>
      <c r="C50" s="206"/>
      <c r="D50" s="206"/>
      <c r="E50" s="206"/>
      <c r="F50" s="206"/>
      <c r="G50" s="206"/>
      <c r="H50" s="206"/>
      <c r="I50" s="206"/>
      <c r="J50" s="206"/>
      <c r="K50" s="206"/>
      <c r="L50" s="206"/>
      <c r="M50" s="206"/>
      <c r="N50" s="208"/>
    </row>
    <row r="51" spans="1:14" ht="12.75" customHeight="1" x14ac:dyDescent="0.2">
      <c r="A51" s="201" t="s">
        <v>13</v>
      </c>
      <c r="B51" s="190">
        <f t="shared" ref="B51:M51" si="1">SUM(B17:B49)</f>
        <v>248409</v>
      </c>
      <c r="C51" s="190">
        <f t="shared" si="1"/>
        <v>106072</v>
      </c>
      <c r="D51" s="190">
        <f t="shared" si="1"/>
        <v>148880</v>
      </c>
      <c r="E51" s="190">
        <f t="shared" si="1"/>
        <v>246995</v>
      </c>
      <c r="F51" s="190">
        <f t="shared" si="1"/>
        <v>272794</v>
      </c>
      <c r="G51" s="190">
        <f t="shared" si="1"/>
        <v>220900</v>
      </c>
      <c r="H51" s="190">
        <f t="shared" si="1"/>
        <v>235210</v>
      </c>
      <c r="I51" s="190">
        <f t="shared" si="1"/>
        <v>252439</v>
      </c>
      <c r="J51" s="190">
        <f t="shared" si="1"/>
        <v>184894</v>
      </c>
      <c r="K51" s="190">
        <f t="shared" si="1"/>
        <v>151035</v>
      </c>
      <c r="L51" s="190">
        <f t="shared" si="1"/>
        <v>178256</v>
      </c>
      <c r="M51" s="190">
        <f t="shared" si="1"/>
        <v>162620</v>
      </c>
      <c r="N51" s="190">
        <f>SUM(B51:M51)</f>
        <v>2408504</v>
      </c>
    </row>
    <row r="52" spans="1:14" ht="12.75" customHeight="1" thickBot="1" x14ac:dyDescent="0.25">
      <c r="A52" s="202"/>
      <c r="B52" s="191"/>
      <c r="C52" s="191"/>
      <c r="D52" s="191"/>
      <c r="E52" s="191"/>
      <c r="F52" s="191"/>
      <c r="G52" s="191"/>
      <c r="H52" s="191"/>
      <c r="I52" s="191"/>
      <c r="J52" s="191"/>
      <c r="K52" s="191"/>
      <c r="L52" s="191"/>
      <c r="M52" s="191"/>
      <c r="N52" s="19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0" t="s">
        <v>189</v>
      </c>
      <c r="B56" s="200"/>
      <c r="C56" s="200"/>
      <c r="D56" s="200"/>
      <c r="E56" s="200"/>
      <c r="F56" s="200"/>
      <c r="G56" s="200"/>
      <c r="H56" s="200"/>
      <c r="I56" s="200"/>
      <c r="J56" s="200"/>
      <c r="K56" s="200"/>
      <c r="L56" s="200"/>
      <c r="M56" s="200"/>
      <c r="N56" s="200"/>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192" t="s">
        <v>13</v>
      </c>
    </row>
    <row r="59" spans="1:14" ht="12.75" customHeight="1" thickBot="1" x14ac:dyDescent="0.25">
      <c r="A59" s="195"/>
      <c r="B59" s="195"/>
      <c r="C59" s="195"/>
      <c r="D59" s="195"/>
      <c r="E59" s="195"/>
      <c r="F59" s="195"/>
      <c r="G59" s="195"/>
      <c r="H59" s="195"/>
      <c r="I59" s="195"/>
      <c r="J59" s="195"/>
      <c r="K59" s="195"/>
      <c r="L59" s="195"/>
      <c r="M59" s="195"/>
      <c r="N59" s="193"/>
    </row>
    <row r="60" spans="1:14" ht="12.75" customHeight="1" x14ac:dyDescent="0.2">
      <c r="A60" s="194" t="s">
        <v>32</v>
      </c>
      <c r="B60" s="205">
        <v>13136</v>
      </c>
      <c r="C60" s="205">
        <v>4914</v>
      </c>
      <c r="D60" s="205">
        <v>22008</v>
      </c>
      <c r="E60" s="205">
        <v>33117</v>
      </c>
      <c r="F60" s="205">
        <v>37372</v>
      </c>
      <c r="G60" s="205">
        <v>40453</v>
      </c>
      <c r="H60" s="205">
        <v>34107</v>
      </c>
      <c r="I60" s="205">
        <v>35056</v>
      </c>
      <c r="J60" s="205">
        <v>38575</v>
      </c>
      <c r="K60" s="205">
        <v>41714</v>
      </c>
      <c r="L60" s="205">
        <v>39650</v>
      </c>
      <c r="M60" s="205">
        <v>39550</v>
      </c>
      <c r="N60" s="207">
        <f>SUM(B60:M60)</f>
        <v>379652</v>
      </c>
    </row>
    <row r="61" spans="1:14" ht="12.75" customHeight="1" thickBot="1" x14ac:dyDescent="0.25">
      <c r="A61" s="195"/>
      <c r="B61" s="206"/>
      <c r="C61" s="206"/>
      <c r="D61" s="206"/>
      <c r="E61" s="206"/>
      <c r="F61" s="206"/>
      <c r="G61" s="206"/>
      <c r="H61" s="206"/>
      <c r="I61" s="206"/>
      <c r="J61" s="206"/>
      <c r="K61" s="206"/>
      <c r="L61" s="206"/>
      <c r="M61" s="206"/>
      <c r="N61" s="208"/>
    </row>
    <row r="62" spans="1:14" ht="12.75" customHeight="1" x14ac:dyDescent="0.2">
      <c r="A62" s="194" t="s">
        <v>100</v>
      </c>
      <c r="B62" s="205"/>
      <c r="C62" s="205"/>
      <c r="D62" s="205"/>
      <c r="E62" s="205"/>
      <c r="F62" s="205"/>
      <c r="G62" s="205"/>
      <c r="H62" s="205"/>
      <c r="I62" s="205"/>
      <c r="J62" s="205"/>
      <c r="K62" s="205"/>
      <c r="L62" s="205"/>
      <c r="M62" s="205"/>
      <c r="N62" s="207">
        <f>SUM(B62:M62)</f>
        <v>0</v>
      </c>
    </row>
    <row r="63" spans="1:14" ht="12.75" customHeight="1" thickBot="1" x14ac:dyDescent="0.25">
      <c r="A63" s="195"/>
      <c r="B63" s="206"/>
      <c r="C63" s="206"/>
      <c r="D63" s="206"/>
      <c r="E63" s="206"/>
      <c r="F63" s="206"/>
      <c r="G63" s="206"/>
      <c r="H63" s="206"/>
      <c r="I63" s="206"/>
      <c r="J63" s="206"/>
      <c r="K63" s="206"/>
      <c r="L63" s="206"/>
      <c r="M63" s="206"/>
      <c r="N63" s="208"/>
    </row>
    <row r="64" spans="1:14" ht="12.75" customHeight="1" x14ac:dyDescent="0.2">
      <c r="A64" s="194" t="s">
        <v>33</v>
      </c>
      <c r="B64" s="205"/>
      <c r="C64" s="205"/>
      <c r="D64" s="205"/>
      <c r="E64" s="205"/>
      <c r="F64" s="205"/>
      <c r="G64" s="205">
        <v>2938</v>
      </c>
      <c r="H64" s="205">
        <v>11954</v>
      </c>
      <c r="I64" s="205">
        <v>16821</v>
      </c>
      <c r="J64" s="205">
        <v>9925</v>
      </c>
      <c r="K64" s="205"/>
      <c r="L64" s="205">
        <v>3804</v>
      </c>
      <c r="M64" s="205"/>
      <c r="N64" s="207">
        <f>SUM(B64:M64)</f>
        <v>45442</v>
      </c>
    </row>
    <row r="65" spans="1:14" ht="12.75" customHeight="1" thickBot="1" x14ac:dyDescent="0.25">
      <c r="A65" s="195"/>
      <c r="B65" s="206"/>
      <c r="C65" s="206"/>
      <c r="D65" s="206"/>
      <c r="E65" s="206"/>
      <c r="F65" s="206"/>
      <c r="G65" s="206"/>
      <c r="H65" s="206"/>
      <c r="I65" s="206"/>
      <c r="J65" s="206"/>
      <c r="K65" s="206"/>
      <c r="L65" s="206"/>
      <c r="M65" s="206"/>
      <c r="N65" s="208"/>
    </row>
    <row r="66" spans="1:14" ht="12.75" customHeight="1" x14ac:dyDescent="0.2">
      <c r="A66" s="194" t="s">
        <v>34</v>
      </c>
      <c r="B66" s="205"/>
      <c r="C66" s="205"/>
      <c r="D66" s="205"/>
      <c r="E66" s="205"/>
      <c r="F66" s="205"/>
      <c r="G66" s="205"/>
      <c r="H66" s="205"/>
      <c r="I66" s="205"/>
      <c r="J66" s="205"/>
      <c r="K66" s="205"/>
      <c r="L66" s="205"/>
      <c r="M66" s="205"/>
      <c r="N66" s="207">
        <f>SUM(B66:M66)</f>
        <v>0</v>
      </c>
    </row>
    <row r="67" spans="1:14" ht="12.75" customHeight="1" thickBot="1" x14ac:dyDescent="0.25">
      <c r="A67" s="195"/>
      <c r="B67" s="206"/>
      <c r="C67" s="206"/>
      <c r="D67" s="206"/>
      <c r="E67" s="206"/>
      <c r="F67" s="206"/>
      <c r="G67" s="206"/>
      <c r="H67" s="206"/>
      <c r="I67" s="206"/>
      <c r="J67" s="206"/>
      <c r="K67" s="206"/>
      <c r="L67" s="206"/>
      <c r="M67" s="206"/>
      <c r="N67" s="208"/>
    </row>
    <row r="68" spans="1:14" ht="12.75" customHeight="1" x14ac:dyDescent="0.2">
      <c r="A68" s="194" t="s">
        <v>35</v>
      </c>
      <c r="B68" s="205"/>
      <c r="C68" s="205"/>
      <c r="D68" s="205"/>
      <c r="E68" s="205"/>
      <c r="F68" s="205"/>
      <c r="G68" s="205">
        <v>916</v>
      </c>
      <c r="H68" s="205"/>
      <c r="I68" s="205"/>
      <c r="J68" s="205"/>
      <c r="K68" s="205"/>
      <c r="L68" s="205"/>
      <c r="M68" s="205"/>
      <c r="N68" s="207">
        <f>SUM(B68:M68)</f>
        <v>916</v>
      </c>
    </row>
    <row r="69" spans="1:14" ht="12.75" customHeight="1" thickBot="1" x14ac:dyDescent="0.25">
      <c r="A69" s="195"/>
      <c r="B69" s="206"/>
      <c r="C69" s="206"/>
      <c r="D69" s="206"/>
      <c r="E69" s="206"/>
      <c r="F69" s="206"/>
      <c r="G69" s="206"/>
      <c r="H69" s="206"/>
      <c r="I69" s="206"/>
      <c r="J69" s="206"/>
      <c r="K69" s="206"/>
      <c r="L69" s="206"/>
      <c r="M69" s="206"/>
      <c r="N69" s="208"/>
    </row>
    <row r="70" spans="1:14" ht="12.75" customHeight="1" x14ac:dyDescent="0.2">
      <c r="A70" s="194" t="s">
        <v>101</v>
      </c>
      <c r="B70" s="205"/>
      <c r="C70" s="205"/>
      <c r="D70" s="205"/>
      <c r="E70" s="205"/>
      <c r="F70" s="205"/>
      <c r="G70" s="205"/>
      <c r="H70" s="205"/>
      <c r="I70" s="205"/>
      <c r="J70" s="205"/>
      <c r="K70" s="205"/>
      <c r="L70" s="205"/>
      <c r="M70" s="205"/>
      <c r="N70" s="207">
        <f>SUM(B70:M70)</f>
        <v>0</v>
      </c>
    </row>
    <row r="71" spans="1:14" ht="12.75" customHeight="1" thickBot="1" x14ac:dyDescent="0.25">
      <c r="A71" s="195"/>
      <c r="B71" s="206"/>
      <c r="C71" s="206"/>
      <c r="D71" s="206"/>
      <c r="E71" s="206"/>
      <c r="F71" s="206"/>
      <c r="G71" s="206"/>
      <c r="H71" s="206"/>
      <c r="I71" s="206"/>
      <c r="J71" s="206"/>
      <c r="K71" s="206"/>
      <c r="L71" s="206"/>
      <c r="M71" s="206"/>
      <c r="N71" s="208"/>
    </row>
    <row r="72" spans="1:14" ht="12.75" customHeight="1" x14ac:dyDescent="0.2">
      <c r="A72" s="194" t="s">
        <v>102</v>
      </c>
      <c r="B72" s="205"/>
      <c r="C72" s="205"/>
      <c r="D72" s="205"/>
      <c r="E72" s="205"/>
      <c r="F72" s="205"/>
      <c r="G72" s="205"/>
      <c r="H72" s="205"/>
      <c r="I72" s="205"/>
      <c r="J72" s="205"/>
      <c r="K72" s="205"/>
      <c r="L72" s="205"/>
      <c r="M72" s="205"/>
      <c r="N72" s="207">
        <f>SUM(B72:M72)</f>
        <v>0</v>
      </c>
    </row>
    <row r="73" spans="1:14" ht="12.75" customHeight="1" thickBot="1" x14ac:dyDescent="0.25">
      <c r="A73" s="195"/>
      <c r="B73" s="206"/>
      <c r="C73" s="206"/>
      <c r="D73" s="206"/>
      <c r="E73" s="206"/>
      <c r="F73" s="206"/>
      <c r="G73" s="206"/>
      <c r="H73" s="206"/>
      <c r="I73" s="206"/>
      <c r="J73" s="206"/>
      <c r="K73" s="206"/>
      <c r="L73" s="206"/>
      <c r="M73" s="206"/>
      <c r="N73" s="208"/>
    </row>
    <row r="74" spans="1:14" ht="12.75" customHeight="1" x14ac:dyDescent="0.2">
      <c r="A74" s="194" t="s">
        <v>113</v>
      </c>
      <c r="B74" s="205">
        <v>552</v>
      </c>
      <c r="C74" s="205"/>
      <c r="D74" s="205">
        <v>665</v>
      </c>
      <c r="E74" s="205">
        <v>1035</v>
      </c>
      <c r="F74" s="205">
        <v>2540</v>
      </c>
      <c r="G74" s="205">
        <v>2389</v>
      </c>
      <c r="H74" s="205">
        <v>372</v>
      </c>
      <c r="I74" s="205">
        <v>682</v>
      </c>
      <c r="J74" s="205">
        <v>999</v>
      </c>
      <c r="K74" s="205">
        <v>1029</v>
      </c>
      <c r="L74" s="205">
        <v>841</v>
      </c>
      <c r="M74" s="205">
        <v>746</v>
      </c>
      <c r="N74" s="207">
        <f>SUM(B74:M74)</f>
        <v>11850</v>
      </c>
    </row>
    <row r="75" spans="1:14" ht="12.75" customHeight="1" thickBot="1" x14ac:dyDescent="0.25">
      <c r="A75" s="195"/>
      <c r="B75" s="206"/>
      <c r="C75" s="206"/>
      <c r="D75" s="206"/>
      <c r="E75" s="206"/>
      <c r="F75" s="206"/>
      <c r="G75" s="206"/>
      <c r="H75" s="206"/>
      <c r="I75" s="206"/>
      <c r="J75" s="206"/>
      <c r="K75" s="206"/>
      <c r="L75" s="206"/>
      <c r="M75" s="206"/>
      <c r="N75" s="208"/>
    </row>
    <row r="76" spans="1:14" ht="12.75" customHeight="1" x14ac:dyDescent="0.2">
      <c r="A76" s="194" t="s">
        <v>37</v>
      </c>
      <c r="B76" s="205">
        <v>17152</v>
      </c>
      <c r="C76" s="205">
        <v>13129</v>
      </c>
      <c r="D76" s="205">
        <v>8953</v>
      </c>
      <c r="E76" s="205">
        <v>8197</v>
      </c>
      <c r="F76" s="205">
        <v>17315</v>
      </c>
      <c r="G76" s="205">
        <v>24992</v>
      </c>
      <c r="H76" s="205">
        <v>21946</v>
      </c>
      <c r="I76" s="205">
        <v>28588</v>
      </c>
      <c r="J76" s="205">
        <v>22887</v>
      </c>
      <c r="K76" s="205">
        <v>16970</v>
      </c>
      <c r="L76" s="205">
        <v>22744</v>
      </c>
      <c r="M76" s="205">
        <v>16112</v>
      </c>
      <c r="N76" s="207">
        <f>SUM(B76:M76)</f>
        <v>218985</v>
      </c>
    </row>
    <row r="77" spans="1:14" ht="12.75" customHeight="1" thickBot="1" x14ac:dyDescent="0.25">
      <c r="A77" s="195"/>
      <c r="B77" s="206"/>
      <c r="C77" s="206"/>
      <c r="D77" s="206"/>
      <c r="E77" s="206"/>
      <c r="F77" s="206"/>
      <c r="G77" s="206"/>
      <c r="H77" s="206"/>
      <c r="I77" s="206"/>
      <c r="J77" s="206"/>
      <c r="K77" s="206"/>
      <c r="L77" s="206"/>
      <c r="M77" s="206"/>
      <c r="N77" s="208"/>
    </row>
    <row r="78" spans="1:14" ht="12.75" customHeight="1" x14ac:dyDescent="0.2">
      <c r="A78" s="194" t="s">
        <v>38</v>
      </c>
      <c r="B78" s="205">
        <v>2526</v>
      </c>
      <c r="C78" s="205">
        <v>1709</v>
      </c>
      <c r="D78" s="205">
        <v>1222</v>
      </c>
      <c r="E78" s="205">
        <v>1154</v>
      </c>
      <c r="F78" s="205">
        <v>2574</v>
      </c>
      <c r="G78" s="205">
        <v>3807</v>
      </c>
      <c r="H78" s="205">
        <v>3499</v>
      </c>
      <c r="I78" s="205">
        <v>3861</v>
      </c>
      <c r="J78" s="205">
        <v>2961</v>
      </c>
      <c r="K78" s="205">
        <v>2724</v>
      </c>
      <c r="L78" s="205">
        <v>3026</v>
      </c>
      <c r="M78" s="205">
        <v>2508</v>
      </c>
      <c r="N78" s="207">
        <f>SUM(B78:M78)</f>
        <v>31571</v>
      </c>
    </row>
    <row r="79" spans="1:14" ht="12.75" customHeight="1" thickBot="1" x14ac:dyDescent="0.25">
      <c r="A79" s="195"/>
      <c r="B79" s="206"/>
      <c r="C79" s="206"/>
      <c r="D79" s="206"/>
      <c r="E79" s="206"/>
      <c r="F79" s="206"/>
      <c r="G79" s="206"/>
      <c r="H79" s="206"/>
      <c r="I79" s="206"/>
      <c r="J79" s="206"/>
      <c r="K79" s="206"/>
      <c r="L79" s="206"/>
      <c r="M79" s="206"/>
      <c r="N79" s="208"/>
    </row>
    <row r="80" spans="1:14" ht="12.75" customHeight="1" x14ac:dyDescent="0.2">
      <c r="A80" s="194" t="s">
        <v>39</v>
      </c>
      <c r="B80" s="205">
        <v>31742</v>
      </c>
      <c r="C80" s="205">
        <v>8413</v>
      </c>
      <c r="D80" s="205">
        <v>37605</v>
      </c>
      <c r="E80" s="205">
        <v>42759</v>
      </c>
      <c r="F80" s="205">
        <v>31645</v>
      </c>
      <c r="G80" s="205">
        <v>32444</v>
      </c>
      <c r="H80" s="205">
        <v>34859</v>
      </c>
      <c r="I80" s="205">
        <v>33889</v>
      </c>
      <c r="J80" s="205">
        <v>59257</v>
      </c>
      <c r="K80" s="205">
        <v>20560</v>
      </c>
      <c r="L80" s="205">
        <v>28371</v>
      </c>
      <c r="M80" s="205">
        <v>20263</v>
      </c>
      <c r="N80" s="207">
        <f>SUM(B80:M80)</f>
        <v>381807</v>
      </c>
    </row>
    <row r="81" spans="1:14" ht="12.75" customHeight="1" thickBot="1" x14ac:dyDescent="0.25">
      <c r="A81" s="195"/>
      <c r="B81" s="206"/>
      <c r="C81" s="206"/>
      <c r="D81" s="206"/>
      <c r="E81" s="206"/>
      <c r="F81" s="206"/>
      <c r="G81" s="206"/>
      <c r="H81" s="206"/>
      <c r="I81" s="206"/>
      <c r="J81" s="206"/>
      <c r="K81" s="206"/>
      <c r="L81" s="206"/>
      <c r="M81" s="206"/>
      <c r="N81" s="208"/>
    </row>
    <row r="82" spans="1:14" ht="12.75" customHeight="1" x14ac:dyDescent="0.2">
      <c r="A82" s="194" t="s">
        <v>40</v>
      </c>
      <c r="B82" s="205"/>
      <c r="C82" s="205">
        <v>967</v>
      </c>
      <c r="D82" s="205"/>
      <c r="E82" s="205">
        <v>2022</v>
      </c>
      <c r="F82" s="205">
        <v>321</v>
      </c>
      <c r="G82" s="205">
        <v>1815</v>
      </c>
      <c r="H82" s="205"/>
      <c r="I82" s="205">
        <v>1513</v>
      </c>
      <c r="J82" s="205">
        <v>957</v>
      </c>
      <c r="K82" s="205"/>
      <c r="L82" s="205"/>
      <c r="M82" s="205"/>
      <c r="N82" s="207">
        <f>SUM(B82:M82)</f>
        <v>7595</v>
      </c>
    </row>
    <row r="83" spans="1:14" ht="12.75" customHeight="1" thickBot="1" x14ac:dyDescent="0.25">
      <c r="A83" s="195"/>
      <c r="B83" s="206"/>
      <c r="C83" s="206"/>
      <c r="D83" s="206"/>
      <c r="E83" s="206"/>
      <c r="F83" s="206"/>
      <c r="G83" s="206"/>
      <c r="H83" s="206"/>
      <c r="I83" s="206"/>
      <c r="J83" s="206"/>
      <c r="K83" s="206"/>
      <c r="L83" s="206"/>
      <c r="M83" s="206"/>
      <c r="N83" s="208"/>
    </row>
    <row r="84" spans="1:14" ht="12.75" customHeight="1" x14ac:dyDescent="0.2">
      <c r="A84" s="194" t="s">
        <v>41</v>
      </c>
      <c r="B84" s="205"/>
      <c r="C84" s="205"/>
      <c r="D84" s="205">
        <v>2228</v>
      </c>
      <c r="E84" s="205">
        <v>4510</v>
      </c>
      <c r="F84" s="205">
        <v>11741</v>
      </c>
      <c r="G84" s="205">
        <v>13639</v>
      </c>
      <c r="H84" s="205">
        <v>20425</v>
      </c>
      <c r="I84" s="205">
        <v>20845</v>
      </c>
      <c r="J84" s="205">
        <v>605</v>
      </c>
      <c r="K84" s="205"/>
      <c r="L84" s="205"/>
      <c r="M84" s="205"/>
      <c r="N84" s="207">
        <f>SUM(B84:M84)</f>
        <v>73993</v>
      </c>
    </row>
    <row r="85" spans="1:14" ht="12.75" customHeight="1" thickBot="1" x14ac:dyDescent="0.25">
      <c r="A85" s="195"/>
      <c r="B85" s="206"/>
      <c r="C85" s="206"/>
      <c r="D85" s="206"/>
      <c r="E85" s="206"/>
      <c r="F85" s="206"/>
      <c r="G85" s="206"/>
      <c r="H85" s="206"/>
      <c r="I85" s="206"/>
      <c r="J85" s="206"/>
      <c r="K85" s="206"/>
      <c r="L85" s="206"/>
      <c r="M85" s="206"/>
      <c r="N85" s="208"/>
    </row>
    <row r="86" spans="1:14" ht="12.75" customHeight="1" x14ac:dyDescent="0.2">
      <c r="A86" s="194" t="s">
        <v>42</v>
      </c>
      <c r="B86" s="205"/>
      <c r="C86" s="205"/>
      <c r="D86" s="205"/>
      <c r="E86" s="205"/>
      <c r="F86" s="205"/>
      <c r="G86" s="205"/>
      <c r="H86" s="205"/>
      <c r="I86" s="205"/>
      <c r="J86" s="205"/>
      <c r="K86" s="205"/>
      <c r="L86" s="205"/>
      <c r="M86" s="205"/>
      <c r="N86" s="207">
        <f>SUM(B86:M86)</f>
        <v>0</v>
      </c>
    </row>
    <row r="87" spans="1:14" ht="12.75" customHeight="1" thickBot="1" x14ac:dyDescent="0.25">
      <c r="A87" s="195"/>
      <c r="B87" s="206"/>
      <c r="C87" s="206"/>
      <c r="D87" s="206"/>
      <c r="E87" s="206"/>
      <c r="F87" s="206"/>
      <c r="G87" s="206"/>
      <c r="H87" s="206"/>
      <c r="I87" s="206"/>
      <c r="J87" s="206"/>
      <c r="K87" s="206"/>
      <c r="L87" s="206"/>
      <c r="M87" s="206"/>
      <c r="N87" s="208"/>
    </row>
    <row r="88" spans="1:14" ht="12.75" customHeight="1" x14ac:dyDescent="0.2">
      <c r="A88" s="194" t="s">
        <v>43</v>
      </c>
      <c r="B88" s="205">
        <v>148215</v>
      </c>
      <c r="C88" s="205">
        <v>87058</v>
      </c>
      <c r="D88" s="205">
        <v>81950</v>
      </c>
      <c r="E88" s="205">
        <v>193933</v>
      </c>
      <c r="F88" s="205">
        <v>197288</v>
      </c>
      <c r="G88" s="205">
        <v>153893</v>
      </c>
      <c r="H88" s="205">
        <v>178702</v>
      </c>
      <c r="I88" s="205">
        <v>178061</v>
      </c>
      <c r="J88" s="205">
        <v>103253</v>
      </c>
      <c r="K88" s="205">
        <v>122930</v>
      </c>
      <c r="L88" s="205">
        <v>101062</v>
      </c>
      <c r="M88" s="205">
        <v>114079</v>
      </c>
      <c r="N88" s="207">
        <f>SUM(B88:M88)</f>
        <v>1660424</v>
      </c>
    </row>
    <row r="89" spans="1:14" ht="12.75" customHeight="1" thickBot="1" x14ac:dyDescent="0.25">
      <c r="A89" s="195"/>
      <c r="B89" s="206"/>
      <c r="C89" s="206"/>
      <c r="D89" s="206"/>
      <c r="E89" s="206"/>
      <c r="F89" s="206"/>
      <c r="G89" s="206"/>
      <c r="H89" s="206"/>
      <c r="I89" s="206"/>
      <c r="J89" s="206"/>
      <c r="K89" s="206"/>
      <c r="L89" s="206"/>
      <c r="M89" s="206"/>
      <c r="N89" s="208"/>
    </row>
    <row r="90" spans="1:14" ht="12.75" customHeight="1" x14ac:dyDescent="0.2">
      <c r="A90" s="194" t="s">
        <v>44</v>
      </c>
      <c r="B90" s="205">
        <v>55767</v>
      </c>
      <c r="C90" s="205">
        <v>53558</v>
      </c>
      <c r="D90" s="205">
        <v>62562</v>
      </c>
      <c r="E90" s="205">
        <v>69170</v>
      </c>
      <c r="F90" s="205">
        <v>66455</v>
      </c>
      <c r="G90" s="205">
        <v>59602</v>
      </c>
      <c r="H90" s="205">
        <v>62212</v>
      </c>
      <c r="I90" s="205">
        <v>64198</v>
      </c>
      <c r="J90" s="205">
        <v>65185</v>
      </c>
      <c r="K90" s="205">
        <v>56216</v>
      </c>
      <c r="L90" s="205">
        <v>58146</v>
      </c>
      <c r="M90" s="205">
        <v>74551</v>
      </c>
      <c r="N90" s="207">
        <f>SUM(B90:M90)</f>
        <v>747622</v>
      </c>
    </row>
    <row r="91" spans="1:14" ht="12.75" customHeight="1" thickBot="1" x14ac:dyDescent="0.25">
      <c r="A91" s="195"/>
      <c r="B91" s="206"/>
      <c r="C91" s="206"/>
      <c r="D91" s="206"/>
      <c r="E91" s="206"/>
      <c r="F91" s="206"/>
      <c r="G91" s="206"/>
      <c r="H91" s="206"/>
      <c r="I91" s="206"/>
      <c r="J91" s="206"/>
      <c r="K91" s="206"/>
      <c r="L91" s="206"/>
      <c r="M91" s="206"/>
      <c r="N91" s="208"/>
    </row>
    <row r="92" spans="1:14" ht="12.75" customHeight="1" x14ac:dyDescent="0.2">
      <c r="A92" s="194" t="s">
        <v>103</v>
      </c>
      <c r="B92" s="205"/>
      <c r="C92" s="205"/>
      <c r="D92" s="205"/>
      <c r="E92" s="205"/>
      <c r="F92" s="205"/>
      <c r="G92" s="205"/>
      <c r="H92" s="205"/>
      <c r="I92" s="205"/>
      <c r="J92" s="205"/>
      <c r="K92" s="205"/>
      <c r="L92" s="205"/>
      <c r="M92" s="205"/>
      <c r="N92" s="207">
        <f>SUM(B92:M92)</f>
        <v>0</v>
      </c>
    </row>
    <row r="93" spans="1:14" ht="12.75" customHeight="1" thickBot="1" x14ac:dyDescent="0.25">
      <c r="A93" s="195"/>
      <c r="B93" s="206"/>
      <c r="C93" s="206"/>
      <c r="D93" s="206"/>
      <c r="E93" s="206"/>
      <c r="F93" s="206"/>
      <c r="G93" s="206"/>
      <c r="H93" s="206"/>
      <c r="I93" s="206"/>
      <c r="J93" s="206"/>
      <c r="K93" s="206"/>
      <c r="L93" s="206"/>
      <c r="M93" s="206"/>
      <c r="N93" s="208"/>
    </row>
    <row r="94" spans="1:14" ht="12.75" customHeight="1" x14ac:dyDescent="0.2">
      <c r="A94" s="194" t="s">
        <v>104</v>
      </c>
      <c r="B94" s="205"/>
      <c r="C94" s="205"/>
      <c r="D94" s="205"/>
      <c r="E94" s="205"/>
      <c r="F94" s="205"/>
      <c r="G94" s="205"/>
      <c r="H94" s="205"/>
      <c r="I94" s="205"/>
      <c r="J94" s="205"/>
      <c r="K94" s="205"/>
      <c r="L94" s="205"/>
      <c r="M94" s="205"/>
      <c r="N94" s="207">
        <f>SUM(B94:M94)</f>
        <v>0</v>
      </c>
    </row>
    <row r="95" spans="1:14" ht="12.75" customHeight="1" thickBot="1" x14ac:dyDescent="0.25">
      <c r="A95" s="195"/>
      <c r="B95" s="206"/>
      <c r="C95" s="206"/>
      <c r="D95" s="206"/>
      <c r="E95" s="206"/>
      <c r="F95" s="206"/>
      <c r="G95" s="206"/>
      <c r="H95" s="206"/>
      <c r="I95" s="206"/>
      <c r="J95" s="206"/>
      <c r="K95" s="206"/>
      <c r="L95" s="206"/>
      <c r="M95" s="206"/>
      <c r="N95" s="208"/>
    </row>
    <row r="96" spans="1:14" ht="12.75" customHeight="1" x14ac:dyDescent="0.2">
      <c r="A96" s="194" t="s">
        <v>45</v>
      </c>
      <c r="B96" s="205">
        <v>96444</v>
      </c>
      <c r="C96" s="205">
        <v>21903</v>
      </c>
      <c r="D96" s="205">
        <v>97744</v>
      </c>
      <c r="E96" s="205">
        <v>197148</v>
      </c>
      <c r="F96" s="205">
        <v>231909</v>
      </c>
      <c r="G96" s="205">
        <v>221725</v>
      </c>
      <c r="H96" s="205">
        <v>226414</v>
      </c>
      <c r="I96" s="205">
        <v>241880</v>
      </c>
      <c r="J96" s="205">
        <v>228610</v>
      </c>
      <c r="K96" s="205">
        <v>248274</v>
      </c>
      <c r="L96" s="205">
        <v>232484</v>
      </c>
      <c r="M96" s="205">
        <v>214046</v>
      </c>
      <c r="N96" s="207">
        <f>SUM(B96:M96)</f>
        <v>2258581</v>
      </c>
    </row>
    <row r="97" spans="1:14" ht="12.75" customHeight="1" thickBot="1" x14ac:dyDescent="0.25">
      <c r="A97" s="195"/>
      <c r="B97" s="206"/>
      <c r="C97" s="206"/>
      <c r="D97" s="206"/>
      <c r="E97" s="206"/>
      <c r="F97" s="206"/>
      <c r="G97" s="206"/>
      <c r="H97" s="206"/>
      <c r="I97" s="206"/>
      <c r="J97" s="206"/>
      <c r="K97" s="206"/>
      <c r="L97" s="206"/>
      <c r="M97" s="206"/>
      <c r="N97" s="208"/>
    </row>
    <row r="98" spans="1:14" ht="12.75" customHeight="1" x14ac:dyDescent="0.2">
      <c r="A98" s="194" t="s">
        <v>46</v>
      </c>
      <c r="B98" s="205">
        <v>26142</v>
      </c>
      <c r="C98" s="205">
        <v>31494</v>
      </c>
      <c r="D98" s="205">
        <v>30659</v>
      </c>
      <c r="E98" s="205">
        <v>33612</v>
      </c>
      <c r="F98" s="205">
        <v>44458</v>
      </c>
      <c r="G98" s="205">
        <v>39342</v>
      </c>
      <c r="H98" s="205">
        <v>38071</v>
      </c>
      <c r="I98" s="205">
        <v>32914</v>
      </c>
      <c r="J98" s="205">
        <v>14247</v>
      </c>
      <c r="K98" s="205">
        <v>27942</v>
      </c>
      <c r="L98" s="205">
        <v>20877</v>
      </c>
      <c r="M98" s="205">
        <v>10517</v>
      </c>
      <c r="N98" s="207">
        <f>SUM(B98:M98)</f>
        <v>350275</v>
      </c>
    </row>
    <row r="99" spans="1:14" ht="12.75" customHeight="1" thickBot="1" x14ac:dyDescent="0.25">
      <c r="A99" s="195"/>
      <c r="B99" s="206"/>
      <c r="C99" s="206"/>
      <c r="D99" s="206"/>
      <c r="E99" s="206"/>
      <c r="F99" s="206"/>
      <c r="G99" s="206"/>
      <c r="H99" s="206"/>
      <c r="I99" s="206"/>
      <c r="J99" s="206"/>
      <c r="K99" s="206"/>
      <c r="L99" s="206"/>
      <c r="M99" s="206"/>
      <c r="N99" s="208"/>
    </row>
    <row r="100" spans="1:14" ht="12.75" customHeight="1" x14ac:dyDescent="0.2">
      <c r="A100" s="194" t="s">
        <v>47</v>
      </c>
      <c r="B100" s="205"/>
      <c r="C100" s="205"/>
      <c r="D100" s="205"/>
      <c r="E100" s="205"/>
      <c r="F100" s="205"/>
      <c r="G100" s="205"/>
      <c r="H100" s="205"/>
      <c r="I100" s="205"/>
      <c r="J100" s="205"/>
      <c r="K100" s="205"/>
      <c r="L100" s="205"/>
      <c r="M100" s="205"/>
      <c r="N100" s="207">
        <f>SUM(B100:M100)</f>
        <v>0</v>
      </c>
    </row>
    <row r="101" spans="1:14" ht="12.75" customHeight="1" thickBot="1" x14ac:dyDescent="0.25">
      <c r="A101" s="195"/>
      <c r="B101" s="206"/>
      <c r="C101" s="206"/>
      <c r="D101" s="206"/>
      <c r="E101" s="206"/>
      <c r="F101" s="206"/>
      <c r="G101" s="206"/>
      <c r="H101" s="206"/>
      <c r="I101" s="206"/>
      <c r="J101" s="206"/>
      <c r="K101" s="206"/>
      <c r="L101" s="206"/>
      <c r="M101" s="206"/>
      <c r="N101" s="208"/>
    </row>
    <row r="102" spans="1:14" ht="12.75" customHeight="1" x14ac:dyDescent="0.2">
      <c r="A102" s="194" t="s">
        <v>48</v>
      </c>
      <c r="B102" s="205"/>
      <c r="C102" s="205"/>
      <c r="D102" s="205">
        <v>1396</v>
      </c>
      <c r="E102" s="205">
        <v>3090</v>
      </c>
      <c r="F102" s="205"/>
      <c r="G102" s="205">
        <v>1475</v>
      </c>
      <c r="H102" s="205"/>
      <c r="I102" s="205"/>
      <c r="J102" s="205"/>
      <c r="K102" s="205"/>
      <c r="L102" s="205">
        <v>1470</v>
      </c>
      <c r="M102" s="205">
        <v>4565</v>
      </c>
      <c r="N102" s="207">
        <f>SUM(B102:M102)</f>
        <v>11996</v>
      </c>
    </row>
    <row r="103" spans="1:14" ht="12.75" customHeight="1" thickBot="1" x14ac:dyDescent="0.25">
      <c r="A103" s="195"/>
      <c r="B103" s="206"/>
      <c r="C103" s="206"/>
      <c r="D103" s="206"/>
      <c r="E103" s="206"/>
      <c r="F103" s="206"/>
      <c r="G103" s="206"/>
      <c r="H103" s="206"/>
      <c r="I103" s="206"/>
      <c r="J103" s="206"/>
      <c r="K103" s="206"/>
      <c r="L103" s="206"/>
      <c r="M103" s="206"/>
      <c r="N103" s="208"/>
    </row>
    <row r="104" spans="1:14" ht="12.75" customHeight="1" x14ac:dyDescent="0.2">
      <c r="A104" s="194" t="s">
        <v>49</v>
      </c>
      <c r="B104" s="205">
        <v>1047</v>
      </c>
      <c r="C104" s="205">
        <v>359</v>
      </c>
      <c r="D104" s="205">
        <v>235</v>
      </c>
      <c r="E104" s="205">
        <v>1566</v>
      </c>
      <c r="F104" s="205"/>
      <c r="G104" s="205">
        <v>1341</v>
      </c>
      <c r="H104" s="205"/>
      <c r="I104" s="205">
        <v>52</v>
      </c>
      <c r="J104" s="205">
        <v>841</v>
      </c>
      <c r="K104" s="205">
        <v>961</v>
      </c>
      <c r="L104" s="205"/>
      <c r="M104" s="205">
        <v>65</v>
      </c>
      <c r="N104" s="207">
        <f>SUM(B104:M104)</f>
        <v>6467</v>
      </c>
    </row>
    <row r="105" spans="1:14" ht="12.75" customHeight="1" thickBot="1" x14ac:dyDescent="0.25">
      <c r="A105" s="195"/>
      <c r="B105" s="206"/>
      <c r="C105" s="206"/>
      <c r="D105" s="206"/>
      <c r="E105" s="206"/>
      <c r="F105" s="206"/>
      <c r="G105" s="206"/>
      <c r="H105" s="206"/>
      <c r="I105" s="206"/>
      <c r="J105" s="206"/>
      <c r="K105" s="206"/>
      <c r="L105" s="206"/>
      <c r="M105" s="206"/>
      <c r="N105" s="208"/>
    </row>
    <row r="106" spans="1:14" ht="12.75" customHeight="1" x14ac:dyDescent="0.2">
      <c r="A106" s="201" t="s">
        <v>13</v>
      </c>
      <c r="B106" s="190">
        <f t="shared" ref="B106:H106" si="2">SUM(B60:B104)</f>
        <v>392723</v>
      </c>
      <c r="C106" s="190">
        <f t="shared" si="2"/>
        <v>223504</v>
      </c>
      <c r="D106" s="190">
        <f t="shared" si="2"/>
        <v>347227</v>
      </c>
      <c r="E106" s="190">
        <f t="shared" si="2"/>
        <v>591313</v>
      </c>
      <c r="F106" s="190">
        <f t="shared" si="2"/>
        <v>643618</v>
      </c>
      <c r="G106" s="190">
        <f t="shared" si="2"/>
        <v>600771</v>
      </c>
      <c r="H106" s="190">
        <f t="shared" si="2"/>
        <v>632561</v>
      </c>
      <c r="I106" s="190">
        <f>SUM(I60:I104)</f>
        <v>658360</v>
      </c>
      <c r="J106" s="190">
        <f>SUM(J60:J104)</f>
        <v>548302</v>
      </c>
      <c r="K106" s="190">
        <f>SUM(K60:K104)</f>
        <v>539320</v>
      </c>
      <c r="L106" s="190">
        <f>SUM(L60:L104)</f>
        <v>512475</v>
      </c>
      <c r="M106" s="190">
        <f>SUM(M60:M104)</f>
        <v>497002</v>
      </c>
      <c r="N106" s="190">
        <f>SUM(B106:M106)</f>
        <v>6187176</v>
      </c>
    </row>
    <row r="107" spans="1:14" ht="12.75" customHeight="1" thickBot="1" x14ac:dyDescent="0.25">
      <c r="A107" s="202"/>
      <c r="B107" s="191"/>
      <c r="C107" s="191"/>
      <c r="D107" s="191"/>
      <c r="E107" s="191"/>
      <c r="F107" s="191"/>
      <c r="G107" s="191"/>
      <c r="H107" s="191"/>
      <c r="I107" s="191"/>
      <c r="J107" s="191"/>
      <c r="K107" s="191"/>
      <c r="L107" s="191"/>
      <c r="M107" s="191"/>
      <c r="N107" s="191"/>
    </row>
    <row r="111" spans="1:14" s="10" customFormat="1" ht="24.95" customHeight="1" x14ac:dyDescent="0.2">
      <c r="A111" s="200" t="s">
        <v>190</v>
      </c>
      <c r="B111" s="200"/>
      <c r="C111" s="200"/>
      <c r="D111" s="200"/>
      <c r="E111" s="200"/>
      <c r="F111" s="200"/>
      <c r="G111" s="200"/>
      <c r="H111" s="200"/>
      <c r="I111" s="200"/>
      <c r="J111" s="200"/>
      <c r="K111" s="200"/>
      <c r="L111" s="200"/>
      <c r="M111" s="200"/>
      <c r="N111" s="200"/>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192" t="s">
        <v>13</v>
      </c>
    </row>
    <row r="114" spans="1:14" ht="12.75" customHeight="1" thickBot="1" x14ac:dyDescent="0.25">
      <c r="A114" s="195"/>
      <c r="B114" s="195"/>
      <c r="C114" s="195"/>
      <c r="D114" s="195"/>
      <c r="E114" s="195"/>
      <c r="F114" s="195"/>
      <c r="G114" s="195"/>
      <c r="H114" s="195"/>
      <c r="I114" s="195"/>
      <c r="J114" s="195"/>
      <c r="K114" s="195"/>
      <c r="L114" s="195"/>
      <c r="M114" s="195"/>
      <c r="N114" s="193"/>
    </row>
    <row r="115" spans="1:14" ht="12.75" customHeight="1" x14ac:dyDescent="0.2">
      <c r="A115" s="194" t="s">
        <v>51</v>
      </c>
      <c r="B115" s="205">
        <v>64700</v>
      </c>
      <c r="C115" s="205">
        <v>76000</v>
      </c>
      <c r="D115" s="205">
        <v>78700</v>
      </c>
      <c r="E115" s="205">
        <v>80800</v>
      </c>
      <c r="F115" s="205">
        <v>72210</v>
      </c>
      <c r="G115" s="205">
        <v>75700</v>
      </c>
      <c r="H115" s="205">
        <v>80600</v>
      </c>
      <c r="I115" s="205">
        <v>70100</v>
      </c>
      <c r="J115" s="205">
        <v>78900</v>
      </c>
      <c r="K115" s="205">
        <v>62400</v>
      </c>
      <c r="L115" s="205">
        <v>76500</v>
      </c>
      <c r="M115" s="205">
        <v>63300</v>
      </c>
      <c r="N115" s="207">
        <f>SUM(B115:M115)</f>
        <v>879910</v>
      </c>
    </row>
    <row r="116" spans="1:14" ht="12.75" customHeight="1" thickBot="1" x14ac:dyDescent="0.25">
      <c r="A116" s="195"/>
      <c r="B116" s="206"/>
      <c r="C116" s="206"/>
      <c r="D116" s="206"/>
      <c r="E116" s="206"/>
      <c r="F116" s="206"/>
      <c r="G116" s="206"/>
      <c r="H116" s="206"/>
      <c r="I116" s="206"/>
      <c r="J116" s="206"/>
      <c r="K116" s="206"/>
      <c r="L116" s="206"/>
      <c r="M116" s="206"/>
      <c r="N116" s="208"/>
    </row>
    <row r="117" spans="1:14" ht="12.75" customHeight="1" x14ac:dyDescent="0.2">
      <c r="A117" s="194" t="s">
        <v>52</v>
      </c>
      <c r="B117" s="205">
        <v>10600</v>
      </c>
      <c r="C117" s="205">
        <v>6500</v>
      </c>
      <c r="D117" s="205">
        <v>7800</v>
      </c>
      <c r="E117" s="205">
        <v>9500</v>
      </c>
      <c r="F117" s="205">
        <v>1800</v>
      </c>
      <c r="G117" s="205">
        <v>7200</v>
      </c>
      <c r="H117" s="205">
        <v>9700</v>
      </c>
      <c r="I117" s="205">
        <v>9200</v>
      </c>
      <c r="J117" s="205">
        <v>7900</v>
      </c>
      <c r="K117" s="205">
        <v>7600</v>
      </c>
      <c r="L117" s="205">
        <v>6300</v>
      </c>
      <c r="M117" s="205">
        <v>6200</v>
      </c>
      <c r="N117" s="207">
        <f t="shared" ref="N117:N131" si="3">SUM(B117:M117)</f>
        <v>90300</v>
      </c>
    </row>
    <row r="118" spans="1:14" ht="12.75" customHeight="1" thickBot="1" x14ac:dyDescent="0.25">
      <c r="A118" s="195"/>
      <c r="B118" s="206"/>
      <c r="C118" s="206"/>
      <c r="D118" s="206"/>
      <c r="E118" s="206"/>
      <c r="F118" s="206"/>
      <c r="G118" s="206"/>
      <c r="H118" s="206"/>
      <c r="I118" s="206"/>
      <c r="J118" s="206"/>
      <c r="K118" s="206"/>
      <c r="L118" s="206"/>
      <c r="M118" s="206"/>
      <c r="N118" s="208"/>
    </row>
    <row r="119" spans="1:14" ht="12.75" customHeight="1" x14ac:dyDescent="0.2">
      <c r="A119" s="194" t="s">
        <v>53</v>
      </c>
      <c r="B119" s="205">
        <v>2000</v>
      </c>
      <c r="C119" s="205">
        <v>3800</v>
      </c>
      <c r="D119" s="205">
        <v>6700</v>
      </c>
      <c r="E119" s="205">
        <v>5300</v>
      </c>
      <c r="F119" s="205">
        <v>6300</v>
      </c>
      <c r="G119" s="205">
        <v>8800</v>
      </c>
      <c r="H119" s="205">
        <v>1700</v>
      </c>
      <c r="I119" s="205">
        <v>6000</v>
      </c>
      <c r="J119" s="205">
        <v>1200</v>
      </c>
      <c r="K119" s="205">
        <v>1500</v>
      </c>
      <c r="L119" s="205">
        <v>600</v>
      </c>
      <c r="M119" s="205">
        <v>6400</v>
      </c>
      <c r="N119" s="207">
        <f t="shared" si="3"/>
        <v>50300</v>
      </c>
    </row>
    <row r="120" spans="1:14" ht="12.75" customHeight="1" thickBot="1" x14ac:dyDescent="0.25">
      <c r="A120" s="195"/>
      <c r="B120" s="206"/>
      <c r="C120" s="206"/>
      <c r="D120" s="206"/>
      <c r="E120" s="206"/>
      <c r="F120" s="206"/>
      <c r="G120" s="206"/>
      <c r="H120" s="206"/>
      <c r="I120" s="206"/>
      <c r="J120" s="206"/>
      <c r="K120" s="206"/>
      <c r="L120" s="206"/>
      <c r="M120" s="206"/>
      <c r="N120" s="208"/>
    </row>
    <row r="121" spans="1:14" ht="12.75" customHeight="1" x14ac:dyDescent="0.2">
      <c r="A121" s="194" t="s">
        <v>54</v>
      </c>
      <c r="B121" s="205"/>
      <c r="C121" s="205"/>
      <c r="D121" s="205"/>
      <c r="E121" s="205"/>
      <c r="F121" s="205"/>
      <c r="G121" s="205"/>
      <c r="H121" s="205"/>
      <c r="I121" s="205"/>
      <c r="J121" s="205"/>
      <c r="K121" s="205"/>
      <c r="L121" s="205"/>
      <c r="M121" s="205"/>
      <c r="N121" s="207">
        <f t="shared" si="3"/>
        <v>0</v>
      </c>
    </row>
    <row r="122" spans="1:14" ht="12.75" customHeight="1" thickBot="1" x14ac:dyDescent="0.25">
      <c r="A122" s="195"/>
      <c r="B122" s="206"/>
      <c r="C122" s="206"/>
      <c r="D122" s="206"/>
      <c r="E122" s="206"/>
      <c r="F122" s="206"/>
      <c r="G122" s="206"/>
      <c r="H122" s="206"/>
      <c r="I122" s="206"/>
      <c r="J122" s="206"/>
      <c r="K122" s="206"/>
      <c r="L122" s="206"/>
      <c r="M122" s="206"/>
      <c r="N122" s="208"/>
    </row>
    <row r="123" spans="1:14" ht="12.75" customHeight="1" x14ac:dyDescent="0.2">
      <c r="A123" s="194" t="s">
        <v>39</v>
      </c>
      <c r="B123" s="205">
        <v>6600</v>
      </c>
      <c r="C123" s="205">
        <v>3800</v>
      </c>
      <c r="D123" s="205">
        <v>3500</v>
      </c>
      <c r="E123" s="205">
        <v>2300</v>
      </c>
      <c r="F123" s="205">
        <v>1300</v>
      </c>
      <c r="G123" s="205">
        <v>3900</v>
      </c>
      <c r="H123" s="205">
        <v>2200</v>
      </c>
      <c r="I123" s="205">
        <v>1100</v>
      </c>
      <c r="J123" s="205">
        <v>3500</v>
      </c>
      <c r="K123" s="205">
        <v>4600</v>
      </c>
      <c r="L123" s="205">
        <v>2500</v>
      </c>
      <c r="M123" s="205"/>
      <c r="N123" s="207">
        <f t="shared" si="3"/>
        <v>35300</v>
      </c>
    </row>
    <row r="124" spans="1:14" ht="12.75" customHeight="1" thickBot="1" x14ac:dyDescent="0.25">
      <c r="A124" s="195"/>
      <c r="B124" s="206"/>
      <c r="C124" s="206"/>
      <c r="D124" s="206"/>
      <c r="E124" s="206"/>
      <c r="F124" s="206"/>
      <c r="G124" s="206"/>
      <c r="H124" s="206"/>
      <c r="I124" s="206"/>
      <c r="J124" s="206"/>
      <c r="K124" s="206"/>
      <c r="L124" s="206"/>
      <c r="M124" s="206"/>
      <c r="N124" s="208"/>
    </row>
    <row r="125" spans="1:14" ht="12.75" customHeight="1" x14ac:dyDescent="0.2">
      <c r="A125" s="194" t="s">
        <v>43</v>
      </c>
      <c r="B125" s="205">
        <v>15200</v>
      </c>
      <c r="C125" s="205">
        <v>8000</v>
      </c>
      <c r="D125" s="205">
        <v>1800</v>
      </c>
      <c r="E125" s="205">
        <v>6400</v>
      </c>
      <c r="F125" s="205">
        <v>19200</v>
      </c>
      <c r="G125" s="205">
        <v>24700</v>
      </c>
      <c r="H125" s="205">
        <v>15000</v>
      </c>
      <c r="I125" s="205">
        <v>9200</v>
      </c>
      <c r="J125" s="205">
        <v>7000</v>
      </c>
      <c r="K125" s="205">
        <v>5400</v>
      </c>
      <c r="L125" s="205">
        <v>6300</v>
      </c>
      <c r="M125" s="205">
        <v>4600</v>
      </c>
      <c r="N125" s="207">
        <f t="shared" si="3"/>
        <v>122800</v>
      </c>
    </row>
    <row r="126" spans="1:14" ht="12.75" customHeight="1" thickBot="1" x14ac:dyDescent="0.25">
      <c r="A126" s="195"/>
      <c r="B126" s="206"/>
      <c r="C126" s="206"/>
      <c r="D126" s="206"/>
      <c r="E126" s="206"/>
      <c r="F126" s="206"/>
      <c r="G126" s="206"/>
      <c r="H126" s="206"/>
      <c r="I126" s="206"/>
      <c r="J126" s="206"/>
      <c r="K126" s="206"/>
      <c r="L126" s="206"/>
      <c r="M126" s="206"/>
      <c r="N126" s="208"/>
    </row>
    <row r="127" spans="1:14" ht="12.75" customHeight="1" x14ac:dyDescent="0.2">
      <c r="A127" s="194" t="s">
        <v>56</v>
      </c>
      <c r="B127" s="205">
        <v>113900</v>
      </c>
      <c r="C127" s="205">
        <v>117800</v>
      </c>
      <c r="D127" s="205">
        <v>155200</v>
      </c>
      <c r="E127" s="205">
        <v>136100</v>
      </c>
      <c r="F127" s="205">
        <v>143500</v>
      </c>
      <c r="G127" s="205">
        <v>128500</v>
      </c>
      <c r="H127" s="205">
        <v>190700</v>
      </c>
      <c r="I127" s="205">
        <v>186300</v>
      </c>
      <c r="J127" s="205">
        <v>176300</v>
      </c>
      <c r="K127" s="205">
        <v>137500</v>
      </c>
      <c r="L127" s="205">
        <v>168100</v>
      </c>
      <c r="M127" s="205">
        <v>162200</v>
      </c>
      <c r="N127" s="207">
        <f t="shared" si="3"/>
        <v>1816100</v>
      </c>
    </row>
    <row r="128" spans="1:14" ht="12.75" customHeight="1" thickBot="1" x14ac:dyDescent="0.25">
      <c r="A128" s="195"/>
      <c r="B128" s="206"/>
      <c r="C128" s="206"/>
      <c r="D128" s="206"/>
      <c r="E128" s="206"/>
      <c r="F128" s="206"/>
      <c r="G128" s="206"/>
      <c r="H128" s="206"/>
      <c r="I128" s="206"/>
      <c r="J128" s="206"/>
      <c r="K128" s="206"/>
      <c r="L128" s="206"/>
      <c r="M128" s="206"/>
      <c r="N128" s="208"/>
    </row>
    <row r="129" spans="1:14" ht="12.75" customHeight="1" x14ac:dyDescent="0.2">
      <c r="A129" s="194" t="s">
        <v>105</v>
      </c>
      <c r="B129" s="205">
        <v>24600</v>
      </c>
      <c r="C129" s="205">
        <v>27100</v>
      </c>
      <c r="D129" s="205">
        <v>31200</v>
      </c>
      <c r="E129" s="205">
        <v>39100</v>
      </c>
      <c r="F129" s="205">
        <v>39000</v>
      </c>
      <c r="G129" s="205">
        <v>31400</v>
      </c>
      <c r="H129" s="205">
        <v>41600</v>
      </c>
      <c r="I129" s="205">
        <v>40700</v>
      </c>
      <c r="J129" s="205">
        <v>42900</v>
      </c>
      <c r="K129" s="205">
        <v>55100</v>
      </c>
      <c r="L129" s="205">
        <v>38700</v>
      </c>
      <c r="M129" s="205">
        <v>30300</v>
      </c>
      <c r="N129" s="207">
        <f t="shared" si="3"/>
        <v>441700</v>
      </c>
    </row>
    <row r="130" spans="1:14" ht="12.75" customHeight="1" thickBot="1" x14ac:dyDescent="0.25">
      <c r="A130" s="195"/>
      <c r="B130" s="206"/>
      <c r="C130" s="206"/>
      <c r="D130" s="206"/>
      <c r="E130" s="206"/>
      <c r="F130" s="206"/>
      <c r="G130" s="206"/>
      <c r="H130" s="206"/>
      <c r="I130" s="206"/>
      <c r="J130" s="206"/>
      <c r="K130" s="206"/>
      <c r="L130" s="206"/>
      <c r="M130" s="206"/>
      <c r="N130" s="208"/>
    </row>
    <row r="131" spans="1:14" ht="12.75" customHeight="1" x14ac:dyDescent="0.2">
      <c r="A131" s="194" t="s">
        <v>58</v>
      </c>
      <c r="B131" s="205">
        <v>6600</v>
      </c>
      <c r="C131" s="205">
        <v>4600</v>
      </c>
      <c r="D131" s="205">
        <v>8600</v>
      </c>
      <c r="E131" s="205">
        <v>7900</v>
      </c>
      <c r="F131" s="205">
        <v>7200</v>
      </c>
      <c r="G131" s="205">
        <v>6300</v>
      </c>
      <c r="H131" s="205">
        <v>6300</v>
      </c>
      <c r="I131" s="205">
        <v>2700</v>
      </c>
      <c r="J131" s="205">
        <v>11500</v>
      </c>
      <c r="K131" s="205">
        <v>8600</v>
      </c>
      <c r="L131" s="205">
        <v>9400</v>
      </c>
      <c r="M131" s="205">
        <v>5200</v>
      </c>
      <c r="N131" s="207">
        <f t="shared" si="3"/>
        <v>84900</v>
      </c>
    </row>
    <row r="132" spans="1:14" ht="12.75" customHeight="1" thickBot="1" x14ac:dyDescent="0.25">
      <c r="A132" s="195"/>
      <c r="B132" s="206"/>
      <c r="C132" s="206"/>
      <c r="D132" s="206"/>
      <c r="E132" s="206"/>
      <c r="F132" s="206"/>
      <c r="G132" s="206"/>
      <c r="H132" s="206"/>
      <c r="I132" s="206"/>
      <c r="J132" s="206"/>
      <c r="K132" s="206"/>
      <c r="L132" s="206"/>
      <c r="M132" s="206"/>
      <c r="N132" s="208"/>
    </row>
    <row r="133" spans="1:14" ht="12.75" customHeight="1" x14ac:dyDescent="0.2">
      <c r="A133" s="194" t="s">
        <v>60</v>
      </c>
      <c r="B133" s="205">
        <v>15100</v>
      </c>
      <c r="C133" s="205">
        <v>12200</v>
      </c>
      <c r="D133" s="205">
        <v>12700</v>
      </c>
      <c r="E133" s="205">
        <v>15900</v>
      </c>
      <c r="F133" s="205">
        <v>17400</v>
      </c>
      <c r="G133" s="205">
        <v>14100</v>
      </c>
      <c r="H133" s="205">
        <v>14000</v>
      </c>
      <c r="I133" s="205">
        <v>15500</v>
      </c>
      <c r="J133" s="205">
        <v>16900</v>
      </c>
      <c r="K133" s="205">
        <v>17300</v>
      </c>
      <c r="L133" s="205">
        <v>22000</v>
      </c>
      <c r="M133" s="205">
        <v>15300</v>
      </c>
      <c r="N133" s="207">
        <f>SUM(B133:M133)</f>
        <v>188400</v>
      </c>
    </row>
    <row r="134" spans="1:14" ht="12.75" customHeight="1" thickBot="1" x14ac:dyDescent="0.25">
      <c r="A134" s="195"/>
      <c r="B134" s="206"/>
      <c r="C134" s="206"/>
      <c r="D134" s="206"/>
      <c r="E134" s="206"/>
      <c r="F134" s="206"/>
      <c r="G134" s="206"/>
      <c r="H134" s="206"/>
      <c r="I134" s="206"/>
      <c r="J134" s="206"/>
      <c r="K134" s="206"/>
      <c r="L134" s="206"/>
      <c r="M134" s="206"/>
      <c r="N134" s="208"/>
    </row>
    <row r="135" spans="1:14" ht="12.75" customHeight="1" x14ac:dyDescent="0.2">
      <c r="A135" s="201" t="s">
        <v>13</v>
      </c>
      <c r="B135" s="190">
        <f t="shared" ref="B135:M135" si="4">SUM(B115:B133)</f>
        <v>259300</v>
      </c>
      <c r="C135" s="190">
        <f t="shared" si="4"/>
        <v>259800</v>
      </c>
      <c r="D135" s="190">
        <f t="shared" si="4"/>
        <v>306200</v>
      </c>
      <c r="E135" s="190">
        <f t="shared" si="4"/>
        <v>303300</v>
      </c>
      <c r="F135" s="190">
        <f t="shared" si="4"/>
        <v>307910</v>
      </c>
      <c r="G135" s="190">
        <f t="shared" si="4"/>
        <v>300600</v>
      </c>
      <c r="H135" s="190">
        <f t="shared" si="4"/>
        <v>361800</v>
      </c>
      <c r="I135" s="190">
        <f t="shared" si="4"/>
        <v>340800</v>
      </c>
      <c r="J135" s="190">
        <f t="shared" si="4"/>
        <v>346100</v>
      </c>
      <c r="K135" s="190">
        <f t="shared" si="4"/>
        <v>300000</v>
      </c>
      <c r="L135" s="190">
        <f t="shared" si="4"/>
        <v>330400</v>
      </c>
      <c r="M135" s="190">
        <f t="shared" si="4"/>
        <v>293500</v>
      </c>
      <c r="N135" s="190">
        <f>SUM(N115:N134)</f>
        <v>3709710</v>
      </c>
    </row>
    <row r="136" spans="1:14" ht="12.75" customHeight="1" thickBot="1" x14ac:dyDescent="0.25">
      <c r="A136" s="202"/>
      <c r="B136" s="191"/>
      <c r="C136" s="191"/>
      <c r="D136" s="191"/>
      <c r="E136" s="191"/>
      <c r="F136" s="191"/>
      <c r="G136" s="191"/>
      <c r="H136" s="191"/>
      <c r="I136" s="191"/>
      <c r="J136" s="191"/>
      <c r="K136" s="191"/>
      <c r="L136" s="191"/>
      <c r="M136" s="191"/>
      <c r="N136" s="191"/>
    </row>
    <row r="140" spans="1:14" s="10" customFormat="1" ht="24.95" customHeight="1" x14ac:dyDescent="0.2">
      <c r="A140" s="200" t="s">
        <v>191</v>
      </c>
      <c r="B140" s="200"/>
      <c r="C140" s="200"/>
      <c r="D140" s="200"/>
      <c r="E140" s="200"/>
      <c r="F140" s="200"/>
      <c r="G140" s="200"/>
      <c r="H140" s="200"/>
      <c r="I140" s="200"/>
      <c r="J140" s="200"/>
      <c r="K140" s="200"/>
      <c r="L140" s="200"/>
      <c r="M140" s="200"/>
      <c r="N140" s="200"/>
    </row>
    <row r="141" spans="1:14" ht="12.75" customHeight="1" thickBot="1" x14ac:dyDescent="0.25">
      <c r="A141" s="20"/>
      <c r="F141" s="4"/>
    </row>
    <row r="142" spans="1:14" ht="12.75" customHeight="1" x14ac:dyDescent="0.2">
      <c r="A142" s="194"/>
      <c r="B142" s="194" t="s">
        <v>1</v>
      </c>
      <c r="C142" s="194" t="s">
        <v>2</v>
      </c>
      <c r="D142" s="194" t="s">
        <v>3</v>
      </c>
      <c r="E142" s="194" t="s">
        <v>4</v>
      </c>
      <c r="F142" s="194" t="s">
        <v>5</v>
      </c>
      <c r="G142" s="194" t="s">
        <v>6</v>
      </c>
      <c r="H142" s="194" t="s">
        <v>7</v>
      </c>
      <c r="I142" s="194" t="s">
        <v>8</v>
      </c>
      <c r="J142" s="194" t="s">
        <v>9</v>
      </c>
      <c r="K142" s="194" t="s">
        <v>10</v>
      </c>
      <c r="L142" s="194" t="s">
        <v>11</v>
      </c>
      <c r="M142" s="194" t="s">
        <v>12</v>
      </c>
      <c r="N142" s="192" t="s">
        <v>13</v>
      </c>
    </row>
    <row r="143" spans="1:14" ht="12.75" customHeight="1" thickBot="1" x14ac:dyDescent="0.25">
      <c r="A143" s="195"/>
      <c r="B143" s="195"/>
      <c r="C143" s="195"/>
      <c r="D143" s="195"/>
      <c r="E143" s="195"/>
      <c r="F143" s="195"/>
      <c r="G143" s="195"/>
      <c r="H143" s="195"/>
      <c r="I143" s="195"/>
      <c r="J143" s="195"/>
      <c r="K143" s="195"/>
      <c r="L143" s="195"/>
      <c r="M143" s="195"/>
      <c r="N143" s="193"/>
    </row>
    <row r="144" spans="1:14" ht="12.75" customHeight="1" x14ac:dyDescent="0.2">
      <c r="A144" s="194" t="s">
        <v>62</v>
      </c>
      <c r="B144" s="205">
        <v>28420</v>
      </c>
      <c r="C144" s="205">
        <v>31285</v>
      </c>
      <c r="D144" s="205">
        <v>48892</v>
      </c>
      <c r="E144" s="205">
        <v>37761</v>
      </c>
      <c r="F144" s="205">
        <v>38737</v>
      </c>
      <c r="G144" s="205">
        <v>35318</v>
      </c>
      <c r="H144" s="205">
        <v>37157</v>
      </c>
      <c r="I144" s="205">
        <v>42770</v>
      </c>
      <c r="J144" s="205">
        <v>45493</v>
      </c>
      <c r="K144" s="205">
        <v>45497</v>
      </c>
      <c r="L144" s="205">
        <v>34948</v>
      </c>
      <c r="M144" s="205">
        <v>27780</v>
      </c>
      <c r="N144" s="207">
        <f t="shared" ref="N144:N162" si="5">SUM(B144:M144)</f>
        <v>454058</v>
      </c>
    </row>
    <row r="145" spans="1:14" ht="12.75" customHeight="1" thickBot="1" x14ac:dyDescent="0.25">
      <c r="A145" s="195"/>
      <c r="B145" s="206"/>
      <c r="C145" s="206"/>
      <c r="D145" s="206"/>
      <c r="E145" s="206"/>
      <c r="F145" s="206"/>
      <c r="G145" s="206"/>
      <c r="H145" s="206"/>
      <c r="I145" s="206"/>
      <c r="J145" s="206"/>
      <c r="K145" s="206"/>
      <c r="L145" s="206"/>
      <c r="M145" s="206"/>
      <c r="N145" s="208"/>
    </row>
    <row r="146" spans="1:14" ht="12.75" customHeight="1" x14ac:dyDescent="0.2">
      <c r="A146" s="194" t="s">
        <v>63</v>
      </c>
      <c r="B146" s="205">
        <v>31542</v>
      </c>
      <c r="C146" s="205">
        <v>22771</v>
      </c>
      <c r="D146" s="205">
        <v>21086</v>
      </c>
      <c r="E146" s="205">
        <v>21079</v>
      </c>
      <c r="F146" s="205">
        <v>23621</v>
      </c>
      <c r="G146" s="205">
        <v>21492</v>
      </c>
      <c r="H146" s="205">
        <v>20966</v>
      </c>
      <c r="I146" s="205">
        <v>27332</v>
      </c>
      <c r="J146" s="205">
        <v>25090</v>
      </c>
      <c r="K146" s="205">
        <v>22461</v>
      </c>
      <c r="L146" s="205">
        <v>22219</v>
      </c>
      <c r="M146" s="205">
        <v>24518</v>
      </c>
      <c r="N146" s="207">
        <f t="shared" si="5"/>
        <v>284177</v>
      </c>
    </row>
    <row r="147" spans="1:14" ht="12.75" customHeight="1" thickBot="1" x14ac:dyDescent="0.25">
      <c r="A147" s="195"/>
      <c r="B147" s="206"/>
      <c r="C147" s="206"/>
      <c r="D147" s="206"/>
      <c r="E147" s="206"/>
      <c r="F147" s="206"/>
      <c r="G147" s="206"/>
      <c r="H147" s="206"/>
      <c r="I147" s="206"/>
      <c r="J147" s="206"/>
      <c r="K147" s="206"/>
      <c r="L147" s="206"/>
      <c r="M147" s="206"/>
      <c r="N147" s="208"/>
    </row>
    <row r="148" spans="1:14" ht="12.75" customHeight="1" x14ac:dyDescent="0.2">
      <c r="A148" s="194" t="s">
        <v>64</v>
      </c>
      <c r="B148" s="205">
        <v>89698</v>
      </c>
      <c r="C148" s="205">
        <v>37064</v>
      </c>
      <c r="D148" s="205">
        <v>94608</v>
      </c>
      <c r="E148" s="205">
        <v>109954</v>
      </c>
      <c r="F148" s="205">
        <v>133419</v>
      </c>
      <c r="G148" s="205">
        <v>89307</v>
      </c>
      <c r="H148" s="205">
        <v>72115</v>
      </c>
      <c r="I148" s="205">
        <v>89254</v>
      </c>
      <c r="J148" s="205">
        <v>56673</v>
      </c>
      <c r="K148" s="205">
        <v>48798</v>
      </c>
      <c r="L148" s="205">
        <v>44971</v>
      </c>
      <c r="M148" s="205">
        <v>70852</v>
      </c>
      <c r="N148" s="207">
        <f t="shared" si="5"/>
        <v>936713</v>
      </c>
    </row>
    <row r="149" spans="1:14" ht="12.75" customHeight="1" thickBot="1" x14ac:dyDescent="0.25">
      <c r="A149" s="195"/>
      <c r="B149" s="206"/>
      <c r="C149" s="206"/>
      <c r="D149" s="206"/>
      <c r="E149" s="206"/>
      <c r="F149" s="206"/>
      <c r="G149" s="206"/>
      <c r="H149" s="206"/>
      <c r="I149" s="206"/>
      <c r="J149" s="206"/>
      <c r="K149" s="206"/>
      <c r="L149" s="206"/>
      <c r="M149" s="206"/>
      <c r="N149" s="208"/>
    </row>
    <row r="150" spans="1:14" ht="12.75" customHeight="1" x14ac:dyDescent="0.2">
      <c r="A150" s="194" t="s">
        <v>65</v>
      </c>
      <c r="B150" s="205"/>
      <c r="C150" s="205"/>
      <c r="D150" s="205"/>
      <c r="E150" s="205"/>
      <c r="F150" s="205"/>
      <c r="G150" s="205"/>
      <c r="H150" s="205"/>
      <c r="I150" s="205"/>
      <c r="J150" s="205"/>
      <c r="K150" s="205"/>
      <c r="L150" s="205"/>
      <c r="M150" s="205"/>
      <c r="N150" s="207">
        <f t="shared" si="5"/>
        <v>0</v>
      </c>
    </row>
    <row r="151" spans="1:14" ht="12.75" customHeight="1" thickBot="1" x14ac:dyDescent="0.25">
      <c r="A151" s="195"/>
      <c r="B151" s="206"/>
      <c r="C151" s="206"/>
      <c r="D151" s="206"/>
      <c r="E151" s="206"/>
      <c r="F151" s="206"/>
      <c r="G151" s="206"/>
      <c r="H151" s="206"/>
      <c r="I151" s="206"/>
      <c r="J151" s="206"/>
      <c r="K151" s="206"/>
      <c r="L151" s="206"/>
      <c r="M151" s="206"/>
      <c r="N151" s="208"/>
    </row>
    <row r="152" spans="1:14" ht="12.75" customHeight="1" x14ac:dyDescent="0.2">
      <c r="A152" s="194" t="s">
        <v>66</v>
      </c>
      <c r="B152" s="205">
        <v>44586</v>
      </c>
      <c r="C152" s="205">
        <v>75835</v>
      </c>
      <c r="D152" s="205">
        <v>54400</v>
      </c>
      <c r="E152" s="205">
        <v>24116</v>
      </c>
      <c r="F152" s="205">
        <v>10134</v>
      </c>
      <c r="G152" s="205">
        <v>8698</v>
      </c>
      <c r="H152" s="205">
        <v>6050</v>
      </c>
      <c r="I152" s="205">
        <v>10635</v>
      </c>
      <c r="J152" s="205">
        <v>18398</v>
      </c>
      <c r="K152" s="205">
        <v>30986</v>
      </c>
      <c r="L152" s="205">
        <v>36852</v>
      </c>
      <c r="M152" s="205">
        <v>24076</v>
      </c>
      <c r="N152" s="207">
        <f t="shared" si="5"/>
        <v>344766</v>
      </c>
    </row>
    <row r="153" spans="1:14" ht="12.75" customHeight="1" thickBot="1" x14ac:dyDescent="0.25">
      <c r="A153" s="195"/>
      <c r="B153" s="206"/>
      <c r="C153" s="206"/>
      <c r="D153" s="206"/>
      <c r="E153" s="206"/>
      <c r="F153" s="206"/>
      <c r="G153" s="206"/>
      <c r="H153" s="206"/>
      <c r="I153" s="206"/>
      <c r="J153" s="206"/>
      <c r="K153" s="206"/>
      <c r="L153" s="206"/>
      <c r="M153" s="206"/>
      <c r="N153" s="208"/>
    </row>
    <row r="154" spans="1:14" ht="12.75" customHeight="1" x14ac:dyDescent="0.2">
      <c r="A154" s="194" t="s">
        <v>53</v>
      </c>
      <c r="B154" s="205">
        <v>10941</v>
      </c>
      <c r="C154" s="205">
        <v>7837</v>
      </c>
      <c r="D154" s="205">
        <v>10410</v>
      </c>
      <c r="E154" s="205">
        <v>10287</v>
      </c>
      <c r="F154" s="205">
        <v>13381</v>
      </c>
      <c r="G154" s="205">
        <v>14677</v>
      </c>
      <c r="H154" s="205">
        <v>13944</v>
      </c>
      <c r="I154" s="205">
        <v>14712</v>
      </c>
      <c r="J154" s="205">
        <v>10629</v>
      </c>
      <c r="K154" s="205">
        <v>10631</v>
      </c>
      <c r="L154" s="205">
        <v>4217</v>
      </c>
      <c r="M154" s="205">
        <v>5512</v>
      </c>
      <c r="N154" s="207">
        <f t="shared" si="5"/>
        <v>127178</v>
      </c>
    </row>
    <row r="155" spans="1:14" ht="12.75" customHeight="1" thickBot="1" x14ac:dyDescent="0.25">
      <c r="A155" s="195"/>
      <c r="B155" s="206"/>
      <c r="C155" s="206"/>
      <c r="D155" s="206"/>
      <c r="E155" s="206"/>
      <c r="F155" s="206"/>
      <c r="G155" s="206"/>
      <c r="H155" s="206"/>
      <c r="I155" s="206"/>
      <c r="J155" s="206"/>
      <c r="K155" s="206"/>
      <c r="L155" s="206"/>
      <c r="M155" s="206"/>
      <c r="N155" s="208"/>
    </row>
    <row r="156" spans="1:14" ht="12.75" customHeight="1" x14ac:dyDescent="0.2">
      <c r="A156" s="194" t="s">
        <v>67</v>
      </c>
      <c r="B156" s="205">
        <v>19505</v>
      </c>
      <c r="C156" s="205">
        <v>16813</v>
      </c>
      <c r="D156" s="205">
        <v>18060</v>
      </c>
      <c r="E156" s="205">
        <v>18254</v>
      </c>
      <c r="F156" s="205">
        <v>19801</v>
      </c>
      <c r="G156" s="205">
        <v>19866</v>
      </c>
      <c r="H156" s="205">
        <v>18356</v>
      </c>
      <c r="I156" s="205">
        <v>18636</v>
      </c>
      <c r="J156" s="205">
        <v>17496</v>
      </c>
      <c r="K156" s="205">
        <v>17633</v>
      </c>
      <c r="L156" s="205">
        <v>11199</v>
      </c>
      <c r="M156" s="205">
        <v>15182</v>
      </c>
      <c r="N156" s="207">
        <f t="shared" si="5"/>
        <v>210801</v>
      </c>
    </row>
    <row r="157" spans="1:14" ht="12.75" customHeight="1" thickBot="1" x14ac:dyDescent="0.25">
      <c r="A157" s="195"/>
      <c r="B157" s="206"/>
      <c r="C157" s="206"/>
      <c r="D157" s="206"/>
      <c r="E157" s="206"/>
      <c r="F157" s="206"/>
      <c r="G157" s="206"/>
      <c r="H157" s="206"/>
      <c r="I157" s="206"/>
      <c r="J157" s="206"/>
      <c r="K157" s="206"/>
      <c r="L157" s="206"/>
      <c r="M157" s="206"/>
      <c r="N157" s="208"/>
    </row>
    <row r="158" spans="1:14" ht="12.75" customHeight="1" x14ac:dyDescent="0.2">
      <c r="A158" s="194" t="s">
        <v>68</v>
      </c>
      <c r="B158" s="205">
        <v>17650</v>
      </c>
      <c r="C158" s="205">
        <v>20050</v>
      </c>
      <c r="D158" s="205">
        <v>31350</v>
      </c>
      <c r="E158" s="205">
        <v>36700</v>
      </c>
      <c r="F158" s="205">
        <v>36800</v>
      </c>
      <c r="G158" s="205">
        <v>37150</v>
      </c>
      <c r="H158" s="205">
        <v>44200</v>
      </c>
      <c r="I158" s="205">
        <v>35700</v>
      </c>
      <c r="J158" s="205">
        <v>15200</v>
      </c>
      <c r="K158" s="205">
        <v>22100</v>
      </c>
      <c r="L158" s="205">
        <v>28300</v>
      </c>
      <c r="M158" s="205">
        <v>21550</v>
      </c>
      <c r="N158" s="207">
        <f t="shared" si="5"/>
        <v>346750</v>
      </c>
    </row>
    <row r="159" spans="1:14" ht="12.75" customHeight="1" thickBot="1" x14ac:dyDescent="0.25">
      <c r="A159" s="195"/>
      <c r="B159" s="206"/>
      <c r="C159" s="206"/>
      <c r="D159" s="206"/>
      <c r="E159" s="206"/>
      <c r="F159" s="206"/>
      <c r="G159" s="206"/>
      <c r="H159" s="206"/>
      <c r="I159" s="206"/>
      <c r="J159" s="206"/>
      <c r="K159" s="206"/>
      <c r="L159" s="206"/>
      <c r="M159" s="206"/>
      <c r="N159" s="208"/>
    </row>
    <row r="160" spans="1:14" ht="12.75" customHeight="1" x14ac:dyDescent="0.2">
      <c r="A160" s="194" t="s">
        <v>69</v>
      </c>
      <c r="B160" s="205">
        <v>6640</v>
      </c>
      <c r="C160" s="205">
        <v>8324</v>
      </c>
      <c r="D160" s="205">
        <v>10734</v>
      </c>
      <c r="E160" s="205">
        <v>10738</v>
      </c>
      <c r="F160" s="205">
        <v>8650</v>
      </c>
      <c r="G160" s="205">
        <v>11770</v>
      </c>
      <c r="H160" s="205">
        <v>6854</v>
      </c>
      <c r="I160" s="205">
        <v>10790</v>
      </c>
      <c r="J160" s="205">
        <v>3306</v>
      </c>
      <c r="K160" s="205">
        <v>3975</v>
      </c>
      <c r="L160" s="205">
        <v>4182</v>
      </c>
      <c r="M160" s="205">
        <v>2604</v>
      </c>
      <c r="N160" s="207">
        <f t="shared" si="5"/>
        <v>88567</v>
      </c>
    </row>
    <row r="161" spans="1:14" ht="12.75" customHeight="1" thickBot="1" x14ac:dyDescent="0.25">
      <c r="A161" s="195"/>
      <c r="B161" s="206"/>
      <c r="C161" s="206"/>
      <c r="D161" s="206"/>
      <c r="E161" s="206"/>
      <c r="F161" s="206"/>
      <c r="G161" s="206"/>
      <c r="H161" s="206"/>
      <c r="I161" s="206"/>
      <c r="J161" s="206"/>
      <c r="K161" s="206"/>
      <c r="L161" s="206"/>
      <c r="M161" s="206"/>
      <c r="N161" s="208"/>
    </row>
    <row r="162" spans="1:14" ht="12.75" customHeight="1" x14ac:dyDescent="0.2">
      <c r="A162" s="194" t="s">
        <v>60</v>
      </c>
      <c r="B162" s="205">
        <v>4030</v>
      </c>
      <c r="C162" s="205">
        <v>8849</v>
      </c>
      <c r="D162" s="205">
        <v>5510</v>
      </c>
      <c r="E162" s="205">
        <v>8114</v>
      </c>
      <c r="F162" s="205">
        <v>6328</v>
      </c>
      <c r="G162" s="205">
        <v>3593</v>
      </c>
      <c r="H162" s="205">
        <v>2798</v>
      </c>
      <c r="I162" s="205">
        <v>5623</v>
      </c>
      <c r="J162" s="205">
        <v>4506</v>
      </c>
      <c r="K162" s="205">
        <v>4982</v>
      </c>
      <c r="L162" s="205">
        <v>4515</v>
      </c>
      <c r="M162" s="205">
        <v>2931</v>
      </c>
      <c r="N162" s="207">
        <f t="shared" si="5"/>
        <v>61779</v>
      </c>
    </row>
    <row r="163" spans="1:14" ht="12.75" customHeight="1" thickBot="1" x14ac:dyDescent="0.25">
      <c r="A163" s="195"/>
      <c r="B163" s="206"/>
      <c r="C163" s="206"/>
      <c r="D163" s="206"/>
      <c r="E163" s="206"/>
      <c r="F163" s="206"/>
      <c r="G163" s="206"/>
      <c r="H163" s="206"/>
      <c r="I163" s="206"/>
      <c r="J163" s="206"/>
      <c r="K163" s="206"/>
      <c r="L163" s="206"/>
      <c r="M163" s="206"/>
      <c r="N163" s="208"/>
    </row>
    <row r="164" spans="1:14" ht="12.75" customHeight="1" x14ac:dyDescent="0.2">
      <c r="A164" s="201" t="s">
        <v>13</v>
      </c>
      <c r="B164" s="190">
        <f t="shared" ref="B164:L164" si="6">SUM(B144:B162)</f>
        <v>253012</v>
      </c>
      <c r="C164" s="190">
        <f t="shared" si="6"/>
        <v>228828</v>
      </c>
      <c r="D164" s="190">
        <f t="shared" si="6"/>
        <v>295050</v>
      </c>
      <c r="E164" s="190">
        <f t="shared" si="6"/>
        <v>277003</v>
      </c>
      <c r="F164" s="190">
        <f t="shared" si="6"/>
        <v>290871</v>
      </c>
      <c r="G164" s="190">
        <f t="shared" si="6"/>
        <v>241871</v>
      </c>
      <c r="H164" s="190">
        <f t="shared" si="6"/>
        <v>222440</v>
      </c>
      <c r="I164" s="190">
        <f t="shared" si="6"/>
        <v>255452</v>
      </c>
      <c r="J164" s="190">
        <f t="shared" si="6"/>
        <v>196791</v>
      </c>
      <c r="K164" s="190">
        <f t="shared" si="6"/>
        <v>207063</v>
      </c>
      <c r="L164" s="190">
        <f t="shared" si="6"/>
        <v>191403</v>
      </c>
      <c r="M164" s="190">
        <f>SUM(M144:M162)</f>
        <v>195005</v>
      </c>
      <c r="N164" s="190">
        <f>SUM(B164:M164)</f>
        <v>2854789</v>
      </c>
    </row>
    <row r="165" spans="1:14" ht="12.75" customHeight="1" thickBot="1" x14ac:dyDescent="0.25">
      <c r="A165" s="202"/>
      <c r="B165" s="191"/>
      <c r="C165" s="191"/>
      <c r="D165" s="191"/>
      <c r="E165" s="191"/>
      <c r="F165" s="191"/>
      <c r="G165" s="191"/>
      <c r="H165" s="191"/>
      <c r="I165" s="191"/>
      <c r="J165" s="191"/>
      <c r="K165" s="191"/>
      <c r="L165" s="191"/>
      <c r="M165" s="191"/>
      <c r="N165" s="191"/>
    </row>
    <row r="169" spans="1:14" s="10" customFormat="1" ht="24.95" customHeight="1" x14ac:dyDescent="0.2">
      <c r="A169" s="200" t="s">
        <v>192</v>
      </c>
      <c r="B169" s="200"/>
      <c r="C169" s="200"/>
      <c r="D169" s="200"/>
      <c r="E169" s="200"/>
      <c r="F169" s="200"/>
      <c r="G169" s="200"/>
      <c r="H169" s="200"/>
      <c r="I169" s="200"/>
      <c r="J169" s="200"/>
      <c r="K169" s="200"/>
      <c r="L169" s="200"/>
      <c r="M169" s="200"/>
      <c r="N169" s="200"/>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192" t="s">
        <v>13</v>
      </c>
    </row>
    <row r="172" spans="1:14" ht="12.75" customHeight="1" thickBot="1" x14ac:dyDescent="0.25">
      <c r="A172" s="195"/>
      <c r="B172" s="195"/>
      <c r="C172" s="195"/>
      <c r="D172" s="195"/>
      <c r="E172" s="195"/>
      <c r="F172" s="195"/>
      <c r="G172" s="195"/>
      <c r="H172" s="195"/>
      <c r="I172" s="195"/>
      <c r="J172" s="195"/>
      <c r="K172" s="195"/>
      <c r="L172" s="195"/>
      <c r="M172" s="195"/>
      <c r="N172" s="193"/>
    </row>
    <row r="173" spans="1:14" ht="12.75" customHeight="1" x14ac:dyDescent="0.2">
      <c r="A173" s="194" t="s">
        <v>75</v>
      </c>
      <c r="B173" s="205">
        <v>40</v>
      </c>
      <c r="C173" s="205">
        <v>2364</v>
      </c>
      <c r="D173" s="205">
        <v>7073</v>
      </c>
      <c r="E173" s="205">
        <v>8084</v>
      </c>
      <c r="F173" s="205">
        <v>8311</v>
      </c>
      <c r="G173" s="205">
        <v>3617</v>
      </c>
      <c r="H173" s="205">
        <v>6399</v>
      </c>
      <c r="I173" s="205">
        <v>6366</v>
      </c>
      <c r="J173" s="205">
        <v>8004</v>
      </c>
      <c r="K173" s="205">
        <v>3507</v>
      </c>
      <c r="L173" s="205">
        <v>777</v>
      </c>
      <c r="M173" s="205"/>
      <c r="N173" s="207">
        <f>SUM(B173:M173)</f>
        <v>54542</v>
      </c>
    </row>
    <row r="174" spans="1:14" ht="12.75" customHeight="1" thickBot="1" x14ac:dyDescent="0.25">
      <c r="A174" s="195"/>
      <c r="B174" s="206"/>
      <c r="C174" s="206"/>
      <c r="D174" s="206"/>
      <c r="E174" s="206"/>
      <c r="F174" s="206"/>
      <c r="G174" s="206"/>
      <c r="H174" s="206"/>
      <c r="I174" s="206"/>
      <c r="J174" s="206"/>
      <c r="K174" s="206"/>
      <c r="L174" s="206"/>
      <c r="M174" s="206"/>
      <c r="N174" s="208"/>
    </row>
    <row r="175" spans="1:14" ht="12.75" customHeight="1" x14ac:dyDescent="0.2">
      <c r="A175" s="194" t="s">
        <v>76</v>
      </c>
      <c r="B175" s="205">
        <v>1539</v>
      </c>
      <c r="C175" s="205">
        <v>831</v>
      </c>
      <c r="D175" s="205">
        <v>810</v>
      </c>
      <c r="E175" s="205">
        <v>650</v>
      </c>
      <c r="F175" s="205">
        <v>600</v>
      </c>
      <c r="G175" s="205">
        <v>540</v>
      </c>
      <c r="H175" s="205"/>
      <c r="I175" s="205">
        <v>380</v>
      </c>
      <c r="J175" s="205">
        <v>340</v>
      </c>
      <c r="K175" s="205"/>
      <c r="L175" s="205"/>
      <c r="M175" s="205"/>
      <c r="N175" s="207">
        <f>SUM(B175:M175)</f>
        <v>5690</v>
      </c>
    </row>
    <row r="176" spans="1:14" ht="12.75" customHeight="1" thickBot="1" x14ac:dyDescent="0.25">
      <c r="A176" s="195"/>
      <c r="B176" s="206"/>
      <c r="C176" s="206"/>
      <c r="D176" s="206"/>
      <c r="E176" s="206"/>
      <c r="F176" s="206"/>
      <c r="G176" s="206"/>
      <c r="H176" s="206"/>
      <c r="I176" s="206"/>
      <c r="J176" s="206"/>
      <c r="K176" s="206"/>
      <c r="L176" s="206"/>
      <c r="M176" s="206"/>
      <c r="N176" s="208"/>
    </row>
    <row r="177" spans="1:14" ht="12.75" customHeight="1" x14ac:dyDescent="0.2">
      <c r="A177" s="194" t="s">
        <v>77</v>
      </c>
      <c r="B177" s="205">
        <v>19965</v>
      </c>
      <c r="C177" s="205">
        <v>11047</v>
      </c>
      <c r="D177" s="205">
        <v>8589</v>
      </c>
      <c r="E177" s="205">
        <v>5192</v>
      </c>
      <c r="F177" s="205">
        <v>5704</v>
      </c>
      <c r="G177" s="205">
        <v>10215</v>
      </c>
      <c r="H177" s="205">
        <v>4244</v>
      </c>
      <c r="I177" s="205">
        <v>6847</v>
      </c>
      <c r="J177" s="205">
        <v>5538</v>
      </c>
      <c r="K177" s="205">
        <v>10127</v>
      </c>
      <c r="L177" s="205">
        <v>2460</v>
      </c>
      <c r="M177" s="205">
        <v>3152</v>
      </c>
      <c r="N177" s="207">
        <f>SUM(B177:M177)</f>
        <v>93080</v>
      </c>
    </row>
    <row r="178" spans="1:14" ht="12.75" customHeight="1" thickBot="1" x14ac:dyDescent="0.25">
      <c r="A178" s="195"/>
      <c r="B178" s="206"/>
      <c r="C178" s="206"/>
      <c r="D178" s="206"/>
      <c r="E178" s="206"/>
      <c r="F178" s="206"/>
      <c r="G178" s="206"/>
      <c r="H178" s="206"/>
      <c r="I178" s="206"/>
      <c r="J178" s="206"/>
      <c r="K178" s="206"/>
      <c r="L178" s="206"/>
      <c r="M178" s="206"/>
      <c r="N178" s="208"/>
    </row>
    <row r="179" spans="1:14" ht="12.75" customHeight="1" x14ac:dyDescent="0.2">
      <c r="A179" s="194" t="s">
        <v>78</v>
      </c>
      <c r="B179" s="205">
        <v>12222</v>
      </c>
      <c r="C179" s="205">
        <v>8383</v>
      </c>
      <c r="D179" s="205">
        <v>11767</v>
      </c>
      <c r="E179" s="205">
        <v>9494</v>
      </c>
      <c r="F179" s="205">
        <v>11590</v>
      </c>
      <c r="G179" s="205">
        <v>9632</v>
      </c>
      <c r="H179" s="205">
        <v>10123</v>
      </c>
      <c r="I179" s="205">
        <v>9832</v>
      </c>
      <c r="J179" s="205">
        <v>8270</v>
      </c>
      <c r="K179" s="205">
        <v>11968</v>
      </c>
      <c r="L179" s="205">
        <v>16215</v>
      </c>
      <c r="M179" s="205">
        <v>12612</v>
      </c>
      <c r="N179" s="207">
        <f>SUM(B179:M179)</f>
        <v>132108</v>
      </c>
    </row>
    <row r="180" spans="1:14" ht="12.75" customHeight="1" thickBot="1" x14ac:dyDescent="0.25">
      <c r="A180" s="195"/>
      <c r="B180" s="206"/>
      <c r="C180" s="206"/>
      <c r="D180" s="206"/>
      <c r="E180" s="206"/>
      <c r="F180" s="206"/>
      <c r="G180" s="206"/>
      <c r="H180" s="206"/>
      <c r="I180" s="206"/>
      <c r="J180" s="206"/>
      <c r="K180" s="206"/>
      <c r="L180" s="206"/>
      <c r="M180" s="206"/>
      <c r="N180" s="208"/>
    </row>
    <row r="181" spans="1:14" ht="12.75" customHeight="1" x14ac:dyDescent="0.2">
      <c r="A181" s="194" t="s">
        <v>114</v>
      </c>
      <c r="B181" s="205">
        <v>5246</v>
      </c>
      <c r="C181" s="205">
        <v>4042</v>
      </c>
      <c r="D181" s="205">
        <v>1140</v>
      </c>
      <c r="E181" s="205">
        <v>2196</v>
      </c>
      <c r="F181" s="205">
        <v>1200</v>
      </c>
      <c r="G181" s="205">
        <v>1945</v>
      </c>
      <c r="H181" s="205">
        <v>1225</v>
      </c>
      <c r="I181" s="205">
        <v>5966</v>
      </c>
      <c r="J181" s="205">
        <v>6564</v>
      </c>
      <c r="K181" s="205">
        <v>4183</v>
      </c>
      <c r="L181" s="205">
        <v>4297</v>
      </c>
      <c r="M181" s="205"/>
      <c r="N181" s="207">
        <f>SUM(B181:M181)</f>
        <v>38004</v>
      </c>
    </row>
    <row r="182" spans="1:14" ht="12.75" customHeight="1" thickBot="1" x14ac:dyDescent="0.25">
      <c r="A182" s="195"/>
      <c r="B182" s="206"/>
      <c r="C182" s="206"/>
      <c r="D182" s="206"/>
      <c r="E182" s="206"/>
      <c r="F182" s="206"/>
      <c r="G182" s="206"/>
      <c r="H182" s="206"/>
      <c r="I182" s="206"/>
      <c r="J182" s="206"/>
      <c r="K182" s="206"/>
      <c r="L182" s="206"/>
      <c r="M182" s="206"/>
      <c r="N182" s="208"/>
    </row>
    <row r="183" spans="1:14" ht="12.75" customHeight="1" x14ac:dyDescent="0.2">
      <c r="A183" s="194" t="s">
        <v>107</v>
      </c>
      <c r="B183" s="205"/>
      <c r="C183" s="205"/>
      <c r="D183" s="205">
        <v>741</v>
      </c>
      <c r="E183" s="205">
        <v>21214</v>
      </c>
      <c r="F183" s="205">
        <v>19359</v>
      </c>
      <c r="G183" s="205">
        <v>12398</v>
      </c>
      <c r="H183" s="205">
        <v>5347</v>
      </c>
      <c r="I183" s="205">
        <v>6160</v>
      </c>
      <c r="J183" s="205"/>
      <c r="K183" s="205"/>
      <c r="L183" s="205"/>
      <c r="M183" s="205"/>
      <c r="N183" s="207">
        <f>SUM(B183:M183)</f>
        <v>65219</v>
      </c>
    </row>
    <row r="184" spans="1:14" ht="12.75" customHeight="1" thickBot="1" x14ac:dyDescent="0.25">
      <c r="A184" s="195"/>
      <c r="B184" s="206"/>
      <c r="C184" s="206"/>
      <c r="D184" s="206"/>
      <c r="E184" s="206"/>
      <c r="F184" s="206"/>
      <c r="G184" s="206"/>
      <c r="H184" s="206"/>
      <c r="I184" s="206"/>
      <c r="J184" s="206"/>
      <c r="K184" s="206"/>
      <c r="L184" s="206"/>
      <c r="M184" s="206"/>
      <c r="N184" s="208"/>
    </row>
    <row r="185" spans="1:14" ht="12.75" customHeight="1" x14ac:dyDescent="0.2">
      <c r="A185" s="194" t="s">
        <v>79</v>
      </c>
      <c r="B185" s="205"/>
      <c r="C185" s="205"/>
      <c r="D185" s="205"/>
      <c r="E185" s="205"/>
      <c r="F185" s="205"/>
      <c r="G185" s="205"/>
      <c r="H185" s="205"/>
      <c r="I185" s="205"/>
      <c r="J185" s="205"/>
      <c r="K185" s="205"/>
      <c r="L185" s="205"/>
      <c r="M185" s="205"/>
      <c r="N185" s="207">
        <f>SUM(B185:M185)</f>
        <v>0</v>
      </c>
    </row>
    <row r="186" spans="1:14" ht="12.75" customHeight="1" thickBot="1" x14ac:dyDescent="0.25">
      <c r="A186" s="195"/>
      <c r="B186" s="206"/>
      <c r="C186" s="206"/>
      <c r="D186" s="206"/>
      <c r="E186" s="206"/>
      <c r="F186" s="206"/>
      <c r="G186" s="206"/>
      <c r="H186" s="206"/>
      <c r="I186" s="206"/>
      <c r="J186" s="206"/>
      <c r="K186" s="206"/>
      <c r="L186" s="206"/>
      <c r="M186" s="206"/>
      <c r="N186" s="208"/>
    </row>
    <row r="187" spans="1:14" ht="12.75" customHeight="1" x14ac:dyDescent="0.2">
      <c r="A187" s="194" t="s">
        <v>53</v>
      </c>
      <c r="B187" s="205">
        <v>10884</v>
      </c>
      <c r="C187" s="205">
        <v>8451</v>
      </c>
      <c r="D187" s="205">
        <v>13296</v>
      </c>
      <c r="E187" s="205">
        <v>13408</v>
      </c>
      <c r="F187" s="205">
        <v>13551</v>
      </c>
      <c r="G187" s="205">
        <v>14073</v>
      </c>
      <c r="H187" s="205">
        <v>11458</v>
      </c>
      <c r="I187" s="205">
        <v>10301</v>
      </c>
      <c r="J187" s="205">
        <v>5315</v>
      </c>
      <c r="K187" s="205">
        <v>7352</v>
      </c>
      <c r="L187" s="205">
        <v>7430</v>
      </c>
      <c r="M187" s="205">
        <v>11251</v>
      </c>
      <c r="N187" s="207"/>
    </row>
    <row r="188" spans="1:14" ht="12.75" customHeight="1" thickBot="1" x14ac:dyDescent="0.25">
      <c r="A188" s="195"/>
      <c r="B188" s="206"/>
      <c r="C188" s="206"/>
      <c r="D188" s="206"/>
      <c r="E188" s="206"/>
      <c r="F188" s="206"/>
      <c r="G188" s="206"/>
      <c r="H188" s="206"/>
      <c r="I188" s="206"/>
      <c r="J188" s="206"/>
      <c r="K188" s="206"/>
      <c r="L188" s="206"/>
      <c r="M188" s="206"/>
      <c r="N188" s="208"/>
    </row>
    <row r="189" spans="1:14" ht="12.75" customHeight="1" x14ac:dyDescent="0.2">
      <c r="A189" s="194" t="s">
        <v>69</v>
      </c>
      <c r="B189" s="205"/>
      <c r="C189" s="205"/>
      <c r="D189" s="205"/>
      <c r="E189" s="205"/>
      <c r="F189" s="205">
        <v>17482</v>
      </c>
      <c r="G189" s="205">
        <v>22351</v>
      </c>
      <c r="H189" s="205">
        <v>18723</v>
      </c>
      <c r="I189" s="205">
        <v>4555</v>
      </c>
      <c r="J189" s="205">
        <v>3880</v>
      </c>
      <c r="K189" s="205">
        <v>7609</v>
      </c>
      <c r="L189" s="205">
        <v>8057</v>
      </c>
      <c r="M189" s="205">
        <v>1555</v>
      </c>
      <c r="N189" s="207"/>
    </row>
    <row r="190" spans="1:14" ht="12.75" customHeight="1" thickBot="1" x14ac:dyDescent="0.25">
      <c r="A190" s="195"/>
      <c r="B190" s="206"/>
      <c r="C190" s="206"/>
      <c r="D190" s="206"/>
      <c r="E190" s="206"/>
      <c r="F190" s="206"/>
      <c r="G190" s="206"/>
      <c r="H190" s="206"/>
      <c r="I190" s="206"/>
      <c r="J190" s="206"/>
      <c r="K190" s="206"/>
      <c r="L190" s="206"/>
      <c r="M190" s="206"/>
      <c r="N190" s="208"/>
    </row>
    <row r="191" spans="1:14" ht="12.75" customHeight="1" x14ac:dyDescent="0.2">
      <c r="A191" s="194" t="s">
        <v>60</v>
      </c>
      <c r="B191" s="205">
        <v>11369</v>
      </c>
      <c r="C191" s="205">
        <v>4253</v>
      </c>
      <c r="D191" s="205">
        <v>8596</v>
      </c>
      <c r="E191" s="205">
        <v>9895</v>
      </c>
      <c r="F191" s="205">
        <v>1680</v>
      </c>
      <c r="G191" s="205">
        <v>5543</v>
      </c>
      <c r="H191" s="205">
        <v>3192</v>
      </c>
      <c r="I191" s="205">
        <v>2642</v>
      </c>
      <c r="J191" s="205">
        <v>961</v>
      </c>
      <c r="K191" s="205">
        <v>3253</v>
      </c>
      <c r="L191" s="205">
        <v>4598</v>
      </c>
      <c r="M191" s="205">
        <v>1704</v>
      </c>
      <c r="N191" s="207">
        <f>SUM(B191:M191)</f>
        <v>57686</v>
      </c>
    </row>
    <row r="192" spans="1:14" ht="12.75" customHeight="1" thickBot="1" x14ac:dyDescent="0.25">
      <c r="A192" s="195"/>
      <c r="B192" s="206"/>
      <c r="C192" s="206"/>
      <c r="D192" s="206"/>
      <c r="E192" s="206"/>
      <c r="F192" s="206"/>
      <c r="G192" s="206"/>
      <c r="H192" s="206"/>
      <c r="I192" s="206"/>
      <c r="J192" s="206"/>
      <c r="K192" s="206"/>
      <c r="L192" s="206"/>
      <c r="M192" s="206"/>
      <c r="N192" s="208"/>
    </row>
    <row r="193" spans="1:14" ht="12.75" customHeight="1" x14ac:dyDescent="0.2">
      <c r="A193" s="201" t="s">
        <v>13</v>
      </c>
      <c r="B193" s="190">
        <f t="shared" ref="B193:M193" si="7">SUM(B173:B191)</f>
        <v>61265</v>
      </c>
      <c r="C193" s="190">
        <f t="shared" si="7"/>
        <v>39371</v>
      </c>
      <c r="D193" s="190">
        <f t="shared" si="7"/>
        <v>52012</v>
      </c>
      <c r="E193" s="190">
        <f t="shared" si="7"/>
        <v>70133</v>
      </c>
      <c r="F193" s="190">
        <f t="shared" si="7"/>
        <v>79477</v>
      </c>
      <c r="G193" s="190">
        <f t="shared" si="7"/>
        <v>80314</v>
      </c>
      <c r="H193" s="190">
        <f t="shared" si="7"/>
        <v>60711</v>
      </c>
      <c r="I193" s="190">
        <f t="shared" si="7"/>
        <v>53049</v>
      </c>
      <c r="J193" s="190">
        <f t="shared" si="7"/>
        <v>38872</v>
      </c>
      <c r="K193" s="190">
        <f t="shared" si="7"/>
        <v>47999</v>
      </c>
      <c r="L193" s="190">
        <f t="shared" si="7"/>
        <v>43834</v>
      </c>
      <c r="M193" s="190">
        <f t="shared" si="7"/>
        <v>30274</v>
      </c>
      <c r="N193" s="190">
        <f>SUM(B193:M193)</f>
        <v>657311</v>
      </c>
    </row>
    <row r="194" spans="1:14" ht="12.75" customHeight="1" thickBot="1" x14ac:dyDescent="0.25">
      <c r="A194" s="202"/>
      <c r="B194" s="191"/>
      <c r="C194" s="191"/>
      <c r="D194" s="191"/>
      <c r="E194" s="191"/>
      <c r="F194" s="191"/>
      <c r="G194" s="191"/>
      <c r="H194" s="191"/>
      <c r="I194" s="191"/>
      <c r="J194" s="191"/>
      <c r="K194" s="191"/>
      <c r="L194" s="191"/>
      <c r="M194" s="191"/>
      <c r="N194" s="191"/>
    </row>
    <row r="196" spans="1:14" ht="12.75" customHeight="1" x14ac:dyDescent="0.2">
      <c r="C196" s="5"/>
    </row>
    <row r="198" spans="1:14" s="10" customFormat="1" ht="24.95" customHeight="1" x14ac:dyDescent="0.2">
      <c r="A198" s="200" t="s">
        <v>193</v>
      </c>
      <c r="B198" s="200"/>
      <c r="C198" s="200"/>
      <c r="D198" s="200"/>
      <c r="E198" s="200"/>
      <c r="F198" s="200"/>
      <c r="G198" s="200"/>
      <c r="H198" s="200"/>
      <c r="I198" s="200"/>
      <c r="J198" s="200"/>
      <c r="K198" s="200"/>
      <c r="L198" s="200"/>
      <c r="M198" s="200"/>
      <c r="N198" s="200"/>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192" t="s">
        <v>13</v>
      </c>
    </row>
    <row r="201" spans="1:14" ht="12.75" customHeight="1" thickBot="1" x14ac:dyDescent="0.25">
      <c r="A201" s="195"/>
      <c r="B201" s="195"/>
      <c r="C201" s="195"/>
      <c r="D201" s="195"/>
      <c r="E201" s="195"/>
      <c r="F201" s="195"/>
      <c r="G201" s="195"/>
      <c r="H201" s="195"/>
      <c r="I201" s="195"/>
      <c r="J201" s="195"/>
      <c r="K201" s="195"/>
      <c r="L201" s="195"/>
      <c r="M201" s="195"/>
      <c r="N201" s="193"/>
    </row>
    <row r="202" spans="1:14" ht="12.75" customHeight="1" x14ac:dyDescent="0.2">
      <c r="A202" s="194" t="s">
        <v>33</v>
      </c>
      <c r="B202" s="205">
        <v>14113</v>
      </c>
      <c r="C202" s="205">
        <v>10682</v>
      </c>
      <c r="D202" s="205">
        <v>12138</v>
      </c>
      <c r="E202" s="205">
        <v>9240</v>
      </c>
      <c r="F202" s="205">
        <v>7735</v>
      </c>
      <c r="G202" s="205">
        <v>14043</v>
      </c>
      <c r="H202" s="205">
        <v>13873</v>
      </c>
      <c r="I202" s="205">
        <v>14167</v>
      </c>
      <c r="J202" s="205">
        <v>15601</v>
      </c>
      <c r="K202" s="205">
        <v>20381</v>
      </c>
      <c r="L202" s="205">
        <v>19519</v>
      </c>
      <c r="M202" s="205">
        <v>12103</v>
      </c>
      <c r="N202" s="207">
        <f t="shared" ref="N202:N216" si="8">SUM(B202:M202)</f>
        <v>163595</v>
      </c>
    </row>
    <row r="203" spans="1:14" ht="12.75" customHeight="1" thickBot="1" x14ac:dyDescent="0.25">
      <c r="A203" s="195"/>
      <c r="B203" s="206"/>
      <c r="C203" s="206"/>
      <c r="D203" s="206"/>
      <c r="E203" s="206"/>
      <c r="F203" s="206"/>
      <c r="G203" s="206"/>
      <c r="H203" s="206"/>
      <c r="I203" s="206"/>
      <c r="J203" s="206"/>
      <c r="K203" s="206"/>
      <c r="L203" s="206"/>
      <c r="M203" s="206"/>
      <c r="N203" s="208"/>
    </row>
    <row r="204" spans="1:14" ht="12.75" customHeight="1" x14ac:dyDescent="0.2">
      <c r="A204" s="194" t="s">
        <v>82</v>
      </c>
      <c r="B204" s="205">
        <v>51968</v>
      </c>
      <c r="C204" s="205">
        <v>23114</v>
      </c>
      <c r="D204" s="205">
        <v>38313</v>
      </c>
      <c r="E204" s="205">
        <v>70370</v>
      </c>
      <c r="F204" s="205">
        <v>70021</v>
      </c>
      <c r="G204" s="205">
        <v>67890</v>
      </c>
      <c r="H204" s="205">
        <v>63127</v>
      </c>
      <c r="I204" s="205">
        <v>63761</v>
      </c>
      <c r="J204" s="205">
        <v>60461</v>
      </c>
      <c r="K204" s="205">
        <v>51597</v>
      </c>
      <c r="L204" s="205">
        <v>61771</v>
      </c>
      <c r="M204" s="205">
        <v>40119</v>
      </c>
      <c r="N204" s="207">
        <f>SUM(B204:M204)</f>
        <v>662512</v>
      </c>
    </row>
    <row r="205" spans="1:14" ht="12.75" customHeight="1" thickBot="1" x14ac:dyDescent="0.25">
      <c r="A205" s="195"/>
      <c r="B205" s="206"/>
      <c r="C205" s="206"/>
      <c r="D205" s="206"/>
      <c r="E205" s="206"/>
      <c r="F205" s="206"/>
      <c r="G205" s="206"/>
      <c r="H205" s="206"/>
      <c r="I205" s="206"/>
      <c r="J205" s="206"/>
      <c r="K205" s="206"/>
      <c r="L205" s="206"/>
      <c r="M205" s="206"/>
      <c r="N205" s="208"/>
    </row>
    <row r="206" spans="1:14" ht="12.75" customHeight="1" x14ac:dyDescent="0.2">
      <c r="A206" s="194" t="s">
        <v>83</v>
      </c>
      <c r="B206" s="205">
        <v>5400</v>
      </c>
      <c r="C206" s="205">
        <v>3780</v>
      </c>
      <c r="D206" s="205">
        <v>5790</v>
      </c>
      <c r="E206" s="205">
        <v>3780</v>
      </c>
      <c r="F206" s="205">
        <v>4320</v>
      </c>
      <c r="G206" s="205">
        <v>5940</v>
      </c>
      <c r="H206" s="205">
        <v>3870</v>
      </c>
      <c r="I206" s="205">
        <v>7560</v>
      </c>
      <c r="J206" s="205">
        <v>2160</v>
      </c>
      <c r="K206" s="205">
        <v>5400</v>
      </c>
      <c r="L206" s="205">
        <v>5400</v>
      </c>
      <c r="M206" s="205">
        <v>4320</v>
      </c>
      <c r="N206" s="207">
        <f t="shared" si="8"/>
        <v>57720</v>
      </c>
    </row>
    <row r="207" spans="1:14" ht="12.75" customHeight="1" thickBot="1" x14ac:dyDescent="0.25">
      <c r="A207" s="195"/>
      <c r="B207" s="206"/>
      <c r="C207" s="206"/>
      <c r="D207" s="206"/>
      <c r="E207" s="206"/>
      <c r="F207" s="206"/>
      <c r="G207" s="206"/>
      <c r="H207" s="206"/>
      <c r="I207" s="206"/>
      <c r="J207" s="206"/>
      <c r="K207" s="206"/>
      <c r="L207" s="206"/>
      <c r="M207" s="206"/>
      <c r="N207" s="208"/>
    </row>
    <row r="208" spans="1:14" ht="12.75" customHeight="1" x14ac:dyDescent="0.2">
      <c r="A208" s="194" t="s">
        <v>44</v>
      </c>
      <c r="B208" s="205">
        <v>5845</v>
      </c>
      <c r="C208" s="205">
        <v>2982</v>
      </c>
      <c r="D208" s="205">
        <v>2115</v>
      </c>
      <c r="E208" s="205">
        <v>1535</v>
      </c>
      <c r="F208" s="205">
        <v>2090</v>
      </c>
      <c r="G208" s="205">
        <v>2435</v>
      </c>
      <c r="H208" s="205">
        <v>1340</v>
      </c>
      <c r="I208" s="205">
        <v>705</v>
      </c>
      <c r="J208" s="205">
        <v>330</v>
      </c>
      <c r="K208" s="205">
        <v>550</v>
      </c>
      <c r="L208" s="205">
        <v>330</v>
      </c>
      <c r="M208" s="205">
        <v>300</v>
      </c>
      <c r="N208" s="207">
        <f t="shared" si="8"/>
        <v>20557</v>
      </c>
    </row>
    <row r="209" spans="1:14" ht="12.75" customHeight="1" thickBot="1" x14ac:dyDescent="0.25">
      <c r="A209" s="195"/>
      <c r="B209" s="206"/>
      <c r="C209" s="206"/>
      <c r="D209" s="206"/>
      <c r="E209" s="206"/>
      <c r="F209" s="206"/>
      <c r="G209" s="206"/>
      <c r="H209" s="206"/>
      <c r="I209" s="206"/>
      <c r="J209" s="206"/>
      <c r="K209" s="206"/>
      <c r="L209" s="206"/>
      <c r="M209" s="206"/>
      <c r="N209" s="208"/>
    </row>
    <row r="210" spans="1:14" ht="12.75" customHeight="1" x14ac:dyDescent="0.2">
      <c r="A210" s="194" t="s">
        <v>84</v>
      </c>
      <c r="B210" s="205">
        <v>6474</v>
      </c>
      <c r="C210" s="205">
        <v>4392</v>
      </c>
      <c r="D210" s="205">
        <v>5831</v>
      </c>
      <c r="E210" s="205">
        <v>7762</v>
      </c>
      <c r="F210" s="205">
        <v>9082</v>
      </c>
      <c r="G210" s="205">
        <v>8971</v>
      </c>
      <c r="H210" s="205">
        <v>5428</v>
      </c>
      <c r="I210" s="205">
        <v>7272</v>
      </c>
      <c r="J210" s="205">
        <v>6424</v>
      </c>
      <c r="K210" s="205">
        <v>7593</v>
      </c>
      <c r="L210" s="205">
        <v>5065</v>
      </c>
      <c r="M210" s="205">
        <v>3703</v>
      </c>
      <c r="N210" s="207">
        <f t="shared" si="8"/>
        <v>77997</v>
      </c>
    </row>
    <row r="211" spans="1:14" ht="12.75" customHeight="1" thickBot="1" x14ac:dyDescent="0.25">
      <c r="A211" s="195"/>
      <c r="B211" s="206"/>
      <c r="C211" s="206"/>
      <c r="D211" s="206"/>
      <c r="E211" s="206"/>
      <c r="F211" s="206"/>
      <c r="G211" s="206"/>
      <c r="H211" s="206"/>
      <c r="I211" s="206"/>
      <c r="J211" s="206"/>
      <c r="K211" s="206"/>
      <c r="L211" s="206"/>
      <c r="M211" s="206"/>
      <c r="N211" s="208"/>
    </row>
    <row r="212" spans="1:14" ht="12.75" customHeight="1" x14ac:dyDescent="0.2">
      <c r="A212" s="194" t="s">
        <v>85</v>
      </c>
      <c r="B212" s="205">
        <v>8040</v>
      </c>
      <c r="C212" s="205">
        <v>10760</v>
      </c>
      <c r="D212" s="205">
        <v>7595</v>
      </c>
      <c r="E212" s="205">
        <v>6480</v>
      </c>
      <c r="F212" s="205">
        <v>8110</v>
      </c>
      <c r="G212" s="205">
        <v>5850</v>
      </c>
      <c r="H212" s="205">
        <v>5940</v>
      </c>
      <c r="I212" s="205">
        <v>6990</v>
      </c>
      <c r="J212" s="205">
        <v>5400</v>
      </c>
      <c r="K212" s="205">
        <v>2160</v>
      </c>
      <c r="L212" s="205">
        <v>1080</v>
      </c>
      <c r="M212" s="205">
        <v>4860</v>
      </c>
      <c r="N212" s="207">
        <f t="shared" si="8"/>
        <v>73265</v>
      </c>
    </row>
    <row r="213" spans="1:14" ht="12.75" customHeight="1" thickBot="1" x14ac:dyDescent="0.25">
      <c r="A213" s="195"/>
      <c r="B213" s="206"/>
      <c r="C213" s="206"/>
      <c r="D213" s="206"/>
      <c r="E213" s="206"/>
      <c r="F213" s="206"/>
      <c r="G213" s="206"/>
      <c r="H213" s="206"/>
      <c r="I213" s="206"/>
      <c r="J213" s="206"/>
      <c r="K213" s="206"/>
      <c r="L213" s="206"/>
      <c r="M213" s="206"/>
      <c r="N213" s="208"/>
    </row>
    <row r="214" spans="1:14" ht="12.75" customHeight="1" x14ac:dyDescent="0.2">
      <c r="A214" s="194" t="s">
        <v>88</v>
      </c>
      <c r="B214" s="205"/>
      <c r="C214" s="205"/>
      <c r="D214" s="205"/>
      <c r="E214" s="205"/>
      <c r="F214" s="205"/>
      <c r="G214" s="205">
        <v>960</v>
      </c>
      <c r="H214" s="205">
        <v>7881</v>
      </c>
      <c r="I214" s="205">
        <v>8463</v>
      </c>
      <c r="J214" s="205">
        <v>9048</v>
      </c>
      <c r="K214" s="205">
        <v>5187</v>
      </c>
      <c r="L214" s="205">
        <v>5494</v>
      </c>
      <c r="M214" s="205">
        <v>4162</v>
      </c>
      <c r="N214" s="207">
        <f t="shared" si="8"/>
        <v>41195</v>
      </c>
    </row>
    <row r="215" spans="1:14" ht="12.75" customHeight="1" thickBot="1" x14ac:dyDescent="0.25">
      <c r="A215" s="195"/>
      <c r="B215" s="206"/>
      <c r="C215" s="206"/>
      <c r="D215" s="206"/>
      <c r="E215" s="206"/>
      <c r="F215" s="206"/>
      <c r="G215" s="206"/>
      <c r="H215" s="206"/>
      <c r="I215" s="206"/>
      <c r="J215" s="206"/>
      <c r="K215" s="206"/>
      <c r="L215" s="206"/>
      <c r="M215" s="206"/>
      <c r="N215" s="208"/>
    </row>
    <row r="216" spans="1:14" ht="12.75" customHeight="1" x14ac:dyDescent="0.2">
      <c r="A216" s="194" t="s">
        <v>86</v>
      </c>
      <c r="B216" s="205"/>
      <c r="C216" s="205"/>
      <c r="D216" s="205"/>
      <c r="E216" s="205"/>
      <c r="F216" s="205"/>
      <c r="G216" s="205"/>
      <c r="H216" s="205"/>
      <c r="I216" s="205"/>
      <c r="J216" s="205"/>
      <c r="K216" s="205"/>
      <c r="L216" s="205"/>
      <c r="M216" s="205"/>
      <c r="N216" s="207">
        <f t="shared" si="8"/>
        <v>0</v>
      </c>
    </row>
    <row r="217" spans="1:14" ht="12.75" customHeight="1" thickBot="1" x14ac:dyDescent="0.25">
      <c r="A217" s="195"/>
      <c r="B217" s="206"/>
      <c r="C217" s="206"/>
      <c r="D217" s="206"/>
      <c r="E217" s="206"/>
      <c r="F217" s="206"/>
      <c r="G217" s="206"/>
      <c r="H217" s="206"/>
      <c r="I217" s="206"/>
      <c r="J217" s="206"/>
      <c r="K217" s="206"/>
      <c r="L217" s="206"/>
      <c r="M217" s="206"/>
      <c r="N217" s="208"/>
    </row>
    <row r="218" spans="1:14" ht="12.75" customHeight="1" x14ac:dyDescent="0.2">
      <c r="A218" s="194" t="s">
        <v>89</v>
      </c>
      <c r="B218" s="205">
        <v>3485</v>
      </c>
      <c r="C218" s="205">
        <v>4971</v>
      </c>
      <c r="D218" s="205">
        <v>4102</v>
      </c>
      <c r="E218" s="205">
        <v>3374</v>
      </c>
      <c r="F218" s="205">
        <v>5135</v>
      </c>
      <c r="G218" s="205">
        <v>4274</v>
      </c>
      <c r="H218" s="205">
        <v>4785</v>
      </c>
      <c r="I218" s="205">
        <v>1128</v>
      </c>
      <c r="J218" s="205">
        <v>1225</v>
      </c>
      <c r="K218" s="205">
        <v>1271</v>
      </c>
      <c r="L218" s="205">
        <v>5775</v>
      </c>
      <c r="M218" s="205">
        <v>1858</v>
      </c>
      <c r="N218" s="207">
        <f>SUM(B218:M218)</f>
        <v>41383</v>
      </c>
    </row>
    <row r="219" spans="1:14" ht="12.75" customHeight="1" thickBot="1" x14ac:dyDescent="0.25">
      <c r="A219" s="195"/>
      <c r="B219" s="206"/>
      <c r="C219" s="206"/>
      <c r="D219" s="206"/>
      <c r="E219" s="206"/>
      <c r="F219" s="206"/>
      <c r="G219" s="206"/>
      <c r="H219" s="206"/>
      <c r="I219" s="206"/>
      <c r="J219" s="206"/>
      <c r="K219" s="206"/>
      <c r="L219" s="206"/>
      <c r="M219" s="206"/>
      <c r="N219" s="208"/>
    </row>
    <row r="220" spans="1:14" ht="12.75" customHeight="1" x14ac:dyDescent="0.2">
      <c r="A220" s="194" t="s">
        <v>94</v>
      </c>
      <c r="B220" s="205">
        <v>90</v>
      </c>
      <c r="C220" s="205">
        <v>90</v>
      </c>
      <c r="D220" s="205">
        <v>60</v>
      </c>
      <c r="E220" s="205">
        <v>30</v>
      </c>
      <c r="F220" s="205"/>
      <c r="G220" s="205"/>
      <c r="H220" s="205"/>
      <c r="I220" s="205"/>
      <c r="J220" s="205"/>
      <c r="K220" s="205"/>
      <c r="L220" s="205"/>
      <c r="M220" s="205"/>
      <c r="N220" s="207">
        <f>SUM(B220:M220)</f>
        <v>270</v>
      </c>
    </row>
    <row r="221" spans="1:14" ht="12.75" customHeight="1" thickBot="1" x14ac:dyDescent="0.25">
      <c r="A221" s="195"/>
      <c r="B221" s="206"/>
      <c r="C221" s="206"/>
      <c r="D221" s="206"/>
      <c r="E221" s="206"/>
      <c r="F221" s="206"/>
      <c r="G221" s="206"/>
      <c r="H221" s="206"/>
      <c r="I221" s="206"/>
      <c r="J221" s="206"/>
      <c r="K221" s="206"/>
      <c r="L221" s="206"/>
      <c r="M221" s="206"/>
      <c r="N221" s="208"/>
    </row>
    <row r="222" spans="1:14" ht="12.75" customHeight="1" x14ac:dyDescent="0.2">
      <c r="A222" s="201" t="s">
        <v>13</v>
      </c>
      <c r="B222" s="190">
        <f t="shared" ref="B222:M222" si="9">SUM(B202:B220)</f>
        <v>95415</v>
      </c>
      <c r="C222" s="190">
        <f t="shared" si="9"/>
        <v>60771</v>
      </c>
      <c r="D222" s="190">
        <f t="shared" si="9"/>
        <v>75944</v>
      </c>
      <c r="E222" s="190">
        <f t="shared" si="9"/>
        <v>102571</v>
      </c>
      <c r="F222" s="190">
        <f t="shared" si="9"/>
        <v>106493</v>
      </c>
      <c r="G222" s="190">
        <f t="shared" si="9"/>
        <v>110363</v>
      </c>
      <c r="H222" s="190">
        <f t="shared" si="9"/>
        <v>106244</v>
      </c>
      <c r="I222" s="190">
        <f t="shared" si="9"/>
        <v>110046</v>
      </c>
      <c r="J222" s="190">
        <f t="shared" si="9"/>
        <v>100649</v>
      </c>
      <c r="K222" s="190">
        <f t="shared" si="9"/>
        <v>94139</v>
      </c>
      <c r="L222" s="190">
        <f t="shared" si="9"/>
        <v>104434</v>
      </c>
      <c r="M222" s="190">
        <f t="shared" si="9"/>
        <v>71425</v>
      </c>
      <c r="N222" s="190">
        <f>SUM(B222:M222)</f>
        <v>1138494</v>
      </c>
    </row>
    <row r="223" spans="1:14" ht="12.75" customHeight="1" thickBot="1" x14ac:dyDescent="0.25">
      <c r="A223" s="202"/>
      <c r="B223" s="191"/>
      <c r="C223" s="191"/>
      <c r="D223" s="191"/>
      <c r="E223" s="191"/>
      <c r="F223" s="191"/>
      <c r="G223" s="191"/>
      <c r="H223" s="191"/>
      <c r="I223" s="191"/>
      <c r="J223" s="191"/>
      <c r="K223" s="191"/>
      <c r="L223" s="191"/>
      <c r="M223" s="191"/>
      <c r="N223" s="191"/>
    </row>
    <row r="227" spans="1:14" s="10" customFormat="1" ht="24.95" customHeight="1" x14ac:dyDescent="0.2">
      <c r="A227" s="200" t="s">
        <v>194</v>
      </c>
      <c r="B227" s="200"/>
      <c r="C227" s="200"/>
      <c r="D227" s="200"/>
      <c r="E227" s="200"/>
      <c r="F227" s="200"/>
      <c r="G227" s="200"/>
      <c r="H227" s="200"/>
      <c r="I227" s="200"/>
      <c r="J227" s="200"/>
      <c r="K227" s="200"/>
      <c r="L227" s="200"/>
      <c r="M227" s="200"/>
      <c r="N227" s="200"/>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192" t="s">
        <v>13</v>
      </c>
    </row>
    <row r="230" spans="1:14" ht="12.75" customHeight="1" thickBot="1" x14ac:dyDescent="0.25">
      <c r="A230" s="195"/>
      <c r="B230" s="195"/>
      <c r="C230" s="195"/>
      <c r="D230" s="195"/>
      <c r="E230" s="195"/>
      <c r="F230" s="195"/>
      <c r="G230" s="195"/>
      <c r="H230" s="195"/>
      <c r="I230" s="195"/>
      <c r="J230" s="195"/>
      <c r="K230" s="195"/>
      <c r="L230" s="195"/>
      <c r="M230" s="195"/>
      <c r="N230" s="193"/>
    </row>
    <row r="231" spans="1:14" ht="12.75" customHeight="1" x14ac:dyDescent="0.2">
      <c r="A231" s="194" t="s">
        <v>91</v>
      </c>
      <c r="B231" s="205"/>
      <c r="C231" s="205"/>
      <c r="D231" s="205"/>
      <c r="E231" s="205"/>
      <c r="F231" s="205"/>
      <c r="G231" s="205"/>
      <c r="H231" s="205"/>
      <c r="I231" s="205"/>
      <c r="J231" s="205"/>
      <c r="K231" s="205"/>
      <c r="L231" s="205"/>
      <c r="M231" s="205"/>
      <c r="N231" s="207">
        <f>SUM(B231:M231)</f>
        <v>0</v>
      </c>
    </row>
    <row r="232" spans="1:14" ht="12.75" customHeight="1" thickBot="1" x14ac:dyDescent="0.25">
      <c r="A232" s="195"/>
      <c r="B232" s="206"/>
      <c r="C232" s="206"/>
      <c r="D232" s="206"/>
      <c r="E232" s="206"/>
      <c r="F232" s="206"/>
      <c r="G232" s="206"/>
      <c r="H232" s="206"/>
      <c r="I232" s="206"/>
      <c r="J232" s="206"/>
      <c r="K232" s="206"/>
      <c r="L232" s="206"/>
      <c r="M232" s="206"/>
      <c r="N232" s="208"/>
    </row>
    <row r="233" spans="1:14" ht="12.75" customHeight="1" x14ac:dyDescent="0.2">
      <c r="A233" s="194" t="s">
        <v>99</v>
      </c>
      <c r="B233" s="205"/>
      <c r="C233" s="205"/>
      <c r="D233" s="205"/>
      <c r="E233" s="205"/>
      <c r="F233" s="205"/>
      <c r="G233" s="205"/>
      <c r="H233" s="205"/>
      <c r="I233" s="205"/>
      <c r="J233" s="205"/>
      <c r="K233" s="205"/>
      <c r="L233" s="205"/>
      <c r="M233" s="205"/>
      <c r="N233" s="207">
        <f>SUM(B233:M233)</f>
        <v>0</v>
      </c>
    </row>
    <row r="234" spans="1:14" ht="12.75" customHeight="1" thickBot="1" x14ac:dyDescent="0.25">
      <c r="A234" s="195"/>
      <c r="B234" s="206"/>
      <c r="C234" s="206"/>
      <c r="D234" s="206"/>
      <c r="E234" s="206"/>
      <c r="F234" s="206"/>
      <c r="G234" s="206"/>
      <c r="H234" s="206"/>
      <c r="I234" s="206"/>
      <c r="J234" s="206"/>
      <c r="K234" s="206"/>
      <c r="L234" s="206"/>
      <c r="M234" s="206"/>
      <c r="N234" s="208"/>
    </row>
    <row r="235" spans="1:14" ht="12.75" customHeight="1" x14ac:dyDescent="0.2">
      <c r="A235" s="194" t="s">
        <v>86</v>
      </c>
      <c r="B235" s="205"/>
      <c r="C235" s="205"/>
      <c r="D235" s="205"/>
      <c r="E235" s="205"/>
      <c r="F235" s="205"/>
      <c r="G235" s="205"/>
      <c r="H235" s="205"/>
      <c r="I235" s="205"/>
      <c r="J235" s="205"/>
      <c r="K235" s="205"/>
      <c r="L235" s="205"/>
      <c r="M235" s="205"/>
      <c r="N235" s="207">
        <f>SUM(B235:M235)</f>
        <v>0</v>
      </c>
    </row>
    <row r="236" spans="1:14" ht="12.75" customHeight="1" thickBot="1" x14ac:dyDescent="0.25">
      <c r="A236" s="195"/>
      <c r="B236" s="206"/>
      <c r="C236" s="206"/>
      <c r="D236" s="206"/>
      <c r="E236" s="206"/>
      <c r="F236" s="206"/>
      <c r="G236" s="206"/>
      <c r="H236" s="206"/>
      <c r="I236" s="206"/>
      <c r="J236" s="206"/>
      <c r="K236" s="206"/>
      <c r="L236" s="206"/>
      <c r="M236" s="206"/>
      <c r="N236" s="208"/>
    </row>
    <row r="237" spans="1:14" ht="12.75" customHeight="1" x14ac:dyDescent="0.2">
      <c r="A237" s="201" t="s">
        <v>13</v>
      </c>
      <c r="B237" s="190">
        <f>SUM(B231:B235)</f>
        <v>0</v>
      </c>
      <c r="C237" s="190">
        <f t="shared" ref="C237:M237" si="10">SUM(C231:C235)</f>
        <v>0</v>
      </c>
      <c r="D237" s="190">
        <f t="shared" si="10"/>
        <v>0</v>
      </c>
      <c r="E237" s="190">
        <f t="shared" si="10"/>
        <v>0</v>
      </c>
      <c r="F237" s="190">
        <f t="shared" si="10"/>
        <v>0</v>
      </c>
      <c r="G237" s="190">
        <f t="shared" si="10"/>
        <v>0</v>
      </c>
      <c r="H237" s="190">
        <f t="shared" si="10"/>
        <v>0</v>
      </c>
      <c r="I237" s="190">
        <f t="shared" si="10"/>
        <v>0</v>
      </c>
      <c r="J237" s="190">
        <f t="shared" si="10"/>
        <v>0</v>
      </c>
      <c r="K237" s="190">
        <f t="shared" si="10"/>
        <v>0</v>
      </c>
      <c r="L237" s="190">
        <f t="shared" si="10"/>
        <v>0</v>
      </c>
      <c r="M237" s="190">
        <f t="shared" si="10"/>
        <v>0</v>
      </c>
      <c r="N237" s="190" t="s">
        <v>186</v>
      </c>
    </row>
    <row r="238" spans="1:14" ht="12.75" customHeight="1" thickBot="1" x14ac:dyDescent="0.25">
      <c r="A238" s="202"/>
      <c r="B238" s="191"/>
      <c r="C238" s="191"/>
      <c r="D238" s="191"/>
      <c r="E238" s="191"/>
      <c r="F238" s="191"/>
      <c r="G238" s="191"/>
      <c r="H238" s="191"/>
      <c r="I238" s="191"/>
      <c r="J238" s="191"/>
      <c r="K238" s="191"/>
      <c r="L238" s="191"/>
      <c r="M238" s="191"/>
      <c r="N238" s="191"/>
    </row>
  </sheetData>
  <mergeCells count="1373">
    <mergeCell ref="A7:E7"/>
    <mergeCell ref="A8:E8"/>
    <mergeCell ref="A9:E9"/>
    <mergeCell ref="A4:E4"/>
    <mergeCell ref="A5:E5"/>
    <mergeCell ref="A6:E6"/>
    <mergeCell ref="A177:A178"/>
    <mergeCell ref="A179:A180"/>
    <mergeCell ref="A156:A157"/>
    <mergeCell ref="A158:A159"/>
    <mergeCell ref="A160:A161"/>
    <mergeCell ref="A162:A163"/>
    <mergeCell ref="A164:A165"/>
    <mergeCell ref="A220:A221"/>
    <mergeCell ref="A206:A207"/>
    <mergeCell ref="A208:A209"/>
    <mergeCell ref="A210:A211"/>
    <mergeCell ref="A212:A213"/>
    <mergeCell ref="A185:A186"/>
    <mergeCell ref="A187:A188"/>
    <mergeCell ref="A193:A194"/>
    <mergeCell ref="A10:E10"/>
    <mergeCell ref="A214:A215"/>
    <mergeCell ref="A216:A217"/>
    <mergeCell ref="A218:A219"/>
    <mergeCell ref="A189:A190"/>
    <mergeCell ref="A191:A192"/>
    <mergeCell ref="A202:A203"/>
    <mergeCell ref="A204:A205"/>
    <mergeCell ref="A181:A182"/>
    <mergeCell ref="A183:A184"/>
    <mergeCell ref="A125:A126"/>
    <mergeCell ref="A127:A128"/>
    <mergeCell ref="A129:A130"/>
    <mergeCell ref="A115:A116"/>
    <mergeCell ref="A117:A118"/>
    <mergeCell ref="A119:A120"/>
    <mergeCell ref="A121:A122"/>
    <mergeCell ref="A148:A149"/>
    <mergeCell ref="A150:A151"/>
    <mergeCell ref="A152:A153"/>
    <mergeCell ref="A154:A155"/>
    <mergeCell ref="A131:A132"/>
    <mergeCell ref="A133:A134"/>
    <mergeCell ref="A144:A145"/>
    <mergeCell ref="A146:A147"/>
    <mergeCell ref="A173:A174"/>
    <mergeCell ref="A175:A176"/>
    <mergeCell ref="A82:A83"/>
    <mergeCell ref="A84:A85"/>
    <mergeCell ref="A86:A87"/>
    <mergeCell ref="A88:A89"/>
    <mergeCell ref="A74:A75"/>
    <mergeCell ref="A76:A77"/>
    <mergeCell ref="A78:A79"/>
    <mergeCell ref="A80:A81"/>
    <mergeCell ref="A98:A99"/>
    <mergeCell ref="A100:A101"/>
    <mergeCell ref="A102:A103"/>
    <mergeCell ref="A104:A105"/>
    <mergeCell ref="A90:A91"/>
    <mergeCell ref="A92:A93"/>
    <mergeCell ref="A94:A95"/>
    <mergeCell ref="A96:A97"/>
    <mergeCell ref="A123:A124"/>
    <mergeCell ref="A17:A18"/>
    <mergeCell ref="A19:A20"/>
    <mergeCell ref="A21:A22"/>
    <mergeCell ref="A23:A24"/>
    <mergeCell ref="A41:A42"/>
    <mergeCell ref="A43:A44"/>
    <mergeCell ref="A45:A46"/>
    <mergeCell ref="A47:A48"/>
    <mergeCell ref="A33:A34"/>
    <mergeCell ref="A35:A36"/>
    <mergeCell ref="A37:A38"/>
    <mergeCell ref="A39:A40"/>
    <mergeCell ref="A66:A67"/>
    <mergeCell ref="A68:A69"/>
    <mergeCell ref="A70:A71"/>
    <mergeCell ref="A72:A73"/>
    <mergeCell ref="A49:A50"/>
    <mergeCell ref="A60:A61"/>
    <mergeCell ref="A62:A63"/>
    <mergeCell ref="A64:A65"/>
    <mergeCell ref="A51:A52"/>
    <mergeCell ref="G49:G50"/>
    <mergeCell ref="H49:H50"/>
    <mergeCell ref="I49:I50"/>
    <mergeCell ref="J49:J50"/>
    <mergeCell ref="J47:J48"/>
    <mergeCell ref="K49:K50"/>
    <mergeCell ref="L49:L50"/>
    <mergeCell ref="M49:M50"/>
    <mergeCell ref="N49:N50"/>
    <mergeCell ref="N47:N48"/>
    <mergeCell ref="B49:B50"/>
    <mergeCell ref="C49:C50"/>
    <mergeCell ref="D49:D50"/>
    <mergeCell ref="E49:E50"/>
    <mergeCell ref="F49:F50"/>
    <mergeCell ref="E64:E65"/>
    <mergeCell ref="K62:K63"/>
    <mergeCell ref="I62:I63"/>
    <mergeCell ref="J62:J63"/>
    <mergeCell ref="J64:J65"/>
    <mergeCell ref="K64:K65"/>
    <mergeCell ref="L64:L65"/>
    <mergeCell ref="M64:M65"/>
    <mergeCell ref="M62:M63"/>
    <mergeCell ref="F64:F65"/>
    <mergeCell ref="G64:G65"/>
    <mergeCell ref="H64:H65"/>
    <mergeCell ref="I64:I65"/>
    <mergeCell ref="M60:M61"/>
    <mergeCell ref="B64:B65"/>
    <mergeCell ref="A25:A26"/>
    <mergeCell ref="A27:A28"/>
    <mergeCell ref="A29:A30"/>
    <mergeCell ref="A31:A3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L47:L48"/>
    <mergeCell ref="K47:K48"/>
    <mergeCell ref="M47:M48"/>
    <mergeCell ref="F47:F48"/>
    <mergeCell ref="G47:G48"/>
    <mergeCell ref="H47:H48"/>
    <mergeCell ref="I47:I48"/>
    <mergeCell ref="M41:M42"/>
    <mergeCell ref="N41:N42"/>
    <mergeCell ref="N39:N40"/>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B41:B4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104:N105"/>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B66:B67"/>
    <mergeCell ref="C66:C67"/>
    <mergeCell ref="D66:D67"/>
    <mergeCell ref="E66:E67"/>
    <mergeCell ref="F66:F67"/>
    <mergeCell ref="G66:G67"/>
    <mergeCell ref="B68:B69"/>
    <mergeCell ref="C68:C69"/>
    <mergeCell ref="D68:D69"/>
    <mergeCell ref="E68:E69"/>
    <mergeCell ref="K66:K67"/>
    <mergeCell ref="L66:L67"/>
    <mergeCell ref="I66:I67"/>
    <mergeCell ref="J66:J67"/>
    <mergeCell ref="J68:J69"/>
    <mergeCell ref="K68:K69"/>
    <mergeCell ref="L68:L69"/>
    <mergeCell ref="M66:M67"/>
    <mergeCell ref="N66:N67"/>
    <mergeCell ref="N64:N65"/>
    <mergeCell ref="H66:H67"/>
    <mergeCell ref="N133:N134"/>
    <mergeCell ref="N131:N132"/>
    <mergeCell ref="B133:B134"/>
    <mergeCell ref="C133:C134"/>
    <mergeCell ref="D133:D134"/>
    <mergeCell ref="E133:E134"/>
    <mergeCell ref="F133:F134"/>
    <mergeCell ref="G133:G134"/>
    <mergeCell ref="H133:H134"/>
    <mergeCell ref="M131:M132"/>
    <mergeCell ref="F60:F61"/>
    <mergeCell ref="G60:G61"/>
    <mergeCell ref="H60:H61"/>
    <mergeCell ref="I60:I61"/>
    <mergeCell ref="L62:L63"/>
    <mergeCell ref="B60:B61"/>
    <mergeCell ref="C60:C61"/>
    <mergeCell ref="D60:D61"/>
    <mergeCell ref="E60:E61"/>
    <mergeCell ref="N62:N63"/>
    <mergeCell ref="N60:N61"/>
    <mergeCell ref="B62:B63"/>
    <mergeCell ref="C62:C63"/>
    <mergeCell ref="D62:D63"/>
    <mergeCell ref="E62:E63"/>
    <mergeCell ref="F62:F63"/>
    <mergeCell ref="G62:G63"/>
    <mergeCell ref="H62:H63"/>
    <mergeCell ref="C64:C65"/>
    <mergeCell ref="D64:D65"/>
    <mergeCell ref="L131:L132"/>
    <mergeCell ref="M129:M130"/>
    <mergeCell ref="F131:F132"/>
    <mergeCell ref="G131:G132"/>
    <mergeCell ref="H131:H132"/>
    <mergeCell ref="I131:I132"/>
    <mergeCell ref="K131:K132"/>
    <mergeCell ref="F129:F130"/>
    <mergeCell ref="G129:G130"/>
    <mergeCell ref="H129:H130"/>
    <mergeCell ref="M133:M134"/>
    <mergeCell ref="B131:B132"/>
    <mergeCell ref="C131:C132"/>
    <mergeCell ref="D131:D132"/>
    <mergeCell ref="E131:E132"/>
    <mergeCell ref="K133:K134"/>
    <mergeCell ref="L133:L134"/>
    <mergeCell ref="I133:I134"/>
    <mergeCell ref="J133:J134"/>
    <mergeCell ref="J131:J132"/>
    <mergeCell ref="H127:H128"/>
    <mergeCell ref="I127:I128"/>
    <mergeCell ref="B121:B122"/>
    <mergeCell ref="C121:C122"/>
    <mergeCell ref="D121:D122"/>
    <mergeCell ref="E121:E122"/>
    <mergeCell ref="G121:G122"/>
    <mergeCell ref="H121:H122"/>
    <mergeCell ref="M119:M120"/>
    <mergeCell ref="F119:F120"/>
    <mergeCell ref="N129:N130"/>
    <mergeCell ref="N127:N128"/>
    <mergeCell ref="B129:B130"/>
    <mergeCell ref="C129:C130"/>
    <mergeCell ref="D129:D130"/>
    <mergeCell ref="E129:E130"/>
    <mergeCell ref="J127:J128"/>
    <mergeCell ref="K127:K128"/>
    <mergeCell ref="M127:M128"/>
    <mergeCell ref="F127:F128"/>
    <mergeCell ref="L127:L128"/>
    <mergeCell ref="K129:K130"/>
    <mergeCell ref="L129:L130"/>
    <mergeCell ref="I129:I130"/>
    <mergeCell ref="J129:J130"/>
    <mergeCell ref="B127:B128"/>
    <mergeCell ref="C127:C128"/>
    <mergeCell ref="D127:D128"/>
    <mergeCell ref="E127:E128"/>
    <mergeCell ref="G127:G128"/>
    <mergeCell ref="L121:L122"/>
    <mergeCell ref="I121:I122"/>
    <mergeCell ref="J121:J122"/>
    <mergeCell ref="M121:M122"/>
    <mergeCell ref="K123:K124"/>
    <mergeCell ref="N121:N122"/>
    <mergeCell ref="J125:J126"/>
    <mergeCell ref="B123:B124"/>
    <mergeCell ref="C123:C124"/>
    <mergeCell ref="D123:D124"/>
    <mergeCell ref="E123:E124"/>
    <mergeCell ref="K121:K122"/>
    <mergeCell ref="H125:H126"/>
    <mergeCell ref="F121:F122"/>
    <mergeCell ref="K125:K126"/>
    <mergeCell ref="M123:M124"/>
    <mergeCell ref="F123:F124"/>
    <mergeCell ref="G123:G124"/>
    <mergeCell ref="H123:H124"/>
    <mergeCell ref="I123:I124"/>
    <mergeCell ref="M125:M126"/>
    <mergeCell ref="L125:L126"/>
    <mergeCell ref="I125:I126"/>
    <mergeCell ref="J123:J124"/>
    <mergeCell ref="N125:N126"/>
    <mergeCell ref="N123:N124"/>
    <mergeCell ref="B125:B126"/>
    <mergeCell ref="C125:C126"/>
    <mergeCell ref="D125:D126"/>
    <mergeCell ref="E125:E126"/>
    <mergeCell ref="F125:F126"/>
    <mergeCell ref="G125:G126"/>
    <mergeCell ref="K117:K118"/>
    <mergeCell ref="N117:N118"/>
    <mergeCell ref="N115:N116"/>
    <mergeCell ref="B117:B118"/>
    <mergeCell ref="C117:C118"/>
    <mergeCell ref="D117:D118"/>
    <mergeCell ref="E117:E118"/>
    <mergeCell ref="F117:F118"/>
    <mergeCell ref="G117:G118"/>
    <mergeCell ref="H117:H118"/>
    <mergeCell ref="M115:M116"/>
    <mergeCell ref="L117:L118"/>
    <mergeCell ref="I117:I118"/>
    <mergeCell ref="J117:J118"/>
    <mergeCell ref="J119:J120"/>
    <mergeCell ref="K119:K120"/>
    <mergeCell ref="G119:G120"/>
    <mergeCell ref="H119:H120"/>
    <mergeCell ref="I119:I120"/>
    <mergeCell ref="B119:B120"/>
    <mergeCell ref="C119:C120"/>
    <mergeCell ref="D119:D120"/>
    <mergeCell ref="E119:E120"/>
    <mergeCell ref="N119:N120"/>
    <mergeCell ref="N162:N163"/>
    <mergeCell ref="N160:N161"/>
    <mergeCell ref="B162:B163"/>
    <mergeCell ref="C162:C163"/>
    <mergeCell ref="D162:D163"/>
    <mergeCell ref="L160:L161"/>
    <mergeCell ref="M160:M161"/>
    <mergeCell ref="B115:B116"/>
    <mergeCell ref="C115:C116"/>
    <mergeCell ref="D115:D116"/>
    <mergeCell ref="E115:E116"/>
    <mergeCell ref="K162:K163"/>
    <mergeCell ref="M162:M163"/>
    <mergeCell ref="B160:B161"/>
    <mergeCell ref="C160:C161"/>
    <mergeCell ref="D160:D161"/>
    <mergeCell ref="J115:J116"/>
    <mergeCell ref="K115:K116"/>
    <mergeCell ref="L115:L116"/>
    <mergeCell ref="L119:L120"/>
    <mergeCell ref="L123:L124"/>
    <mergeCell ref="E162:E163"/>
    <mergeCell ref="F162:F163"/>
    <mergeCell ref="G162:G163"/>
    <mergeCell ref="H162:H163"/>
    <mergeCell ref="E160:E161"/>
    <mergeCell ref="F115:F116"/>
    <mergeCell ref="G115:G116"/>
    <mergeCell ref="H115:H116"/>
    <mergeCell ref="I115:I116"/>
    <mergeCell ref="M117:M118"/>
    <mergeCell ref="L162:L163"/>
    <mergeCell ref="N158:N159"/>
    <mergeCell ref="N156:N157"/>
    <mergeCell ref="B158:B159"/>
    <mergeCell ref="C158:C159"/>
    <mergeCell ref="D158:D159"/>
    <mergeCell ref="E158:E159"/>
    <mergeCell ref="J156:J157"/>
    <mergeCell ref="K156:K157"/>
    <mergeCell ref="M156:M157"/>
    <mergeCell ref="L156:L157"/>
    <mergeCell ref="K158:K159"/>
    <mergeCell ref="L158:L159"/>
    <mergeCell ref="I158:I159"/>
    <mergeCell ref="J158:J159"/>
    <mergeCell ref="B156:B157"/>
    <mergeCell ref="C156:C157"/>
    <mergeCell ref="D156:D157"/>
    <mergeCell ref="E156:E157"/>
    <mergeCell ref="M158:M159"/>
    <mergeCell ref="F158:F159"/>
    <mergeCell ref="G158:G159"/>
    <mergeCell ref="H158:H159"/>
    <mergeCell ref="N154:N155"/>
    <mergeCell ref="N152:N153"/>
    <mergeCell ref="B154:B155"/>
    <mergeCell ref="C154:C155"/>
    <mergeCell ref="D154:D155"/>
    <mergeCell ref="E154:E155"/>
    <mergeCell ref="L152:L153"/>
    <mergeCell ref="L154:L155"/>
    <mergeCell ref="I154:I155"/>
    <mergeCell ref="J154:J155"/>
    <mergeCell ref="B152:B153"/>
    <mergeCell ref="C152:C153"/>
    <mergeCell ref="D152:D153"/>
    <mergeCell ref="E152:E153"/>
    <mergeCell ref="M154:M155"/>
    <mergeCell ref="F156:F157"/>
    <mergeCell ref="G156:G157"/>
    <mergeCell ref="H156:H157"/>
    <mergeCell ref="I156:I157"/>
    <mergeCell ref="F154:F155"/>
    <mergeCell ref="G154:G155"/>
    <mergeCell ref="H154:H155"/>
    <mergeCell ref="L150:L151"/>
    <mergeCell ref="I150:I151"/>
    <mergeCell ref="N150:N151"/>
    <mergeCell ref="N148:N149"/>
    <mergeCell ref="B150:B151"/>
    <mergeCell ref="C150:C151"/>
    <mergeCell ref="D150:D151"/>
    <mergeCell ref="E150:E151"/>
    <mergeCell ref="F150:F151"/>
    <mergeCell ref="G150:G151"/>
    <mergeCell ref="H150:H151"/>
    <mergeCell ref="M148:M149"/>
    <mergeCell ref="J150:J151"/>
    <mergeCell ref="J152:J153"/>
    <mergeCell ref="K152:K153"/>
    <mergeCell ref="M152:M153"/>
    <mergeCell ref="F152:F153"/>
    <mergeCell ref="G152:G153"/>
    <mergeCell ref="H152:H153"/>
    <mergeCell ref="I152:I153"/>
    <mergeCell ref="M191:M192"/>
    <mergeCell ref="L191:L192"/>
    <mergeCell ref="I191:I192"/>
    <mergeCell ref="J191:J192"/>
    <mergeCell ref="J189:J190"/>
    <mergeCell ref="N191:N192"/>
    <mergeCell ref="N189:N190"/>
    <mergeCell ref="B191:B192"/>
    <mergeCell ref="C191:C192"/>
    <mergeCell ref="D191:D192"/>
    <mergeCell ref="E191:E192"/>
    <mergeCell ref="F191:F192"/>
    <mergeCell ref="G191:G192"/>
    <mergeCell ref="H191:H192"/>
    <mergeCell ref="K191:K192"/>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L146:L147"/>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L189:L190"/>
    <mergeCell ref="K189:K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M183:M184"/>
    <mergeCell ref="K177:K178"/>
    <mergeCell ref="L177:L178"/>
    <mergeCell ref="M177:M178"/>
    <mergeCell ref="F177:F178"/>
    <mergeCell ref="G177:G178"/>
    <mergeCell ref="H177:H178"/>
    <mergeCell ref="I177:I178"/>
    <mergeCell ref="M179:M180"/>
    <mergeCell ref="N179:N180"/>
    <mergeCell ref="N177:N178"/>
    <mergeCell ref="B179:B180"/>
    <mergeCell ref="C179:C180"/>
    <mergeCell ref="D179:D180"/>
    <mergeCell ref="E179:E180"/>
    <mergeCell ref="F179:F180"/>
    <mergeCell ref="G179:G180"/>
    <mergeCell ref="H179:H180"/>
    <mergeCell ref="M220:M221"/>
    <mergeCell ref="N220:N221"/>
    <mergeCell ref="N218:N219"/>
    <mergeCell ref="B220:B221"/>
    <mergeCell ref="C220:C221"/>
    <mergeCell ref="D220:D221"/>
    <mergeCell ref="E220:E221"/>
    <mergeCell ref="F220:F221"/>
    <mergeCell ref="G220:G221"/>
    <mergeCell ref="H220:H221"/>
    <mergeCell ref="N212:N213"/>
    <mergeCell ref="N216:N217"/>
    <mergeCell ref="N214:N215"/>
    <mergeCell ref="N208:N209"/>
    <mergeCell ref="F210:F211"/>
    <mergeCell ref="G210:G211"/>
    <mergeCell ref="H210:H211"/>
    <mergeCell ref="I210:I211"/>
    <mergeCell ref="J210:J211"/>
    <mergeCell ref="L210:L211"/>
    <mergeCell ref="M210:M211"/>
    <mergeCell ref="N210:N211"/>
    <mergeCell ref="B212:B213"/>
    <mergeCell ref="B173:B174"/>
    <mergeCell ref="C173:C174"/>
    <mergeCell ref="D173:D174"/>
    <mergeCell ref="E173:E174"/>
    <mergeCell ref="K220:K221"/>
    <mergeCell ref="L220:L221"/>
    <mergeCell ref="I220:I221"/>
    <mergeCell ref="J220:J221"/>
    <mergeCell ref="J218:J219"/>
    <mergeCell ref="K218:K219"/>
    <mergeCell ref="L173:L174"/>
    <mergeCell ref="M173:M174"/>
    <mergeCell ref="F173:F174"/>
    <mergeCell ref="G173:G174"/>
    <mergeCell ref="H173:H174"/>
    <mergeCell ref="I173:I174"/>
    <mergeCell ref="M175:M176"/>
    <mergeCell ref="F214:F215"/>
    <mergeCell ref="G214:G215"/>
    <mergeCell ref="G216:G217"/>
    <mergeCell ref="M214:M215"/>
    <mergeCell ref="M212:M213"/>
    <mergeCell ref="M216:M217"/>
    <mergeCell ref="H214:H215"/>
    <mergeCell ref="I214:I215"/>
    <mergeCell ref="I212:I213"/>
    <mergeCell ref="I208:I209"/>
    <mergeCell ref="J208:J209"/>
    <mergeCell ref="B210:B211"/>
    <mergeCell ref="C210:C211"/>
    <mergeCell ref="D210:D211"/>
    <mergeCell ref="E210:E211"/>
    <mergeCell ref="N175:N176"/>
    <mergeCell ref="N173:N174"/>
    <mergeCell ref="B175:B176"/>
    <mergeCell ref="C175:C176"/>
    <mergeCell ref="D175:D176"/>
    <mergeCell ref="B218:B219"/>
    <mergeCell ref="C218:C219"/>
    <mergeCell ref="D218:D219"/>
    <mergeCell ref="E218:E219"/>
    <mergeCell ref="K216:K217"/>
    <mergeCell ref="B216:B217"/>
    <mergeCell ref="C216:C217"/>
    <mergeCell ref="D216:D217"/>
    <mergeCell ref="E216:E217"/>
    <mergeCell ref="F216:F217"/>
    <mergeCell ref="L216:L217"/>
    <mergeCell ref="I216:I217"/>
    <mergeCell ref="J216:J217"/>
    <mergeCell ref="L218:L219"/>
    <mergeCell ref="M218:M219"/>
    <mergeCell ref="F218:F219"/>
    <mergeCell ref="G218:G219"/>
    <mergeCell ref="H218:H219"/>
    <mergeCell ref="I218:I219"/>
    <mergeCell ref="H216:H217"/>
    <mergeCell ref="J214:J215"/>
    <mergeCell ref="K214:K215"/>
    <mergeCell ref="L214:L215"/>
    <mergeCell ref="B214:B215"/>
    <mergeCell ref="C214:C215"/>
    <mergeCell ref="D214:D215"/>
    <mergeCell ref="E214:E215"/>
    <mergeCell ref="C212:C213"/>
    <mergeCell ref="D212:D213"/>
    <mergeCell ref="E212:E213"/>
    <mergeCell ref="F212:F213"/>
    <mergeCell ref="G212:G213"/>
    <mergeCell ref="H212:H213"/>
    <mergeCell ref="J212:J213"/>
    <mergeCell ref="K212:K213"/>
    <mergeCell ref="L212:L213"/>
    <mergeCell ref="M51:M52"/>
    <mergeCell ref="N51:N52"/>
    <mergeCell ref="M106:M107"/>
    <mergeCell ref="N106:N107"/>
    <mergeCell ref="L106:L107"/>
    <mergeCell ref="M135:M136"/>
    <mergeCell ref="K173:K174"/>
    <mergeCell ref="L204:L205"/>
    <mergeCell ref="M204:M205"/>
    <mergeCell ref="F204:F205"/>
    <mergeCell ref="G204:G205"/>
    <mergeCell ref="H204:H205"/>
    <mergeCell ref="I204:I205"/>
    <mergeCell ref="N206:N207"/>
    <mergeCell ref="I51:I52"/>
    <mergeCell ref="J51:J52"/>
    <mergeCell ref="K51:K52"/>
    <mergeCell ref="L51:L52"/>
    <mergeCell ref="H51:H52"/>
    <mergeCell ref="I106:I107"/>
    <mergeCell ref="J106:J107"/>
    <mergeCell ref="K106:K107"/>
    <mergeCell ref="J60:J61"/>
    <mergeCell ref="B206:B207"/>
    <mergeCell ref="C206:C207"/>
    <mergeCell ref="D206:D207"/>
    <mergeCell ref="E206:E207"/>
    <mergeCell ref="J204:J205"/>
    <mergeCell ref="K204:K205"/>
    <mergeCell ref="B204:B205"/>
    <mergeCell ref="C204:C205"/>
    <mergeCell ref="D204:D205"/>
    <mergeCell ref="E204:E205"/>
    <mergeCell ref="J206:J207"/>
    <mergeCell ref="K206:K207"/>
    <mergeCell ref="L206:L207"/>
    <mergeCell ref="M206:M207"/>
    <mergeCell ref="F206:F207"/>
    <mergeCell ref="G206:G207"/>
    <mergeCell ref="H206:H207"/>
    <mergeCell ref="I206:I207"/>
    <mergeCell ref="K60:K61"/>
    <mergeCell ref="L60:L61"/>
    <mergeCell ref="B202:B203"/>
    <mergeCell ref="C202:C203"/>
    <mergeCell ref="D202:D203"/>
    <mergeCell ref="E202:E203"/>
    <mergeCell ref="F202:F203"/>
    <mergeCell ref="G202:G203"/>
    <mergeCell ref="K202:K203"/>
    <mergeCell ref="L202:L203"/>
    <mergeCell ref="E175:E176"/>
    <mergeCell ref="F175:F176"/>
    <mergeCell ref="G175:G176"/>
    <mergeCell ref="H175:H176"/>
    <mergeCell ref="B177:B178"/>
    <mergeCell ref="C177:C178"/>
    <mergeCell ref="D177:D178"/>
    <mergeCell ref="E177:E178"/>
    <mergeCell ref="K175:K176"/>
    <mergeCell ref="L175:L176"/>
    <mergeCell ref="I175:I176"/>
    <mergeCell ref="J175:J176"/>
    <mergeCell ref="J177:J178"/>
    <mergeCell ref="L135:L136"/>
    <mergeCell ref="J173:J174"/>
    <mergeCell ref="B164:B165"/>
    <mergeCell ref="C164:C165"/>
    <mergeCell ref="D164:D165"/>
    <mergeCell ref="F135:F136"/>
    <mergeCell ref="G135:G136"/>
    <mergeCell ref="C144:C145"/>
    <mergeCell ref="D144:D145"/>
    <mergeCell ref="M164:M165"/>
    <mergeCell ref="N164:N165"/>
    <mergeCell ref="A135:A136"/>
    <mergeCell ref="B135:B136"/>
    <mergeCell ref="C135:C136"/>
    <mergeCell ref="D135:D136"/>
    <mergeCell ref="E135:E136"/>
    <mergeCell ref="N135:N136"/>
    <mergeCell ref="B144:B145"/>
    <mergeCell ref="A106:A107"/>
    <mergeCell ref="B106:B107"/>
    <mergeCell ref="C106:C107"/>
    <mergeCell ref="D106:D107"/>
    <mergeCell ref="E106:E107"/>
    <mergeCell ref="F106:F107"/>
    <mergeCell ref="G106:G107"/>
    <mergeCell ref="H106:H107"/>
    <mergeCell ref="I135:I136"/>
    <mergeCell ref="I146:I147"/>
    <mergeCell ref="J146:J147"/>
    <mergeCell ref="J148:J149"/>
    <mergeCell ref="K148:K149"/>
    <mergeCell ref="L148:L149"/>
    <mergeCell ref="G148:G149"/>
    <mergeCell ref="H148:H149"/>
    <mergeCell ref="I148:I149"/>
    <mergeCell ref="M150:M151"/>
    <mergeCell ref="C148:C149"/>
    <mergeCell ref="D148:D149"/>
    <mergeCell ref="E148:E149"/>
    <mergeCell ref="K150:K151"/>
    <mergeCell ref="H164:H165"/>
    <mergeCell ref="E144:E145"/>
    <mergeCell ref="B148:B149"/>
    <mergeCell ref="F148:F149"/>
    <mergeCell ref="H135:H136"/>
    <mergeCell ref="I164:I165"/>
    <mergeCell ref="J164:J165"/>
    <mergeCell ref="K164:K165"/>
    <mergeCell ref="J135:J136"/>
    <mergeCell ref="K135:K136"/>
    <mergeCell ref="J144:J145"/>
    <mergeCell ref="K144:K145"/>
    <mergeCell ref="K146:K147"/>
    <mergeCell ref="K154:K155"/>
    <mergeCell ref="F160:F161"/>
    <mergeCell ref="G160:G161"/>
    <mergeCell ref="H160:H161"/>
    <mergeCell ref="I160:I161"/>
    <mergeCell ref="I162:I163"/>
    <mergeCell ref="J162:J163"/>
    <mergeCell ref="J160:J161"/>
    <mergeCell ref="K160:K161"/>
    <mergeCell ref="M235:M236"/>
    <mergeCell ref="N235:N236"/>
    <mergeCell ref="L222:L223"/>
    <mergeCell ref="M237:M238"/>
    <mergeCell ref="N237:N238"/>
    <mergeCell ref="A222:A223"/>
    <mergeCell ref="B222:B223"/>
    <mergeCell ref="C222:C223"/>
    <mergeCell ref="D222:D223"/>
    <mergeCell ref="E222:E223"/>
    <mergeCell ref="B193:B194"/>
    <mergeCell ref="C193:C194"/>
    <mergeCell ref="D193:D194"/>
    <mergeCell ref="I222:I223"/>
    <mergeCell ref="J222:J223"/>
    <mergeCell ref="K222:K223"/>
    <mergeCell ref="H222:H223"/>
    <mergeCell ref="I193:I194"/>
    <mergeCell ref="J193:J194"/>
    <mergeCell ref="K193:K194"/>
    <mergeCell ref="E193:E194"/>
    <mergeCell ref="F193:F194"/>
    <mergeCell ref="G193:G194"/>
    <mergeCell ref="H193:H194"/>
    <mergeCell ref="M202:M203"/>
    <mergeCell ref="B208:B209"/>
    <mergeCell ref="C208:C209"/>
    <mergeCell ref="D208:D209"/>
    <mergeCell ref="E208:E209"/>
    <mergeCell ref="F208:F209"/>
    <mergeCell ref="G208:G209"/>
    <mergeCell ref="H208:H209"/>
    <mergeCell ref="A235:A236"/>
    <mergeCell ref="B235:B236"/>
    <mergeCell ref="C235:C236"/>
    <mergeCell ref="D235:D236"/>
    <mergeCell ref="E235:E236"/>
    <mergeCell ref="F235:F236"/>
    <mergeCell ref="G235:G236"/>
    <mergeCell ref="H235:H236"/>
    <mergeCell ref="G237:G238"/>
    <mergeCell ref="H237:H238"/>
    <mergeCell ref="I235:I236"/>
    <mergeCell ref="J235:J236"/>
    <mergeCell ref="K235:K236"/>
    <mergeCell ref="L235:L236"/>
    <mergeCell ref="I237:I238"/>
    <mergeCell ref="J237:J238"/>
    <mergeCell ref="K237:K238"/>
    <mergeCell ref="L237:L238"/>
    <mergeCell ref="A237:A238"/>
    <mergeCell ref="B237:B238"/>
    <mergeCell ref="C237:C238"/>
    <mergeCell ref="D237:D238"/>
    <mergeCell ref="E237:E238"/>
    <mergeCell ref="F237:F238"/>
    <mergeCell ref="H231:H232"/>
    <mergeCell ref="I231:I232"/>
    <mergeCell ref="J15:J16"/>
    <mergeCell ref="K15:K16"/>
    <mergeCell ref="I142:I143"/>
    <mergeCell ref="J142:J143"/>
    <mergeCell ref="K142:K143"/>
    <mergeCell ref="J231:J232"/>
    <mergeCell ref="A233:A234"/>
    <mergeCell ref="B233:B234"/>
    <mergeCell ref="C233:C234"/>
    <mergeCell ref="D233:D234"/>
    <mergeCell ref="N15:N16"/>
    <mergeCell ref="A231:A232"/>
    <mergeCell ref="B231:B232"/>
    <mergeCell ref="C231:C232"/>
    <mergeCell ref="D231:D232"/>
    <mergeCell ref="E231:E232"/>
    <mergeCell ref="I233:I234"/>
    <mergeCell ref="J233:J234"/>
    <mergeCell ref="K233:K234"/>
    <mergeCell ref="L233:L234"/>
    <mergeCell ref="E233:E234"/>
    <mergeCell ref="F233:F234"/>
    <mergeCell ref="G233:G234"/>
    <mergeCell ref="H233:H234"/>
    <mergeCell ref="M233:M234"/>
    <mergeCell ref="N233:N234"/>
    <mergeCell ref="L164:L165"/>
    <mergeCell ref="E164:E165"/>
    <mergeCell ref="F164:F165"/>
    <mergeCell ref="G164:G165"/>
    <mergeCell ref="F113:F114"/>
    <mergeCell ref="G113:G114"/>
    <mergeCell ref="H113:H114"/>
    <mergeCell ref="I113:I114"/>
    <mergeCell ref="M58:M59"/>
    <mergeCell ref="N58:N59"/>
    <mergeCell ref="G58:G59"/>
    <mergeCell ref="H58:H59"/>
    <mergeCell ref="I58:I59"/>
    <mergeCell ref="J58:J59"/>
    <mergeCell ref="B15:B16"/>
    <mergeCell ref="C15:C16"/>
    <mergeCell ref="D15:D16"/>
    <mergeCell ref="E15:E16"/>
    <mergeCell ref="K58:K59"/>
    <mergeCell ref="L58:L59"/>
    <mergeCell ref="C58:C59"/>
    <mergeCell ref="D58:D59"/>
    <mergeCell ref="E58:E59"/>
    <mergeCell ref="F58:F59"/>
    <mergeCell ref="L15:L16"/>
    <mergeCell ref="M15:M16"/>
    <mergeCell ref="F15:F16"/>
    <mergeCell ref="G15:G16"/>
    <mergeCell ref="H15:H16"/>
    <mergeCell ref="I15:I16"/>
    <mergeCell ref="B51:B52"/>
    <mergeCell ref="C51:C52"/>
    <mergeCell ref="D51:D52"/>
    <mergeCell ref="E51:E52"/>
    <mergeCell ref="F51:F52"/>
    <mergeCell ref="G51:G52"/>
    <mergeCell ref="N231:N232"/>
    <mergeCell ref="M222:M223"/>
    <mergeCell ref="N222:N223"/>
    <mergeCell ref="M193:M194"/>
    <mergeCell ref="N193:N194"/>
    <mergeCell ref="N202:N203"/>
    <mergeCell ref="N204:N205"/>
    <mergeCell ref="A227:N227"/>
    <mergeCell ref="B229:B230"/>
    <mergeCell ref="K231:K232"/>
    <mergeCell ref="L231:L232"/>
    <mergeCell ref="M231:M232"/>
    <mergeCell ref="L171:L172"/>
    <mergeCell ref="M171:M172"/>
    <mergeCell ref="K171:K172"/>
    <mergeCell ref="K208:K209"/>
    <mergeCell ref="L208:L209"/>
    <mergeCell ref="M208:M209"/>
    <mergeCell ref="K210:K211"/>
    <mergeCell ref="L193:L194"/>
    <mergeCell ref="J171:J172"/>
    <mergeCell ref="G229:G230"/>
    <mergeCell ref="H229:H230"/>
    <mergeCell ref="I229:I230"/>
    <mergeCell ref="A198:N198"/>
    <mergeCell ref="N200:N201"/>
    <mergeCell ref="B171:B172"/>
    <mergeCell ref="C171:C172"/>
    <mergeCell ref="F222:F223"/>
    <mergeCell ref="G222:G223"/>
    <mergeCell ref="F231:F232"/>
    <mergeCell ref="G231:G232"/>
    <mergeCell ref="A2:N2"/>
    <mergeCell ref="K229:K230"/>
    <mergeCell ref="A113:A114"/>
    <mergeCell ref="A142:A143"/>
    <mergeCell ref="L229:L230"/>
    <mergeCell ref="M229:M230"/>
    <mergeCell ref="B200:B201"/>
    <mergeCell ref="C200:C201"/>
    <mergeCell ref="D200:D201"/>
    <mergeCell ref="E200:E201"/>
    <mergeCell ref="N113:N114"/>
    <mergeCell ref="B58:B59"/>
    <mergeCell ref="A229:A230"/>
    <mergeCell ref="F200:F201"/>
    <mergeCell ref="G200:G201"/>
    <mergeCell ref="A171:A172"/>
    <mergeCell ref="A200:A201"/>
    <mergeCell ref="C229:C230"/>
    <mergeCell ref="D229:D230"/>
    <mergeCell ref="E229:E230"/>
    <mergeCell ref="F229:F230"/>
    <mergeCell ref="J229:J230"/>
    <mergeCell ref="A13:N13"/>
    <mergeCell ref="A56:N56"/>
    <mergeCell ref="A111:N111"/>
    <mergeCell ref="A140:N140"/>
    <mergeCell ref="J113:J114"/>
    <mergeCell ref="N171:N172"/>
    <mergeCell ref="H171:H172"/>
    <mergeCell ref="I171:I172"/>
    <mergeCell ref="L142:L143"/>
    <mergeCell ref="B142:B143"/>
    <mergeCell ref="D171:D172"/>
    <mergeCell ref="E171:E172"/>
    <mergeCell ref="F171:F172"/>
    <mergeCell ref="G171:G172"/>
    <mergeCell ref="A15:A16"/>
    <mergeCell ref="A58:A59"/>
    <mergeCell ref="A169:N169"/>
    <mergeCell ref="K113:K114"/>
    <mergeCell ref="L113:L114"/>
    <mergeCell ref="M113:M114"/>
    <mergeCell ref="N229:N230"/>
    <mergeCell ref="H200:H201"/>
    <mergeCell ref="I200:I201"/>
    <mergeCell ref="J200:J201"/>
    <mergeCell ref="K200:K201"/>
    <mergeCell ref="L200:L201"/>
    <mergeCell ref="M200:M201"/>
    <mergeCell ref="H202:H203"/>
    <mergeCell ref="I202:I203"/>
    <mergeCell ref="J202:J203"/>
    <mergeCell ref="C142:C143"/>
    <mergeCell ref="D142:D143"/>
    <mergeCell ref="E142:E143"/>
    <mergeCell ref="F142:F143"/>
    <mergeCell ref="G142:G143"/>
    <mergeCell ref="H142:H143"/>
    <mergeCell ref="M142:M143"/>
    <mergeCell ref="N142:N143"/>
    <mergeCell ref="B113:B114"/>
    <mergeCell ref="C113:C114"/>
    <mergeCell ref="D113:D114"/>
    <mergeCell ref="E113:E114"/>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1'!A44" display="1 - FERROEXPRESO PAMPEANO S.A."/>
    <hyperlink ref="A5:E5" location="'2001'!A85" display="2 - NUEVO CENTRAL ARGENTINO S.A."/>
    <hyperlink ref="A6:E6" location="'2001'!A137" display="3 - FERROSUR ROCA S.A."/>
    <hyperlink ref="A7:E7" location="'2001'!A166" display="4 - AMERICA LATINA LOGISTICA CENTRAL S.A. (EX-BUENOS AIRES AL PACIFICO - SAN MARTIN S.A.)"/>
    <hyperlink ref="A8:E8" location="'2001'!A195" display="5 - AMERICA LATINA LOGISTICA  MESOPOTAMICA S.A. (EX-FERROCARRIL MESOPOTAMICO - GRAL. URQUIZA S.A.)"/>
    <hyperlink ref="A9:E9" location="'2001'!A224" display="6 - BELGRANO CARGAS S.A."/>
    <hyperlink ref="A10:E10" location="'2001'!A23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Indice</vt:lpstr>
      <vt:lpstr>1992-1994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'2021'!Área_de_impresión</vt:lpstr>
      <vt:lpstr>Indice!Área_de_impresión</vt:lpstr>
    </vt:vector>
  </TitlesOfParts>
  <Company>cnrt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Daniel Gassman</dc:creator>
  <cp:lastModifiedBy>roxana</cp:lastModifiedBy>
  <cp:lastPrinted>2020-01-23T15:22:57Z</cp:lastPrinted>
  <dcterms:created xsi:type="dcterms:W3CDTF">2013-11-26T19:44:44Z</dcterms:created>
  <dcterms:modified xsi:type="dcterms:W3CDTF">2022-02-01T13:25:05Z</dcterms:modified>
</cp:coreProperties>
</file>