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lph\Google Drive\SGCM\RLPH\Estadistica\Pasajeros Metropolitanos\WEB CNRT\2018\"/>
    </mc:Choice>
  </mc:AlternateContent>
  <bookViews>
    <workbookView xWindow="240" yWindow="30" windowWidth="18795" windowHeight="12015" tabRatio="676"/>
  </bookViews>
  <sheets>
    <sheet name="Toda la Red" sheetId="8" r:id="rId1"/>
    <sheet name="Mitre" sheetId="1" r:id="rId2"/>
    <sheet name="Sarmiento" sheetId="2" r:id="rId3"/>
    <sheet name="Urquiza" sheetId="3" r:id="rId4"/>
    <sheet name="Roca" sheetId="4" r:id="rId5"/>
    <sheet name="San Martin" sheetId="5" r:id="rId6"/>
    <sheet name="Belgrano Norte" sheetId="6" r:id="rId7"/>
    <sheet name="Belgrano Sur" sheetId="7" r:id="rId8"/>
  </sheets>
  <calcPr calcId="152511"/>
</workbook>
</file>

<file path=xl/calcChain.xml><?xml version="1.0" encoding="utf-8"?>
<calcChain xmlns="http://schemas.openxmlformats.org/spreadsheetml/2006/main">
  <c r="L37" i="8" l="1"/>
  <c r="M37" i="8"/>
  <c r="L38" i="8"/>
  <c r="M38" i="8"/>
  <c r="G13" i="8"/>
  <c r="C13" i="8" s="1"/>
  <c r="I13" i="8"/>
  <c r="H13" i="8"/>
  <c r="F13" i="8"/>
  <c r="E13" i="8"/>
  <c r="B13" i="8" s="1"/>
  <c r="I12" i="8"/>
  <c r="H12" i="8"/>
  <c r="C12" i="8" s="1"/>
  <c r="G12" i="8"/>
  <c r="F12" i="8"/>
  <c r="E12" i="8"/>
  <c r="D12" i="8"/>
  <c r="L37" i="7"/>
  <c r="M37" i="7"/>
  <c r="L38" i="7"/>
  <c r="M38" i="7"/>
  <c r="D13" i="7"/>
  <c r="C13" i="7"/>
  <c r="B13" i="7"/>
  <c r="D12" i="7"/>
  <c r="C12" i="7"/>
  <c r="B12" i="7"/>
  <c r="L37" i="6"/>
  <c r="M37" i="6"/>
  <c r="L38" i="6"/>
  <c r="D12" i="6"/>
  <c r="C12" i="6"/>
  <c r="B12" i="6"/>
  <c r="L37" i="5"/>
  <c r="M37" i="5"/>
  <c r="L38" i="5"/>
  <c r="M38" i="5"/>
  <c r="D13" i="5"/>
  <c r="C13" i="5"/>
  <c r="B13" i="5"/>
  <c r="D12" i="5"/>
  <c r="C12" i="5"/>
  <c r="B12" i="5"/>
  <c r="L37" i="4"/>
  <c r="M37" i="4"/>
  <c r="L38" i="4"/>
  <c r="M38" i="4"/>
  <c r="D13" i="4"/>
  <c r="C13" i="4"/>
  <c r="B13" i="4"/>
  <c r="D12" i="4"/>
  <c r="C12" i="4"/>
  <c r="B12" i="4"/>
  <c r="L37" i="3"/>
  <c r="M37" i="3"/>
  <c r="L38" i="3"/>
  <c r="M38" i="3"/>
  <c r="D13" i="3"/>
  <c r="C13" i="3"/>
  <c r="B13" i="3"/>
  <c r="D12" i="3"/>
  <c r="C12" i="3"/>
  <c r="B12" i="3"/>
  <c r="L37" i="2"/>
  <c r="M37" i="2"/>
  <c r="L38" i="2"/>
  <c r="M38" i="2"/>
  <c r="D13" i="2"/>
  <c r="C13" i="2"/>
  <c r="B13" i="2"/>
  <c r="D12" i="2"/>
  <c r="C12" i="2"/>
  <c r="B12" i="2"/>
  <c r="L37" i="1"/>
  <c r="M37" i="1"/>
  <c r="L38" i="1"/>
  <c r="M38" i="1"/>
  <c r="D13" i="1"/>
  <c r="C13" i="1"/>
  <c r="B13" i="1"/>
  <c r="D12" i="1"/>
  <c r="C12" i="1"/>
  <c r="B12" i="1"/>
  <c r="D13" i="8" l="1"/>
  <c r="B12" i="8"/>
  <c r="I11" i="8"/>
  <c r="H11" i="8"/>
  <c r="G11" i="8"/>
  <c r="F11" i="8"/>
  <c r="E11" i="8"/>
  <c r="L36" i="7"/>
  <c r="M36" i="7"/>
  <c r="D11" i="7"/>
  <c r="C11" i="7"/>
  <c r="B11" i="7"/>
  <c r="L36" i="6"/>
  <c r="M36" i="6"/>
  <c r="D11" i="6"/>
  <c r="C11" i="6"/>
  <c r="B11" i="6"/>
  <c r="L36" i="5"/>
  <c r="D11" i="5"/>
  <c r="C11" i="5"/>
  <c r="B11" i="5"/>
  <c r="M36" i="5" s="1"/>
  <c r="L36" i="4"/>
  <c r="D11" i="4"/>
  <c r="C11" i="4"/>
  <c r="B11" i="4"/>
  <c r="M36" i="4" s="1"/>
  <c r="L36" i="3"/>
  <c r="D11" i="3"/>
  <c r="C11" i="3"/>
  <c r="B11" i="3"/>
  <c r="M36" i="3" s="1"/>
  <c r="L36" i="2"/>
  <c r="D11" i="2"/>
  <c r="C11" i="2"/>
  <c r="B11" i="2"/>
  <c r="M36" i="2" s="1"/>
  <c r="L35" i="1"/>
  <c r="L36" i="1"/>
  <c r="M36" i="1"/>
  <c r="D11" i="1"/>
  <c r="C11" i="1"/>
  <c r="B11" i="1"/>
  <c r="B11" i="8" l="1"/>
  <c r="M36" i="8" s="1"/>
  <c r="C11" i="8"/>
  <c r="L36" i="8"/>
  <c r="D11" i="8"/>
  <c r="I10" i="8"/>
  <c r="H10" i="8"/>
  <c r="G10" i="8"/>
  <c r="L35" i="8" s="1"/>
  <c r="F10" i="8"/>
  <c r="E10" i="8"/>
  <c r="I9" i="8"/>
  <c r="H9" i="8"/>
  <c r="G9" i="8"/>
  <c r="F9" i="8"/>
  <c r="E9" i="8"/>
  <c r="L35" i="7"/>
  <c r="L34" i="7"/>
  <c r="L33" i="7"/>
  <c r="L35" i="6"/>
  <c r="L34" i="6"/>
  <c r="L33" i="6"/>
  <c r="L35" i="5"/>
  <c r="L34" i="5"/>
  <c r="L33" i="5"/>
  <c r="L35" i="4"/>
  <c r="L34" i="4"/>
  <c r="L33" i="4"/>
  <c r="L35" i="3"/>
  <c r="L34" i="3"/>
  <c r="L33" i="3"/>
  <c r="D10" i="7"/>
  <c r="C10" i="7"/>
  <c r="B10" i="7"/>
  <c r="M35" i="7" s="1"/>
  <c r="D9" i="7"/>
  <c r="C9" i="7"/>
  <c r="B9" i="7"/>
  <c r="M34" i="7" s="1"/>
  <c r="D8" i="7"/>
  <c r="C8" i="7"/>
  <c r="B8" i="7"/>
  <c r="M33" i="7" s="1"/>
  <c r="D10" i="6"/>
  <c r="C10" i="6"/>
  <c r="B10" i="6"/>
  <c r="M35" i="6" s="1"/>
  <c r="D9" i="6"/>
  <c r="C9" i="6"/>
  <c r="B9" i="6"/>
  <c r="M34" i="6" s="1"/>
  <c r="D8" i="6"/>
  <c r="C8" i="6"/>
  <c r="B8" i="6"/>
  <c r="M33" i="6" s="1"/>
  <c r="D10" i="5"/>
  <c r="C10" i="5"/>
  <c r="B10" i="5"/>
  <c r="M35" i="5" s="1"/>
  <c r="D9" i="5"/>
  <c r="C9" i="5"/>
  <c r="B9" i="5"/>
  <c r="M34" i="5" s="1"/>
  <c r="D8" i="5"/>
  <c r="C8" i="5"/>
  <c r="B8" i="5"/>
  <c r="M33" i="5" s="1"/>
  <c r="D10" i="4"/>
  <c r="C10" i="4"/>
  <c r="B10" i="4"/>
  <c r="M35" i="4" s="1"/>
  <c r="D9" i="4"/>
  <c r="C9" i="4"/>
  <c r="B9" i="4"/>
  <c r="M34" i="4" s="1"/>
  <c r="D8" i="4"/>
  <c r="C8" i="4"/>
  <c r="B8" i="4"/>
  <c r="M33" i="4" s="1"/>
  <c r="D10" i="3"/>
  <c r="C10" i="3"/>
  <c r="B10" i="3"/>
  <c r="M35" i="3" s="1"/>
  <c r="D9" i="3"/>
  <c r="C9" i="3"/>
  <c r="B9" i="3"/>
  <c r="M34" i="3" s="1"/>
  <c r="D8" i="3"/>
  <c r="C8" i="3"/>
  <c r="B8" i="3"/>
  <c r="M33" i="3" s="1"/>
  <c r="L35" i="2"/>
  <c r="L34" i="2"/>
  <c r="L33" i="2"/>
  <c r="D10" i="2"/>
  <c r="C10" i="2"/>
  <c r="B10" i="2"/>
  <c r="M35" i="2" s="1"/>
  <c r="D9" i="2"/>
  <c r="C9" i="2"/>
  <c r="B9" i="2"/>
  <c r="M34" i="2" s="1"/>
  <c r="L34" i="1"/>
  <c r="D10" i="1"/>
  <c r="C10" i="1"/>
  <c r="B10" i="1"/>
  <c r="M35" i="1" s="1"/>
  <c r="D9" i="1"/>
  <c r="C9" i="1"/>
  <c r="B9" i="1"/>
  <c r="M34" i="1" s="1"/>
  <c r="D9" i="8" l="1"/>
  <c r="B9" i="8"/>
  <c r="M34" i="8" s="1"/>
  <c r="B10" i="8"/>
  <c r="M35" i="8" s="1"/>
  <c r="C10" i="8"/>
  <c r="C9" i="8"/>
  <c r="L34" i="8"/>
  <c r="D10" i="8"/>
  <c r="L33" i="1"/>
  <c r="L32" i="1"/>
  <c r="L32" i="2"/>
  <c r="L32" i="3"/>
  <c r="L32" i="4"/>
  <c r="L32" i="5"/>
  <c r="L32" i="6"/>
  <c r="L32" i="7"/>
  <c r="L32" i="8"/>
  <c r="M31" i="1"/>
  <c r="L31" i="1"/>
  <c r="M31" i="2"/>
  <c r="L31" i="2"/>
  <c r="M31" i="3"/>
  <c r="L31" i="3"/>
  <c r="M31" i="4"/>
  <c r="L31" i="4"/>
  <c r="M31" i="5"/>
  <c r="L31" i="5"/>
  <c r="M31" i="6"/>
  <c r="L31" i="6"/>
  <c r="M31" i="7"/>
  <c r="L31" i="7"/>
  <c r="M31" i="8"/>
  <c r="L31" i="8"/>
  <c r="L30" i="1"/>
  <c r="L30" i="2"/>
  <c r="L30" i="3"/>
  <c r="L30" i="4"/>
  <c r="L30" i="5"/>
  <c r="L30" i="6"/>
  <c r="L30" i="7"/>
  <c r="D52" i="1" l="1"/>
  <c r="C52" i="1"/>
  <c r="B52" i="1"/>
  <c r="M32" i="1" s="1"/>
  <c r="D52" i="2"/>
  <c r="C52" i="2"/>
  <c r="B52" i="2"/>
  <c r="M32" i="2" s="1"/>
  <c r="D52" i="3"/>
  <c r="C52" i="3"/>
  <c r="B52" i="3"/>
  <c r="M32" i="3" s="1"/>
  <c r="D52" i="4"/>
  <c r="C52" i="4"/>
  <c r="B52" i="4"/>
  <c r="M32" i="4" s="1"/>
  <c r="D52" i="5"/>
  <c r="C52" i="5"/>
  <c r="B52" i="5"/>
  <c r="M32" i="5" s="1"/>
  <c r="D52" i="6"/>
  <c r="C52" i="6"/>
  <c r="B52" i="6"/>
  <c r="M32" i="6" s="1"/>
  <c r="D52" i="7"/>
  <c r="C52" i="7"/>
  <c r="B52" i="7"/>
  <c r="M32" i="7" s="1"/>
  <c r="D52" i="8" l="1"/>
  <c r="C52" i="8"/>
  <c r="B52" i="8"/>
  <c r="M32" i="8" s="1"/>
  <c r="L29" i="7" l="1"/>
  <c r="L28" i="7"/>
  <c r="L29" i="6"/>
  <c r="L29" i="4"/>
  <c r="L29" i="3"/>
  <c r="L28" i="3"/>
  <c r="H50" i="8" l="1"/>
  <c r="G50" i="8"/>
  <c r="L30" i="8" s="1"/>
  <c r="E50" i="8"/>
  <c r="I50" i="7"/>
  <c r="F50" i="7"/>
  <c r="D50" i="7"/>
  <c r="C50" i="7"/>
  <c r="B50" i="7"/>
  <c r="M30" i="7" s="1"/>
  <c r="I50" i="6"/>
  <c r="F50" i="6"/>
  <c r="D50" i="6"/>
  <c r="C50" i="6"/>
  <c r="B50" i="6"/>
  <c r="M30" i="6" s="1"/>
  <c r="I50" i="5"/>
  <c r="F50" i="5"/>
  <c r="D50" i="5"/>
  <c r="C50" i="5"/>
  <c r="B50" i="5"/>
  <c r="M30" i="5" s="1"/>
  <c r="I50" i="4"/>
  <c r="F50" i="4"/>
  <c r="D50" i="4"/>
  <c r="C50" i="4"/>
  <c r="B50" i="4"/>
  <c r="M30" i="4" s="1"/>
  <c r="I50" i="3"/>
  <c r="F50" i="3"/>
  <c r="D50" i="3"/>
  <c r="C50" i="3"/>
  <c r="B50" i="3"/>
  <c r="M30" i="3" s="1"/>
  <c r="I50" i="2"/>
  <c r="F50" i="2"/>
  <c r="D50" i="2"/>
  <c r="C50" i="2"/>
  <c r="B50" i="2"/>
  <c r="M30" i="2" s="1"/>
  <c r="I50" i="1"/>
  <c r="F50" i="1"/>
  <c r="D50" i="1"/>
  <c r="C50" i="1"/>
  <c r="B50" i="1"/>
  <c r="M30" i="1" s="1"/>
  <c r="B50" i="8" l="1"/>
  <c r="M30" i="8" s="1"/>
  <c r="I50" i="8"/>
  <c r="F50" i="8"/>
  <c r="C50" i="8"/>
  <c r="D50" i="8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4"/>
  <c r="L8" i="5"/>
  <c r="L8" i="6"/>
  <c r="L8" i="7"/>
  <c r="L8" i="8"/>
  <c r="H49" i="8"/>
  <c r="G49" i="8"/>
  <c r="L29" i="8" s="1"/>
  <c r="E49" i="8"/>
  <c r="H48" i="8"/>
  <c r="G48" i="8"/>
  <c r="L28" i="8" s="1"/>
  <c r="E48" i="8"/>
  <c r="H47" i="8"/>
  <c r="G47" i="8"/>
  <c r="L27" i="8" s="1"/>
  <c r="E47" i="8"/>
  <c r="H46" i="8"/>
  <c r="G46" i="8"/>
  <c r="L26" i="8" s="1"/>
  <c r="E46" i="8"/>
  <c r="H45" i="8"/>
  <c r="G45" i="8"/>
  <c r="L25" i="8" s="1"/>
  <c r="E45" i="8"/>
  <c r="H44" i="8"/>
  <c r="G44" i="8"/>
  <c r="L24" i="8" s="1"/>
  <c r="E44" i="8"/>
  <c r="H43" i="8"/>
  <c r="G43" i="8"/>
  <c r="L23" i="8" s="1"/>
  <c r="E43" i="8"/>
  <c r="H42" i="8"/>
  <c r="G42" i="8"/>
  <c r="L22" i="8" s="1"/>
  <c r="E42" i="8"/>
  <c r="H41" i="8"/>
  <c r="G41" i="8"/>
  <c r="L21" i="8" s="1"/>
  <c r="E41" i="8"/>
  <c r="H40" i="8"/>
  <c r="G40" i="8"/>
  <c r="L20" i="8" s="1"/>
  <c r="E40" i="8"/>
  <c r="H39" i="8"/>
  <c r="G39" i="8"/>
  <c r="L19" i="8" s="1"/>
  <c r="E39" i="8"/>
  <c r="H38" i="8"/>
  <c r="G38" i="8"/>
  <c r="L18" i="8" s="1"/>
  <c r="E38" i="8"/>
  <c r="H37" i="8"/>
  <c r="G37" i="8"/>
  <c r="L17" i="8" s="1"/>
  <c r="E37" i="8"/>
  <c r="H36" i="8"/>
  <c r="G36" i="8"/>
  <c r="L16" i="8" s="1"/>
  <c r="E36" i="8"/>
  <c r="H35" i="8"/>
  <c r="G35" i="8"/>
  <c r="L15" i="8" s="1"/>
  <c r="E35" i="8"/>
  <c r="H34" i="8"/>
  <c r="G34" i="8"/>
  <c r="L14" i="8" s="1"/>
  <c r="E34" i="8"/>
  <c r="H33" i="8"/>
  <c r="G33" i="8"/>
  <c r="L13" i="8" s="1"/>
  <c r="E33" i="8"/>
  <c r="H32" i="8"/>
  <c r="G32" i="8"/>
  <c r="L12" i="8" s="1"/>
  <c r="E32" i="8"/>
  <c r="H31" i="8"/>
  <c r="G31" i="8"/>
  <c r="L11" i="8" s="1"/>
  <c r="E31" i="8"/>
  <c r="H30" i="8"/>
  <c r="G30" i="8"/>
  <c r="L10" i="8" s="1"/>
  <c r="E30" i="8"/>
  <c r="H29" i="8"/>
  <c r="G29" i="8"/>
  <c r="L9" i="8" s="1"/>
  <c r="E29" i="8"/>
  <c r="I8" i="8"/>
  <c r="H8" i="8"/>
  <c r="G8" i="8"/>
  <c r="F8" i="8"/>
  <c r="E8" i="8"/>
  <c r="I22" i="1"/>
  <c r="H22" i="1"/>
  <c r="G22" i="1"/>
  <c r="F22" i="1"/>
  <c r="I22" i="2"/>
  <c r="H22" i="2"/>
  <c r="G22" i="2"/>
  <c r="F22" i="2"/>
  <c r="I22" i="3"/>
  <c r="H22" i="3"/>
  <c r="G22" i="3"/>
  <c r="F22" i="3"/>
  <c r="I22" i="4"/>
  <c r="H22" i="4"/>
  <c r="G22" i="4"/>
  <c r="F22" i="4"/>
  <c r="I22" i="5"/>
  <c r="H22" i="5"/>
  <c r="G22" i="5"/>
  <c r="F22" i="5"/>
  <c r="I22" i="6"/>
  <c r="H22" i="6"/>
  <c r="G22" i="6"/>
  <c r="F22" i="6"/>
  <c r="I22" i="7"/>
  <c r="H22" i="7"/>
  <c r="G22" i="7"/>
  <c r="F22" i="7"/>
  <c r="E22" i="1"/>
  <c r="E22" i="2"/>
  <c r="E22" i="3"/>
  <c r="E22" i="4"/>
  <c r="E22" i="5"/>
  <c r="E22" i="6"/>
  <c r="E22" i="7"/>
  <c r="I21" i="1"/>
  <c r="I21" i="2"/>
  <c r="I21" i="3"/>
  <c r="I21" i="4"/>
  <c r="I21" i="5"/>
  <c r="I21" i="6"/>
  <c r="I21" i="7"/>
  <c r="H21" i="1"/>
  <c r="H21" i="2"/>
  <c r="H21" i="3"/>
  <c r="H21" i="4"/>
  <c r="H21" i="5"/>
  <c r="H21" i="6"/>
  <c r="H21" i="7"/>
  <c r="G21" i="1"/>
  <c r="G21" i="2"/>
  <c r="G21" i="3"/>
  <c r="G21" i="4"/>
  <c r="G21" i="5"/>
  <c r="G21" i="6"/>
  <c r="G21" i="7"/>
  <c r="F21" i="1"/>
  <c r="F21" i="2"/>
  <c r="F21" i="3"/>
  <c r="F21" i="4"/>
  <c r="F21" i="5"/>
  <c r="F21" i="6"/>
  <c r="F21" i="7"/>
  <c r="E21" i="1"/>
  <c r="E21" i="2"/>
  <c r="E21" i="3"/>
  <c r="E21" i="4"/>
  <c r="E21" i="5"/>
  <c r="E21" i="6"/>
  <c r="E21" i="7"/>
  <c r="D8" i="8" l="1"/>
  <c r="L33" i="8"/>
  <c r="C8" i="8"/>
  <c r="B8" i="8"/>
  <c r="M33" i="8" s="1"/>
  <c r="H22" i="8"/>
  <c r="E22" i="8"/>
  <c r="I21" i="8"/>
  <c r="F22" i="8"/>
  <c r="H21" i="8"/>
  <c r="E21" i="8"/>
  <c r="F21" i="8"/>
  <c r="G21" i="8"/>
  <c r="D21" i="1"/>
  <c r="B21" i="1"/>
  <c r="D21" i="7"/>
  <c r="D21" i="5"/>
  <c r="C21" i="7"/>
  <c r="C21" i="5"/>
  <c r="C21" i="1"/>
  <c r="D21" i="6"/>
  <c r="D21" i="4"/>
  <c r="D21" i="2"/>
  <c r="B21" i="6"/>
  <c r="B21" i="4"/>
  <c r="C21" i="2"/>
  <c r="G22" i="8"/>
  <c r="I22" i="8"/>
  <c r="B21" i="7"/>
  <c r="C21" i="6"/>
  <c r="B21" i="5"/>
  <c r="C21" i="4"/>
  <c r="B21" i="3"/>
  <c r="D21" i="3"/>
  <c r="C21" i="3"/>
  <c r="B21" i="2"/>
  <c r="C21" i="8" l="1"/>
  <c r="B21" i="8"/>
  <c r="D21" i="8"/>
  <c r="D8" i="1"/>
  <c r="C8" i="1"/>
  <c r="B8" i="1"/>
  <c r="M33" i="1" s="1"/>
  <c r="D8" i="2"/>
  <c r="C8" i="2"/>
  <c r="B8" i="2"/>
  <c r="M33" i="2" s="1"/>
  <c r="I49" i="2" l="1"/>
  <c r="I48" i="2"/>
  <c r="I47" i="2"/>
  <c r="I46" i="2"/>
  <c r="I45" i="2"/>
  <c r="I44" i="2"/>
  <c r="I43" i="2"/>
  <c r="I42" i="2"/>
  <c r="I41" i="2"/>
  <c r="I40" i="2"/>
  <c r="I38" i="2"/>
  <c r="I37" i="2"/>
  <c r="I36" i="2"/>
  <c r="I35" i="2"/>
  <c r="I34" i="2"/>
  <c r="I33" i="2"/>
  <c r="I32" i="2"/>
  <c r="I31" i="2"/>
  <c r="I30" i="2"/>
  <c r="I29" i="2"/>
  <c r="I28" i="2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49" i="1"/>
  <c r="I49" i="8" s="1"/>
  <c r="I48" i="1"/>
  <c r="I47" i="1"/>
  <c r="I46" i="1"/>
  <c r="I45" i="1"/>
  <c r="I45" i="8" s="1"/>
  <c r="I44" i="1"/>
  <c r="I43" i="1"/>
  <c r="I42" i="1"/>
  <c r="I41" i="1"/>
  <c r="I41" i="8" s="1"/>
  <c r="I40" i="1"/>
  <c r="I38" i="1"/>
  <c r="I37" i="1"/>
  <c r="I36" i="1"/>
  <c r="I36" i="8" s="1"/>
  <c r="I35" i="1"/>
  <c r="I34" i="1"/>
  <c r="I33" i="1"/>
  <c r="I32" i="1"/>
  <c r="I31" i="1"/>
  <c r="I30" i="1"/>
  <c r="I29" i="1"/>
  <c r="I28" i="1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49" i="2"/>
  <c r="F48" i="2"/>
  <c r="F47" i="2"/>
  <c r="F46" i="2"/>
  <c r="F45" i="2"/>
  <c r="F44" i="2"/>
  <c r="F43" i="2"/>
  <c r="F42" i="2"/>
  <c r="F41" i="2"/>
  <c r="F40" i="2"/>
  <c r="F38" i="2"/>
  <c r="F37" i="2"/>
  <c r="F36" i="2"/>
  <c r="F35" i="2"/>
  <c r="F34" i="2"/>
  <c r="F33" i="2"/>
  <c r="F32" i="2"/>
  <c r="F31" i="2"/>
  <c r="F30" i="2"/>
  <c r="F29" i="2"/>
  <c r="F28" i="2"/>
  <c r="F49" i="1"/>
  <c r="F49" i="8" s="1"/>
  <c r="F48" i="1"/>
  <c r="F47" i="1"/>
  <c r="F46" i="1"/>
  <c r="F45" i="1"/>
  <c r="F45" i="8" s="1"/>
  <c r="F44" i="1"/>
  <c r="F43" i="1"/>
  <c r="F42" i="1"/>
  <c r="F41" i="1"/>
  <c r="F41" i="8" s="1"/>
  <c r="F40" i="1"/>
  <c r="F38" i="1"/>
  <c r="F37" i="1"/>
  <c r="F37" i="8" s="1"/>
  <c r="F36" i="1"/>
  <c r="F36" i="8" s="1"/>
  <c r="F35" i="1"/>
  <c r="F34" i="1"/>
  <c r="F33" i="1"/>
  <c r="F33" i="8" s="1"/>
  <c r="F32" i="1"/>
  <c r="F32" i="8" s="1"/>
  <c r="F31" i="1"/>
  <c r="F30" i="1"/>
  <c r="F29" i="1"/>
  <c r="F29" i="8" s="1"/>
  <c r="F28" i="1"/>
  <c r="I28" i="8"/>
  <c r="F28" i="8"/>
  <c r="D48" i="1"/>
  <c r="C48" i="1"/>
  <c r="B48" i="1"/>
  <c r="M28" i="1" s="1"/>
  <c r="D48" i="2"/>
  <c r="C48" i="2"/>
  <c r="B48" i="2"/>
  <c r="M28" i="2" s="1"/>
  <c r="D48" i="3"/>
  <c r="C48" i="3"/>
  <c r="B48" i="3"/>
  <c r="M28" i="3" s="1"/>
  <c r="D48" i="4"/>
  <c r="C48" i="4"/>
  <c r="B48" i="4"/>
  <c r="M28" i="4" s="1"/>
  <c r="D48" i="5"/>
  <c r="C48" i="5"/>
  <c r="B48" i="5"/>
  <c r="M28" i="5" s="1"/>
  <c r="D48" i="6"/>
  <c r="C48" i="6"/>
  <c r="B48" i="6"/>
  <c r="M28" i="6" s="1"/>
  <c r="D48" i="7"/>
  <c r="C48" i="7"/>
  <c r="B48" i="7"/>
  <c r="M28" i="7" s="1"/>
  <c r="D48" i="8"/>
  <c r="C48" i="8"/>
  <c r="B48" i="8"/>
  <c r="M28" i="8" s="1"/>
  <c r="D49" i="1"/>
  <c r="C49" i="1"/>
  <c r="B49" i="1"/>
  <c r="M29" i="1" s="1"/>
  <c r="D49" i="2"/>
  <c r="C49" i="2"/>
  <c r="B49" i="2"/>
  <c r="M29" i="2" s="1"/>
  <c r="D49" i="3"/>
  <c r="C49" i="3"/>
  <c r="B49" i="3"/>
  <c r="M29" i="3" s="1"/>
  <c r="D49" i="4"/>
  <c r="C49" i="4"/>
  <c r="B49" i="4"/>
  <c r="M29" i="4" s="1"/>
  <c r="D49" i="5"/>
  <c r="C49" i="5"/>
  <c r="B49" i="5"/>
  <c r="M29" i="5" s="1"/>
  <c r="D49" i="6"/>
  <c r="C49" i="6"/>
  <c r="B49" i="6"/>
  <c r="M29" i="6" s="1"/>
  <c r="D49" i="7"/>
  <c r="C49" i="7"/>
  <c r="B49" i="7"/>
  <c r="M29" i="7" s="1"/>
  <c r="D49" i="8"/>
  <c r="C49" i="8"/>
  <c r="B49" i="8"/>
  <c r="M29" i="8" s="1"/>
  <c r="D47" i="8"/>
  <c r="C47" i="8"/>
  <c r="B47" i="8"/>
  <c r="M27" i="8" s="1"/>
  <c r="D46" i="8"/>
  <c r="C46" i="8"/>
  <c r="B46" i="8"/>
  <c r="M26" i="8" s="1"/>
  <c r="D45" i="8"/>
  <c r="C45" i="8"/>
  <c r="B45" i="8"/>
  <c r="M25" i="8" s="1"/>
  <c r="D44" i="8"/>
  <c r="C44" i="8"/>
  <c r="B44" i="8"/>
  <c r="M24" i="8" s="1"/>
  <c r="D43" i="8"/>
  <c r="C43" i="8"/>
  <c r="B43" i="8"/>
  <c r="M23" i="8" s="1"/>
  <c r="D42" i="8"/>
  <c r="C42" i="8"/>
  <c r="B42" i="8"/>
  <c r="M22" i="8" s="1"/>
  <c r="D41" i="8"/>
  <c r="C41" i="8"/>
  <c r="B41" i="8"/>
  <c r="M21" i="8" s="1"/>
  <c r="D40" i="8"/>
  <c r="C40" i="8"/>
  <c r="B40" i="8"/>
  <c r="M20" i="8" s="1"/>
  <c r="D39" i="8"/>
  <c r="C39" i="8"/>
  <c r="B39" i="8"/>
  <c r="M19" i="8" s="1"/>
  <c r="D38" i="8"/>
  <c r="C38" i="8"/>
  <c r="B38" i="8"/>
  <c r="M18" i="8" s="1"/>
  <c r="D37" i="8"/>
  <c r="C37" i="8"/>
  <c r="B37" i="8"/>
  <c r="M17" i="8" s="1"/>
  <c r="D36" i="8"/>
  <c r="C36" i="8"/>
  <c r="B36" i="8"/>
  <c r="M16" i="8" s="1"/>
  <c r="D35" i="8"/>
  <c r="C35" i="8"/>
  <c r="B35" i="8"/>
  <c r="M15" i="8" s="1"/>
  <c r="D34" i="8"/>
  <c r="C34" i="8"/>
  <c r="B34" i="8"/>
  <c r="M14" i="8" s="1"/>
  <c r="D33" i="8"/>
  <c r="C33" i="8"/>
  <c r="B33" i="8"/>
  <c r="M13" i="8" s="1"/>
  <c r="D32" i="8"/>
  <c r="C32" i="8"/>
  <c r="B32" i="8"/>
  <c r="M12" i="8" s="1"/>
  <c r="D31" i="8"/>
  <c r="C31" i="8"/>
  <c r="B31" i="8"/>
  <c r="M11" i="8" s="1"/>
  <c r="D30" i="8"/>
  <c r="C30" i="8"/>
  <c r="B30" i="8"/>
  <c r="M10" i="8" s="1"/>
  <c r="D29" i="8"/>
  <c r="C29" i="8"/>
  <c r="B29" i="8"/>
  <c r="M9" i="8" s="1"/>
  <c r="D28" i="8"/>
  <c r="C28" i="8"/>
  <c r="B28" i="8"/>
  <c r="M8" i="8" s="1"/>
  <c r="D47" i="7"/>
  <c r="C47" i="7"/>
  <c r="B47" i="7"/>
  <c r="M27" i="7" s="1"/>
  <c r="D46" i="7"/>
  <c r="C46" i="7"/>
  <c r="B46" i="7"/>
  <c r="M26" i="7" s="1"/>
  <c r="D45" i="7"/>
  <c r="C45" i="7"/>
  <c r="B45" i="7"/>
  <c r="M25" i="7" s="1"/>
  <c r="D44" i="7"/>
  <c r="C44" i="7"/>
  <c r="B44" i="7"/>
  <c r="M24" i="7" s="1"/>
  <c r="D43" i="7"/>
  <c r="C43" i="7"/>
  <c r="B43" i="7"/>
  <c r="M23" i="7" s="1"/>
  <c r="D42" i="7"/>
  <c r="C42" i="7"/>
  <c r="B42" i="7"/>
  <c r="M22" i="7" s="1"/>
  <c r="D41" i="7"/>
  <c r="C41" i="7"/>
  <c r="B41" i="7"/>
  <c r="M21" i="7" s="1"/>
  <c r="D40" i="7"/>
  <c r="C40" i="7"/>
  <c r="B40" i="7"/>
  <c r="M20" i="7" s="1"/>
  <c r="D39" i="7"/>
  <c r="C39" i="7"/>
  <c r="B39" i="7"/>
  <c r="M19" i="7" s="1"/>
  <c r="D38" i="7"/>
  <c r="C38" i="7"/>
  <c r="B38" i="7"/>
  <c r="M18" i="7" s="1"/>
  <c r="D37" i="7"/>
  <c r="C37" i="7"/>
  <c r="B37" i="7"/>
  <c r="M17" i="7" s="1"/>
  <c r="D36" i="7"/>
  <c r="C36" i="7"/>
  <c r="B36" i="7"/>
  <c r="M16" i="7" s="1"/>
  <c r="D35" i="7"/>
  <c r="C35" i="7"/>
  <c r="B35" i="7"/>
  <c r="M15" i="7" s="1"/>
  <c r="D34" i="7"/>
  <c r="C34" i="7"/>
  <c r="B34" i="7"/>
  <c r="M14" i="7" s="1"/>
  <c r="D33" i="7"/>
  <c r="C33" i="7"/>
  <c r="B33" i="7"/>
  <c r="M13" i="7" s="1"/>
  <c r="D32" i="7"/>
  <c r="C32" i="7"/>
  <c r="B32" i="7"/>
  <c r="M12" i="7" s="1"/>
  <c r="D31" i="7"/>
  <c r="C31" i="7"/>
  <c r="B31" i="7"/>
  <c r="M11" i="7" s="1"/>
  <c r="D30" i="7"/>
  <c r="C30" i="7"/>
  <c r="B30" i="7"/>
  <c r="M10" i="7" s="1"/>
  <c r="D29" i="7"/>
  <c r="C29" i="7"/>
  <c r="B29" i="7"/>
  <c r="M9" i="7" s="1"/>
  <c r="D28" i="7"/>
  <c r="C28" i="7"/>
  <c r="B28" i="7"/>
  <c r="M8" i="7" s="1"/>
  <c r="D47" i="6"/>
  <c r="C47" i="6"/>
  <c r="B47" i="6"/>
  <c r="M27" i="6" s="1"/>
  <c r="D46" i="6"/>
  <c r="C46" i="6"/>
  <c r="B46" i="6"/>
  <c r="M26" i="6" s="1"/>
  <c r="D45" i="6"/>
  <c r="C45" i="6"/>
  <c r="B45" i="6"/>
  <c r="M25" i="6" s="1"/>
  <c r="D44" i="6"/>
  <c r="C44" i="6"/>
  <c r="B44" i="6"/>
  <c r="M24" i="6" s="1"/>
  <c r="D43" i="6"/>
  <c r="C43" i="6"/>
  <c r="B43" i="6"/>
  <c r="M23" i="6" s="1"/>
  <c r="D42" i="6"/>
  <c r="C42" i="6"/>
  <c r="B42" i="6"/>
  <c r="M22" i="6" s="1"/>
  <c r="D41" i="6"/>
  <c r="C41" i="6"/>
  <c r="B41" i="6"/>
  <c r="M21" i="6" s="1"/>
  <c r="D40" i="6"/>
  <c r="C40" i="6"/>
  <c r="B40" i="6"/>
  <c r="M20" i="6" s="1"/>
  <c r="D39" i="6"/>
  <c r="C39" i="6"/>
  <c r="B39" i="6"/>
  <c r="M19" i="6" s="1"/>
  <c r="D38" i="6"/>
  <c r="C38" i="6"/>
  <c r="B38" i="6"/>
  <c r="M18" i="6" s="1"/>
  <c r="D37" i="6"/>
  <c r="C37" i="6"/>
  <c r="B37" i="6"/>
  <c r="M17" i="6" s="1"/>
  <c r="D36" i="6"/>
  <c r="C36" i="6"/>
  <c r="B36" i="6"/>
  <c r="M16" i="6" s="1"/>
  <c r="D35" i="6"/>
  <c r="C35" i="6"/>
  <c r="B35" i="6"/>
  <c r="M15" i="6" s="1"/>
  <c r="D34" i="6"/>
  <c r="C34" i="6"/>
  <c r="B34" i="6"/>
  <c r="M14" i="6" s="1"/>
  <c r="D33" i="6"/>
  <c r="C33" i="6"/>
  <c r="B33" i="6"/>
  <c r="M13" i="6" s="1"/>
  <c r="D32" i="6"/>
  <c r="C32" i="6"/>
  <c r="B32" i="6"/>
  <c r="M12" i="6" s="1"/>
  <c r="D31" i="6"/>
  <c r="C31" i="6"/>
  <c r="B31" i="6"/>
  <c r="M11" i="6" s="1"/>
  <c r="D30" i="6"/>
  <c r="C30" i="6"/>
  <c r="B30" i="6"/>
  <c r="M10" i="6" s="1"/>
  <c r="D29" i="6"/>
  <c r="C29" i="6"/>
  <c r="B29" i="6"/>
  <c r="M9" i="6" s="1"/>
  <c r="D28" i="6"/>
  <c r="C28" i="6"/>
  <c r="B28" i="6"/>
  <c r="M8" i="6" s="1"/>
  <c r="D47" i="5"/>
  <c r="C47" i="5"/>
  <c r="B47" i="5"/>
  <c r="M27" i="5" s="1"/>
  <c r="D46" i="5"/>
  <c r="C46" i="5"/>
  <c r="B46" i="5"/>
  <c r="M26" i="5" s="1"/>
  <c r="D45" i="5"/>
  <c r="C45" i="5"/>
  <c r="B45" i="5"/>
  <c r="M25" i="5" s="1"/>
  <c r="D44" i="5"/>
  <c r="C44" i="5"/>
  <c r="B44" i="5"/>
  <c r="M24" i="5" s="1"/>
  <c r="D43" i="5"/>
  <c r="C43" i="5"/>
  <c r="B43" i="5"/>
  <c r="M23" i="5" s="1"/>
  <c r="D42" i="5"/>
  <c r="C42" i="5"/>
  <c r="B42" i="5"/>
  <c r="M22" i="5" s="1"/>
  <c r="D41" i="5"/>
  <c r="C41" i="5"/>
  <c r="B41" i="5"/>
  <c r="M21" i="5" s="1"/>
  <c r="D40" i="5"/>
  <c r="C40" i="5"/>
  <c r="B40" i="5"/>
  <c r="M20" i="5" s="1"/>
  <c r="D39" i="5"/>
  <c r="C39" i="5"/>
  <c r="B39" i="5"/>
  <c r="M19" i="5" s="1"/>
  <c r="D38" i="5"/>
  <c r="C38" i="5"/>
  <c r="B38" i="5"/>
  <c r="M18" i="5" s="1"/>
  <c r="D37" i="5"/>
  <c r="C37" i="5"/>
  <c r="B37" i="5"/>
  <c r="M17" i="5" s="1"/>
  <c r="D36" i="5"/>
  <c r="C36" i="5"/>
  <c r="B36" i="5"/>
  <c r="M16" i="5" s="1"/>
  <c r="D35" i="5"/>
  <c r="C35" i="5"/>
  <c r="B35" i="5"/>
  <c r="M15" i="5" s="1"/>
  <c r="D34" i="5"/>
  <c r="C34" i="5"/>
  <c r="B34" i="5"/>
  <c r="M14" i="5" s="1"/>
  <c r="D33" i="5"/>
  <c r="C33" i="5"/>
  <c r="B33" i="5"/>
  <c r="M13" i="5" s="1"/>
  <c r="D32" i="5"/>
  <c r="C32" i="5"/>
  <c r="B32" i="5"/>
  <c r="M12" i="5" s="1"/>
  <c r="D31" i="5"/>
  <c r="C31" i="5"/>
  <c r="B31" i="5"/>
  <c r="M11" i="5" s="1"/>
  <c r="D30" i="5"/>
  <c r="C30" i="5"/>
  <c r="B30" i="5"/>
  <c r="M10" i="5" s="1"/>
  <c r="D29" i="5"/>
  <c r="C29" i="5"/>
  <c r="B29" i="5"/>
  <c r="M9" i="5" s="1"/>
  <c r="D28" i="5"/>
  <c r="C28" i="5"/>
  <c r="B28" i="5"/>
  <c r="M8" i="5" s="1"/>
  <c r="D47" i="4"/>
  <c r="C47" i="4"/>
  <c r="B47" i="4"/>
  <c r="M27" i="4" s="1"/>
  <c r="D46" i="4"/>
  <c r="C46" i="4"/>
  <c r="B46" i="4"/>
  <c r="M26" i="4" s="1"/>
  <c r="D45" i="4"/>
  <c r="C45" i="4"/>
  <c r="B45" i="4"/>
  <c r="M25" i="4" s="1"/>
  <c r="D44" i="4"/>
  <c r="C44" i="4"/>
  <c r="B44" i="4"/>
  <c r="M24" i="4" s="1"/>
  <c r="D43" i="4"/>
  <c r="C43" i="4"/>
  <c r="B43" i="4"/>
  <c r="M23" i="4" s="1"/>
  <c r="D42" i="4"/>
  <c r="C42" i="4"/>
  <c r="B42" i="4"/>
  <c r="M22" i="4" s="1"/>
  <c r="D41" i="4"/>
  <c r="C41" i="4"/>
  <c r="B41" i="4"/>
  <c r="M21" i="4" s="1"/>
  <c r="D40" i="4"/>
  <c r="C40" i="4"/>
  <c r="B40" i="4"/>
  <c r="M20" i="4" s="1"/>
  <c r="D39" i="4"/>
  <c r="C39" i="4"/>
  <c r="B39" i="4"/>
  <c r="M19" i="4" s="1"/>
  <c r="D38" i="4"/>
  <c r="C38" i="4"/>
  <c r="B38" i="4"/>
  <c r="M18" i="4" s="1"/>
  <c r="D37" i="4"/>
  <c r="C37" i="4"/>
  <c r="B37" i="4"/>
  <c r="M17" i="4" s="1"/>
  <c r="D36" i="4"/>
  <c r="C36" i="4"/>
  <c r="B36" i="4"/>
  <c r="M16" i="4" s="1"/>
  <c r="D35" i="4"/>
  <c r="C35" i="4"/>
  <c r="B35" i="4"/>
  <c r="M15" i="4" s="1"/>
  <c r="D34" i="4"/>
  <c r="C34" i="4"/>
  <c r="B34" i="4"/>
  <c r="M14" i="4" s="1"/>
  <c r="D33" i="4"/>
  <c r="C33" i="4"/>
  <c r="B33" i="4"/>
  <c r="M13" i="4" s="1"/>
  <c r="D32" i="4"/>
  <c r="C32" i="4"/>
  <c r="B32" i="4"/>
  <c r="M12" i="4" s="1"/>
  <c r="D31" i="4"/>
  <c r="C31" i="4"/>
  <c r="B31" i="4"/>
  <c r="M11" i="4" s="1"/>
  <c r="D30" i="4"/>
  <c r="C30" i="4"/>
  <c r="B30" i="4"/>
  <c r="M10" i="4" s="1"/>
  <c r="D29" i="4"/>
  <c r="C29" i="4"/>
  <c r="B29" i="4"/>
  <c r="M9" i="4" s="1"/>
  <c r="D28" i="4"/>
  <c r="C28" i="4"/>
  <c r="B28" i="4"/>
  <c r="M8" i="4" s="1"/>
  <c r="D47" i="3"/>
  <c r="C47" i="3"/>
  <c r="B47" i="3"/>
  <c r="M27" i="3" s="1"/>
  <c r="D46" i="3"/>
  <c r="C46" i="3"/>
  <c r="B46" i="3"/>
  <c r="M26" i="3" s="1"/>
  <c r="D45" i="3"/>
  <c r="C45" i="3"/>
  <c r="B45" i="3"/>
  <c r="M25" i="3" s="1"/>
  <c r="D44" i="3"/>
  <c r="C44" i="3"/>
  <c r="B44" i="3"/>
  <c r="M24" i="3" s="1"/>
  <c r="D43" i="3"/>
  <c r="C43" i="3"/>
  <c r="B43" i="3"/>
  <c r="M23" i="3" s="1"/>
  <c r="D42" i="3"/>
  <c r="C42" i="3"/>
  <c r="B42" i="3"/>
  <c r="M22" i="3" s="1"/>
  <c r="D41" i="3"/>
  <c r="C41" i="3"/>
  <c r="B41" i="3"/>
  <c r="M21" i="3" s="1"/>
  <c r="D40" i="3"/>
  <c r="C40" i="3"/>
  <c r="B40" i="3"/>
  <c r="M20" i="3" s="1"/>
  <c r="D39" i="3"/>
  <c r="C39" i="3"/>
  <c r="B39" i="3"/>
  <c r="M19" i="3" s="1"/>
  <c r="D38" i="3"/>
  <c r="C38" i="3"/>
  <c r="B38" i="3"/>
  <c r="M18" i="3" s="1"/>
  <c r="D37" i="3"/>
  <c r="C37" i="3"/>
  <c r="B37" i="3"/>
  <c r="M17" i="3" s="1"/>
  <c r="D36" i="3"/>
  <c r="C36" i="3"/>
  <c r="B36" i="3"/>
  <c r="M16" i="3" s="1"/>
  <c r="D35" i="3"/>
  <c r="C35" i="3"/>
  <c r="B35" i="3"/>
  <c r="M15" i="3" s="1"/>
  <c r="D34" i="3"/>
  <c r="C34" i="3"/>
  <c r="B34" i="3"/>
  <c r="M14" i="3" s="1"/>
  <c r="D33" i="3"/>
  <c r="C33" i="3"/>
  <c r="B33" i="3"/>
  <c r="M13" i="3" s="1"/>
  <c r="D32" i="3"/>
  <c r="C32" i="3"/>
  <c r="B32" i="3"/>
  <c r="M12" i="3" s="1"/>
  <c r="D31" i="3"/>
  <c r="C31" i="3"/>
  <c r="B31" i="3"/>
  <c r="M11" i="3" s="1"/>
  <c r="D30" i="3"/>
  <c r="C30" i="3"/>
  <c r="B30" i="3"/>
  <c r="M10" i="3" s="1"/>
  <c r="D29" i="3"/>
  <c r="C29" i="3"/>
  <c r="B29" i="3"/>
  <c r="M9" i="3" s="1"/>
  <c r="D28" i="3"/>
  <c r="C28" i="3"/>
  <c r="B28" i="3"/>
  <c r="M8" i="3" s="1"/>
  <c r="D47" i="2"/>
  <c r="C47" i="2"/>
  <c r="B47" i="2"/>
  <c r="M27" i="2" s="1"/>
  <c r="D46" i="2"/>
  <c r="C46" i="2"/>
  <c r="B46" i="2"/>
  <c r="M26" i="2" s="1"/>
  <c r="D45" i="2"/>
  <c r="C45" i="2"/>
  <c r="B45" i="2"/>
  <c r="M25" i="2" s="1"/>
  <c r="D44" i="2"/>
  <c r="C44" i="2"/>
  <c r="B44" i="2"/>
  <c r="M24" i="2" s="1"/>
  <c r="D43" i="2"/>
  <c r="C43" i="2"/>
  <c r="B43" i="2"/>
  <c r="M23" i="2" s="1"/>
  <c r="D42" i="2"/>
  <c r="C42" i="2"/>
  <c r="B42" i="2"/>
  <c r="M22" i="2" s="1"/>
  <c r="D41" i="2"/>
  <c r="C41" i="2"/>
  <c r="B41" i="2"/>
  <c r="M21" i="2" s="1"/>
  <c r="D40" i="2"/>
  <c r="C40" i="2"/>
  <c r="B40" i="2"/>
  <c r="M20" i="2" s="1"/>
  <c r="D39" i="2"/>
  <c r="C39" i="2"/>
  <c r="B39" i="2"/>
  <c r="M19" i="2" s="1"/>
  <c r="D38" i="2"/>
  <c r="C38" i="2"/>
  <c r="B38" i="2"/>
  <c r="M18" i="2" s="1"/>
  <c r="D37" i="2"/>
  <c r="C37" i="2"/>
  <c r="B37" i="2"/>
  <c r="M17" i="2" s="1"/>
  <c r="D36" i="2"/>
  <c r="C36" i="2"/>
  <c r="B36" i="2"/>
  <c r="M16" i="2" s="1"/>
  <c r="D35" i="2"/>
  <c r="C35" i="2"/>
  <c r="B35" i="2"/>
  <c r="M15" i="2" s="1"/>
  <c r="D34" i="2"/>
  <c r="C34" i="2"/>
  <c r="B34" i="2"/>
  <c r="M14" i="2" s="1"/>
  <c r="D33" i="2"/>
  <c r="C33" i="2"/>
  <c r="B33" i="2"/>
  <c r="M13" i="2" s="1"/>
  <c r="D32" i="2"/>
  <c r="C32" i="2"/>
  <c r="B32" i="2"/>
  <c r="M12" i="2" s="1"/>
  <c r="D31" i="2"/>
  <c r="C31" i="2"/>
  <c r="B31" i="2"/>
  <c r="M11" i="2" s="1"/>
  <c r="D30" i="2"/>
  <c r="C30" i="2"/>
  <c r="B30" i="2"/>
  <c r="M10" i="2" s="1"/>
  <c r="D29" i="2"/>
  <c r="C29" i="2"/>
  <c r="B29" i="2"/>
  <c r="M9" i="2" s="1"/>
  <c r="D28" i="2"/>
  <c r="C28" i="2"/>
  <c r="B28" i="2"/>
  <c r="M8" i="2" s="1"/>
  <c r="D47" i="1"/>
  <c r="C47" i="1"/>
  <c r="B47" i="1"/>
  <c r="M27" i="1" s="1"/>
  <c r="D46" i="1"/>
  <c r="C46" i="1"/>
  <c r="B46" i="1"/>
  <c r="M26" i="1" s="1"/>
  <c r="D45" i="1"/>
  <c r="C45" i="1"/>
  <c r="B45" i="1"/>
  <c r="M25" i="1" s="1"/>
  <c r="D44" i="1"/>
  <c r="C44" i="1"/>
  <c r="B44" i="1"/>
  <c r="M24" i="1" s="1"/>
  <c r="D43" i="1"/>
  <c r="C43" i="1"/>
  <c r="B43" i="1"/>
  <c r="M23" i="1" s="1"/>
  <c r="D42" i="1"/>
  <c r="C42" i="1"/>
  <c r="B42" i="1"/>
  <c r="M22" i="1" s="1"/>
  <c r="D41" i="1"/>
  <c r="C41" i="1"/>
  <c r="B41" i="1"/>
  <c r="M21" i="1" s="1"/>
  <c r="D40" i="1"/>
  <c r="C40" i="1"/>
  <c r="B40" i="1"/>
  <c r="M20" i="1" s="1"/>
  <c r="D39" i="1"/>
  <c r="C39" i="1"/>
  <c r="B39" i="1"/>
  <c r="M19" i="1" s="1"/>
  <c r="D38" i="1"/>
  <c r="C38" i="1"/>
  <c r="B38" i="1"/>
  <c r="M18" i="1" s="1"/>
  <c r="D37" i="1"/>
  <c r="C37" i="1"/>
  <c r="B37" i="1"/>
  <c r="M17" i="1" s="1"/>
  <c r="D36" i="1"/>
  <c r="C36" i="1"/>
  <c r="B36" i="1"/>
  <c r="M16" i="1" s="1"/>
  <c r="D35" i="1"/>
  <c r="C35" i="1"/>
  <c r="B35" i="1"/>
  <c r="M15" i="1" s="1"/>
  <c r="D34" i="1"/>
  <c r="C34" i="1"/>
  <c r="B34" i="1"/>
  <c r="M14" i="1" s="1"/>
  <c r="D33" i="1"/>
  <c r="C33" i="1"/>
  <c r="B33" i="1"/>
  <c r="M13" i="1" s="1"/>
  <c r="D32" i="1"/>
  <c r="C32" i="1"/>
  <c r="B32" i="1"/>
  <c r="M12" i="1" s="1"/>
  <c r="D31" i="1"/>
  <c r="C31" i="1"/>
  <c r="B31" i="1"/>
  <c r="M11" i="1" s="1"/>
  <c r="D30" i="1"/>
  <c r="C30" i="1"/>
  <c r="B30" i="1"/>
  <c r="M10" i="1" s="1"/>
  <c r="D29" i="1"/>
  <c r="C29" i="1"/>
  <c r="B29" i="1"/>
  <c r="M9" i="1" s="1"/>
  <c r="D28" i="1"/>
  <c r="C28" i="1"/>
  <c r="B28" i="1"/>
  <c r="M8" i="1" s="1"/>
  <c r="I30" i="8" l="1"/>
  <c r="I34" i="8"/>
  <c r="I38" i="8"/>
  <c r="I40" i="8"/>
  <c r="I44" i="8"/>
  <c r="I48" i="8"/>
  <c r="I32" i="8"/>
  <c r="F42" i="8"/>
  <c r="F46" i="8"/>
  <c r="I29" i="8"/>
  <c r="I33" i="8"/>
  <c r="I37" i="8"/>
  <c r="I42" i="8"/>
  <c r="I46" i="8"/>
  <c r="F30" i="8"/>
  <c r="F34" i="8"/>
  <c r="F38" i="8"/>
  <c r="F43" i="8"/>
  <c r="F47" i="8"/>
  <c r="I43" i="8"/>
  <c r="I47" i="8"/>
  <c r="F31" i="8"/>
  <c r="F35" i="8"/>
  <c r="F40" i="8"/>
  <c r="F44" i="8"/>
  <c r="F48" i="8"/>
  <c r="I31" i="8"/>
  <c r="I35" i="8"/>
  <c r="I39" i="8"/>
  <c r="F39" i="8"/>
</calcChain>
</file>

<file path=xl/sharedStrings.xml><?xml version="1.0" encoding="utf-8"?>
<sst xmlns="http://schemas.openxmlformats.org/spreadsheetml/2006/main" count="517" uniqueCount="65">
  <si>
    <t>Regularidad Global</t>
  </si>
  <si>
    <t>Absoluta</t>
  </si>
  <si>
    <t>Relativa</t>
  </si>
  <si>
    <t>Programa</t>
  </si>
  <si>
    <t>Progra-</t>
  </si>
  <si>
    <t>Cancela-</t>
  </si>
  <si>
    <t>Corridos</t>
  </si>
  <si>
    <t>Puntuales</t>
  </si>
  <si>
    <t>Atrasa-</t>
  </si>
  <si>
    <t>año</t>
  </si>
  <si>
    <t>Punt/Prog</t>
  </si>
  <si>
    <t>Punt/Corr</t>
  </si>
  <si>
    <t>Corr/Prog</t>
  </si>
  <si>
    <t>mados</t>
  </si>
  <si>
    <t>dos</t>
  </si>
  <si>
    <t>RED FERROVIARIA DE PASAJEROS DEL AREA METROPOLITANA DE BUENOS AIRES</t>
  </si>
  <si>
    <t>LINEA MITRE</t>
  </si>
  <si>
    <t>LINEA SARMIENTO</t>
  </si>
  <si>
    <t>LINEA URQUIZA</t>
  </si>
  <si>
    <t>LINEA ROCA</t>
  </si>
  <si>
    <t>LINEA SAN MARTIN</t>
  </si>
  <si>
    <t>LINEA BELGRANO NORTE</t>
  </si>
  <si>
    <t>LINEA BELGRANO SUR</t>
  </si>
  <si>
    <r>
      <t>·</t>
    </r>
    <r>
      <rPr>
        <sz val="10"/>
        <color indexed="8"/>
        <rFont val="Arial"/>
        <family val="2"/>
      </rPr>
      <t xml:space="preserve"> El </t>
    </r>
    <r>
      <rPr>
        <b/>
        <sz val="10"/>
        <color indexed="8"/>
        <rFont val="Arial"/>
        <family val="2"/>
      </rPr>
      <t>Índice de Regularidad Absoluta</t>
    </r>
    <r>
      <rPr>
        <sz val="10"/>
        <color indexed="8"/>
        <rFont val="Arial"/>
        <family val="2"/>
      </rPr>
      <t xml:space="preserve">: mide cuál es el grado de cumplimiento del programa de servicio (se obtiene dividiendo los servicios puntuales sobre el total de los servicios programados), </t>
    </r>
  </si>
  <si>
    <r>
      <t>·</t>
    </r>
    <r>
      <rPr>
        <sz val="10"/>
        <color indexed="8"/>
        <rFont val="Arial"/>
        <family val="2"/>
      </rPr>
      <t> El</t>
    </r>
    <r>
      <rPr>
        <b/>
        <sz val="10"/>
        <color indexed="8"/>
        <rFont val="Arial"/>
        <family val="2"/>
      </rPr>
      <t xml:space="preserve"> Índice de Regularidad Relativa</t>
    </r>
    <r>
      <rPr>
        <sz val="10"/>
        <color indexed="8"/>
        <rFont val="Arial"/>
        <family val="2"/>
      </rPr>
      <t xml:space="preserve">: permite conocer el grado de puntualidad de los servicios corridos (se obtiene al dividir los que llegaron puntuales sobre el total de los servicios corridos), y </t>
    </r>
  </si>
  <si>
    <r>
      <t>·</t>
    </r>
    <r>
      <rPr>
        <sz val="10"/>
        <color indexed="8"/>
        <rFont val="Arial"/>
        <family val="2"/>
      </rPr>
      <t> El</t>
    </r>
    <r>
      <rPr>
        <b/>
        <sz val="10"/>
        <color indexed="8"/>
        <rFont val="Arial"/>
        <family val="2"/>
      </rPr>
      <t xml:space="preserve"> Índice de Cumplimiento del Programa</t>
    </r>
    <r>
      <rPr>
        <sz val="10"/>
        <color indexed="8"/>
        <rFont val="Arial"/>
        <family val="2"/>
      </rPr>
      <t>: mide la proporción total de servicios corridos (incluyendo a los que tuvieron demoras) respecto de los programados.</t>
    </r>
  </si>
  <si>
    <t>Cantidad de trenes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</si>
  <si>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</si>
  <si>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</si>
  <si>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</si>
  <si>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</si>
  <si>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</si>
  <si>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</si>
  <si>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</si>
  <si>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</si>
  <si>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</si>
  <si>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</si>
  <si>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</si>
  <si>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</si>
  <si>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</si>
  <si>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Total</t>
  </si>
  <si>
    <t>---</t>
  </si>
  <si>
    <t>Cump. de</t>
  </si>
  <si>
    <t>Para mas información:</t>
  </si>
  <si>
    <t>mralph@cnrt.gob.ar</t>
  </si>
  <si>
    <t>año/mes</t>
  </si>
  <si>
    <t>Regularidad Absoluta</t>
  </si>
  <si>
    <t># NO se incluyen los servicios Diferenciales Castelar-Puerto Madero y Once-Mercedes en el período 2005/2013, por lo tanto la cantidad de Trenes Corridos será mayor a los informados en el archivo Estadísticas Operativas 1993-2016.xlsx</t>
  </si>
  <si>
    <t>Cantidad de trenes #</t>
  </si>
  <si>
    <t>Cumplimiento de la Programación de Trenes  1993-2018</t>
  </si>
  <si>
    <t>año 2018</t>
  </si>
  <si>
    <t>Trenes Corridos x Mes (promedio 1993/2017)</t>
  </si>
  <si>
    <t># NO se incluyen los servicios Diferenciales Castelar-Puerto Madero y Once-Mercedes de la línea Sarmiento en el período 2005/2013, por lo tanto la cantidad de Trenes Corridos será menor a los informados en el archivo Estadísticas Operativas 2005-2018.xlsx</t>
  </si>
  <si>
    <t>NOTAS:</t>
  </si>
  <si>
    <t>Línea Mitre: Las obras por el viaducto en el ramal Retiro-Tigre afectan el cumplimiento de la programación de trenes.</t>
  </si>
  <si>
    <t>Las obras por el viaducto en el ramal Retiro-Tigre afectan el cumplimiento de la programación de trenes en los ramales eléctricos.</t>
  </si>
  <si>
    <t>Las obras por la elevación de andenes afectan el cumplimmiento de la programación de servicios.</t>
  </si>
  <si>
    <t>Línea Belgrano Norte: Las obras por la elevación de andenes afectan el cumplimmiento de la programación de servicios.</t>
  </si>
  <si>
    <t>Las obras por el viaducto afectan el cumplimmiento de la programación de servicios.</t>
  </si>
  <si>
    <t>Línea San Martín: Las obras por el viaducto afectan el cumplimmiento de la programación de servicios.</t>
  </si>
  <si>
    <t>NOTAS abajo</t>
  </si>
  <si>
    <t>Servicios del ramal Puente Alsina-Aldo Bonzi suspendidos desde agosto de 2017.</t>
  </si>
  <si>
    <t>jun*</t>
  </si>
  <si>
    <t>Sin Belgrano Norte</t>
  </si>
  <si>
    <t>Por obra elevación andenes, en junio de 2018, sólo se corrieron trenes especiales sin cumplir con la programación.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</si>
</sst>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4" tint="0.79998168889431442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1" fillId="3" borderId="1" xfId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2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0" fontId="1" fillId="0" borderId="2" xfId="1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0" fontId="1" fillId="0" borderId="4" xfId="1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0" fontId="1" fillId="0" borderId="3" xfId="1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1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0" fontId="1" fillId="0" borderId="1" xfId="1" quotePrefix="1" applyNumberFormat="1" applyFont="1" applyFill="1" applyBorder="1" applyAlignment="1">
      <alignment horizontal="center" vertical="center"/>
    </xf>
    <xf numFmtId="164" fontId="1" fillId="3" borderId="4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0" fillId="0" borderId="0" xfId="2" applyFill="1" applyBorder="1" applyAlignment="1">
      <alignment vertical="center"/>
    </xf>
    <xf numFmtId="17" fontId="1" fillId="0" borderId="0" xfId="0" applyNumberFormat="1" applyFont="1" applyFill="1" applyAlignment="1">
      <alignment vertical="center"/>
    </xf>
    <xf numFmtId="17" fontId="1" fillId="0" borderId="3" xfId="0" applyNumberFormat="1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vertical="center"/>
    </xf>
    <xf numFmtId="10" fontId="1" fillId="0" borderId="2" xfId="0" applyNumberFormat="1" applyFont="1" applyFill="1" applyBorder="1" applyAlignment="1">
      <alignment horizontal="center" vertical="center"/>
    </xf>
    <xf numFmtId="10" fontId="1" fillId="0" borderId="4" xfId="0" applyNumberFormat="1" applyFont="1" applyFill="1" applyBorder="1" applyAlignment="1">
      <alignment horizontal="center" vertical="center"/>
    </xf>
    <xf numFmtId="10" fontId="1" fillId="0" borderId="3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17" fontId="1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1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top" wrapText="1"/>
    </xf>
    <xf numFmtId="164" fontId="1" fillId="3" borderId="8" xfId="1" applyFont="1" applyFill="1" applyBorder="1" applyAlignment="1">
      <alignment horizontal="center" vertical="center"/>
    </xf>
    <xf numFmtId="164" fontId="1" fillId="3" borderId="9" xfId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1" fillId="3" borderId="4" xfId="1" applyFont="1" applyFill="1" applyBorder="1" applyAlignment="1">
      <alignment horizontal="center" vertical="center" wrapText="1"/>
    </xf>
    <xf numFmtId="164" fontId="12" fillId="3" borderId="2" xfId="1" applyFont="1" applyFill="1" applyBorder="1" applyAlignment="1">
      <alignment horizontal="center" vertical="center" wrapText="1"/>
    </xf>
    <xf numFmtId="164" fontId="12" fillId="3" borderId="4" xfId="1" applyFont="1" applyFill="1" applyBorder="1" applyAlignment="1">
      <alignment horizontal="center" vertical="center" wrapText="1"/>
    </xf>
    <xf numFmtId="164" fontId="12" fillId="3" borderId="3" xfId="1" applyFont="1" applyFill="1" applyBorder="1" applyAlignment="1">
      <alignment horizontal="center" vertical="center" wrapText="1"/>
    </xf>
    <xf numFmtId="164" fontId="11" fillId="3" borderId="2" xfId="1" applyFont="1" applyFill="1" applyBorder="1" applyAlignment="1">
      <alignment horizontal="center" vertical="center" wrapText="1"/>
    </xf>
    <xf numFmtId="164" fontId="11" fillId="3" borderId="4" xfId="1" applyFont="1" applyFill="1" applyBorder="1" applyAlignment="1">
      <alignment horizontal="center" vertical="center" wrapText="1"/>
    </xf>
    <xf numFmtId="164" fontId="11" fillId="3" borderId="3" xfId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top" wrapText="1"/>
    </xf>
    <xf numFmtId="0" fontId="1" fillId="7" borderId="4" xfId="0" applyFont="1" applyFill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10" fontId="1" fillId="6" borderId="4" xfId="1" applyNumberFormat="1" applyFont="1" applyFill="1" applyBorder="1" applyAlignment="1">
      <alignment horizontal="center" vertical="center"/>
    </xf>
    <xf numFmtId="3" fontId="1" fillId="6" borderId="4" xfId="0" applyNumberFormat="1" applyFont="1" applyFill="1" applyBorder="1" applyAlignment="1">
      <alignment horizontal="center" vertical="center"/>
    </xf>
    <xf numFmtId="10" fontId="1" fillId="7" borderId="4" xfId="1" applyNumberFormat="1" applyFont="1" applyFill="1" applyBorder="1" applyAlignment="1">
      <alignment horizontal="center" vertical="center"/>
    </xf>
    <xf numFmtId="3" fontId="1" fillId="7" borderId="4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Trenes Corridos x Mes (promedio 1993/2017) 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'Toda la Red'!$K$8:$K$38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 formatCode="mmm\-yy">
                  <c:v>43101</c:v>
                </c:pt>
                <c:pt idx="26" formatCode="mmm\-yy">
                  <c:v>43132</c:v>
                </c:pt>
                <c:pt idx="27" formatCode="mmm\-yy">
                  <c:v>43160</c:v>
                </c:pt>
                <c:pt idx="28" formatCode="mmm\-yy">
                  <c:v>43191</c:v>
                </c:pt>
                <c:pt idx="29" formatCode="mmm\-yy">
                  <c:v>43221</c:v>
                </c:pt>
                <c:pt idx="30" formatCode="mmm\-yy">
                  <c:v>43252</c:v>
                </c:pt>
              </c:numCache>
            </c:numRef>
          </c:cat>
          <c:val>
            <c:numRef>
              <c:f>'Toda la Red'!$L$8:$L$38</c:f>
              <c:numCache>
                <c:formatCode>#,##0</c:formatCode>
                <c:ptCount val="31"/>
                <c:pt idx="0">
                  <c:v>47344.666666666664</c:v>
                </c:pt>
                <c:pt idx="1">
                  <c:v>48375</c:v>
                </c:pt>
                <c:pt idx="2">
                  <c:v>54141.666666666664</c:v>
                </c:pt>
                <c:pt idx="3">
                  <c:v>60006.5</c:v>
                </c:pt>
                <c:pt idx="4">
                  <c:v>65151.083333333336</c:v>
                </c:pt>
                <c:pt idx="5">
                  <c:v>69168.25</c:v>
                </c:pt>
                <c:pt idx="6">
                  <c:v>71890.333333333328</c:v>
                </c:pt>
                <c:pt idx="7">
                  <c:v>71885.416666666672</c:v>
                </c:pt>
                <c:pt idx="8">
                  <c:v>73530.666666666672</c:v>
                </c:pt>
                <c:pt idx="9">
                  <c:v>65076.166666666664</c:v>
                </c:pt>
                <c:pt idx="10">
                  <c:v>60220.083333333336</c:v>
                </c:pt>
                <c:pt idx="11">
                  <c:v>59758.083333333336</c:v>
                </c:pt>
                <c:pt idx="12">
                  <c:v>59257.083333333336</c:v>
                </c:pt>
                <c:pt idx="13">
                  <c:v>59994.083333333336</c:v>
                </c:pt>
                <c:pt idx="14">
                  <c:v>59947.666666666664</c:v>
                </c:pt>
                <c:pt idx="15">
                  <c:v>61081.083333333336</c:v>
                </c:pt>
                <c:pt idx="16">
                  <c:v>64336.916666666664</c:v>
                </c:pt>
                <c:pt idx="17">
                  <c:v>64321.916666666664</c:v>
                </c:pt>
                <c:pt idx="18">
                  <c:v>63128.916666666664</c:v>
                </c:pt>
                <c:pt idx="19">
                  <c:v>59598.583333333336</c:v>
                </c:pt>
                <c:pt idx="20">
                  <c:v>51948.666666666664</c:v>
                </c:pt>
                <c:pt idx="21">
                  <c:v>51618.583333333336</c:v>
                </c:pt>
                <c:pt idx="22">
                  <c:v>51310</c:v>
                </c:pt>
                <c:pt idx="23">
                  <c:v>54764.75</c:v>
                </c:pt>
                <c:pt idx="24">
                  <c:v>55883.333333333336</c:v>
                </c:pt>
                <c:pt idx="25">
                  <c:v>57974</c:v>
                </c:pt>
                <c:pt idx="26">
                  <c:v>50710</c:v>
                </c:pt>
                <c:pt idx="27">
                  <c:v>58591</c:v>
                </c:pt>
                <c:pt idx="28">
                  <c:v>56054</c:v>
                </c:pt>
                <c:pt idx="29">
                  <c:v>58092</c:v>
                </c:pt>
                <c:pt idx="30">
                  <c:v>52248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-1858301600"/>
        <c:axId val="-1858284192"/>
      </c:lineChart>
      <c:catAx>
        <c:axId val="-185830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1858284192"/>
        <c:crosses val="autoZero"/>
        <c:auto val="1"/>
        <c:lblAlgn val="ctr"/>
        <c:lblOffset val="100"/>
        <c:tickLblSkip val="1"/>
        <c:noMultiLvlLbl val="0"/>
      </c:catAx>
      <c:valAx>
        <c:axId val="-1858284192"/>
        <c:scaling>
          <c:orientation val="minMax"/>
          <c:min val="4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185830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AR" sz="1600" b="0" i="0" u="none" strike="noStrike" baseline="0">
                <a:effectLst/>
              </a:rPr>
              <a:t>Regularidad Absoluta </a:t>
            </a:r>
            <a:r>
              <a:rPr lang="es-AR" sz="1600" b="1" i="0" u="none" strike="noStrike" baseline="0"/>
              <a:t> </a:t>
            </a:r>
            <a:endParaRPr lang="en-US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Roca!$K$8:$K$38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 formatCode="mmm\-yy">
                  <c:v>43101</c:v>
                </c:pt>
                <c:pt idx="26" formatCode="mmm\-yy">
                  <c:v>43132</c:v>
                </c:pt>
                <c:pt idx="27" formatCode="mmm\-yy">
                  <c:v>43160</c:v>
                </c:pt>
                <c:pt idx="28" formatCode="mmm\-yy">
                  <c:v>43191</c:v>
                </c:pt>
                <c:pt idx="29" formatCode="mmm\-yy">
                  <c:v>43221</c:v>
                </c:pt>
                <c:pt idx="30" formatCode="mmm\-yy">
                  <c:v>43252</c:v>
                </c:pt>
              </c:numCache>
            </c:numRef>
          </c:cat>
          <c:val>
            <c:numRef>
              <c:f>Roca!$M$8:$M$38</c:f>
              <c:numCache>
                <c:formatCode>0.00%</c:formatCode>
                <c:ptCount val="31"/>
                <c:pt idx="0">
                  <c:v>0.80513486079618624</c:v>
                </c:pt>
                <c:pt idx="1">
                  <c:v>0.7764406430723737</c:v>
                </c:pt>
                <c:pt idx="2">
                  <c:v>0.94917714537833664</c:v>
                </c:pt>
                <c:pt idx="3">
                  <c:v>0.95751529327825458</c:v>
                </c:pt>
                <c:pt idx="4">
                  <c:v>0.95831585210499415</c:v>
                </c:pt>
                <c:pt idx="5">
                  <c:v>0.96896008997922156</c:v>
                </c:pt>
                <c:pt idx="6">
                  <c:v>0.96376622070214268</c:v>
                </c:pt>
                <c:pt idx="7">
                  <c:v>0.95498060875942303</c:v>
                </c:pt>
                <c:pt idx="8">
                  <c:v>0.92850073406949585</c:v>
                </c:pt>
                <c:pt idx="9">
                  <c:v>0.88310114086926816</c:v>
                </c:pt>
                <c:pt idx="10">
                  <c:v>0.82708925910876341</c:v>
                </c:pt>
                <c:pt idx="11">
                  <c:v>0.76428108176931431</c:v>
                </c:pt>
                <c:pt idx="12">
                  <c:v>0.82596686244256001</c:v>
                </c:pt>
                <c:pt idx="13">
                  <c:v>0.78697123020470405</c:v>
                </c:pt>
                <c:pt idx="14">
                  <c:v>0.66362095988477998</c:v>
                </c:pt>
                <c:pt idx="15">
                  <c:v>0.72829233615403066</c:v>
                </c:pt>
                <c:pt idx="16">
                  <c:v>0.87009293366756502</c:v>
                </c:pt>
                <c:pt idx="17">
                  <c:v>0.88716463581225069</c:v>
                </c:pt>
                <c:pt idx="18">
                  <c:v>0.86258842375629119</c:v>
                </c:pt>
                <c:pt idx="19">
                  <c:v>0.7834922966856811</c:v>
                </c:pt>
                <c:pt idx="20">
                  <c:v>0.65968877290998473</c:v>
                </c:pt>
                <c:pt idx="21">
                  <c:v>0.75137391359237471</c:v>
                </c:pt>
                <c:pt idx="22">
                  <c:v>0.74859080619413954</c:v>
                </c:pt>
                <c:pt idx="23">
                  <c:v>0.82684437753610018</c:v>
                </c:pt>
                <c:pt idx="24">
                  <c:v>0.82583522416086375</c:v>
                </c:pt>
                <c:pt idx="25">
                  <c:v>0.88672242059763207</c:v>
                </c:pt>
                <c:pt idx="26">
                  <c:v>0.88415609340014922</c:v>
                </c:pt>
                <c:pt idx="27">
                  <c:v>0.90099337748344366</c:v>
                </c:pt>
                <c:pt idx="28">
                  <c:v>0.87062709574095387</c:v>
                </c:pt>
                <c:pt idx="29">
                  <c:v>0.88163595676808071</c:v>
                </c:pt>
                <c:pt idx="30">
                  <c:v>0.81702795208214485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8305408"/>
        <c:axId val="-1858301056"/>
      </c:lineChart>
      <c:catAx>
        <c:axId val="-18583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58301056"/>
        <c:crosses val="autoZero"/>
        <c:auto val="1"/>
        <c:lblAlgn val="ctr"/>
        <c:lblOffset val="100"/>
        <c:noMultiLvlLbl val="0"/>
      </c:catAx>
      <c:valAx>
        <c:axId val="-185830105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1858305408"/>
        <c:crosses val="autoZero"/>
        <c:crossBetween val="between"/>
      </c:valAx>
      <c:spPr>
        <a:gradFill flip="none" rotWithShape="1">
          <a:gsLst>
            <a:gs pos="0">
              <a:schemeClr val="accent2">
                <a:lumMod val="60000"/>
                <a:lumOff val="40000"/>
              </a:schemeClr>
            </a:gs>
            <a:gs pos="89000">
              <a:schemeClr val="accent1">
                <a:tint val="44500"/>
                <a:satMod val="160000"/>
              </a:schemeClr>
            </a:gs>
            <a:gs pos="100000">
              <a:schemeClr val="accent3"/>
            </a:gs>
          </a:gsLst>
          <a:lin ang="16200000" scaled="1"/>
          <a:tileRect/>
        </a:gra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Trenes Corridos x Mes (promedio 1993/2017) 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'San Martin'!$K$8:$K$38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 formatCode="mmm\-yy">
                  <c:v>43101</c:v>
                </c:pt>
                <c:pt idx="26" formatCode="mmm\-yy">
                  <c:v>43132</c:v>
                </c:pt>
                <c:pt idx="27" formatCode="mmm\-yy">
                  <c:v>43160</c:v>
                </c:pt>
                <c:pt idx="28" formatCode="mmm\-yy">
                  <c:v>43191</c:v>
                </c:pt>
                <c:pt idx="29" formatCode="mmm\-yy">
                  <c:v>43221</c:v>
                </c:pt>
                <c:pt idx="30" formatCode="mmm\-yy">
                  <c:v>43252</c:v>
                </c:pt>
              </c:numCache>
            </c:numRef>
          </c:cat>
          <c:val>
            <c:numRef>
              <c:f>'San Martin'!$L$8:$L$38</c:f>
              <c:numCache>
                <c:formatCode>#,##0</c:formatCode>
                <c:ptCount val="31"/>
                <c:pt idx="0">
                  <c:v>3420.25</c:v>
                </c:pt>
                <c:pt idx="1">
                  <c:v>3547.25</c:v>
                </c:pt>
                <c:pt idx="2">
                  <c:v>4268.916666666667</c:v>
                </c:pt>
                <c:pt idx="3">
                  <c:v>4526.416666666667</c:v>
                </c:pt>
                <c:pt idx="4">
                  <c:v>4956.25</c:v>
                </c:pt>
                <c:pt idx="5">
                  <c:v>5238.083333333333</c:v>
                </c:pt>
                <c:pt idx="6">
                  <c:v>5272.75</c:v>
                </c:pt>
                <c:pt idx="7">
                  <c:v>5237.75</c:v>
                </c:pt>
                <c:pt idx="8">
                  <c:v>5203</c:v>
                </c:pt>
                <c:pt idx="9">
                  <c:v>4487</c:v>
                </c:pt>
                <c:pt idx="10">
                  <c:v>3723</c:v>
                </c:pt>
                <c:pt idx="11">
                  <c:v>3862.1666666666665</c:v>
                </c:pt>
                <c:pt idx="12">
                  <c:v>3921.0833333333335</c:v>
                </c:pt>
                <c:pt idx="13">
                  <c:v>4747.25</c:v>
                </c:pt>
                <c:pt idx="14">
                  <c:v>4935.583333333333</c:v>
                </c:pt>
                <c:pt idx="15">
                  <c:v>4884.5</c:v>
                </c:pt>
                <c:pt idx="16">
                  <c:v>5128.583333333333</c:v>
                </c:pt>
                <c:pt idx="17">
                  <c:v>5260.333333333333</c:v>
                </c:pt>
                <c:pt idx="18">
                  <c:v>5028.416666666667</c:v>
                </c:pt>
                <c:pt idx="19">
                  <c:v>5086.25</c:v>
                </c:pt>
                <c:pt idx="20">
                  <c:v>4729.583333333333</c:v>
                </c:pt>
                <c:pt idx="21">
                  <c:v>4697.916666666667</c:v>
                </c:pt>
                <c:pt idx="22">
                  <c:v>4879.416666666667</c:v>
                </c:pt>
                <c:pt idx="23">
                  <c:v>4916.833333333333</c:v>
                </c:pt>
                <c:pt idx="24">
                  <c:v>4705.583333333333</c:v>
                </c:pt>
                <c:pt idx="25">
                  <c:v>4476</c:v>
                </c:pt>
                <c:pt idx="26">
                  <c:v>3995</c:v>
                </c:pt>
                <c:pt idx="27">
                  <c:v>3629</c:v>
                </c:pt>
                <c:pt idx="28">
                  <c:v>3924</c:v>
                </c:pt>
                <c:pt idx="29">
                  <c:v>3726</c:v>
                </c:pt>
                <c:pt idx="30">
                  <c:v>3744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-1858299424"/>
        <c:axId val="-1858302688"/>
      </c:lineChart>
      <c:catAx>
        <c:axId val="-185829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1858302688"/>
        <c:crosses val="autoZero"/>
        <c:auto val="1"/>
        <c:lblAlgn val="ctr"/>
        <c:lblOffset val="100"/>
        <c:noMultiLvlLbl val="0"/>
      </c:catAx>
      <c:valAx>
        <c:axId val="-1858302688"/>
        <c:scaling>
          <c:orientation val="minMax"/>
          <c:min val="3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185829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AR" sz="1600" b="0" i="0" u="none" strike="noStrike" baseline="0">
                <a:effectLst/>
              </a:rPr>
              <a:t>Regularidad Absoluta </a:t>
            </a:r>
            <a:r>
              <a:rPr lang="es-AR" sz="1600" b="1" i="0" u="none" strike="noStrike" baseline="0"/>
              <a:t> </a:t>
            </a:r>
            <a:endParaRPr lang="en-US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'San Martin'!$K$8:$K$38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 formatCode="mmm\-yy">
                  <c:v>43101</c:v>
                </c:pt>
                <c:pt idx="26" formatCode="mmm\-yy">
                  <c:v>43132</c:v>
                </c:pt>
                <c:pt idx="27" formatCode="mmm\-yy">
                  <c:v>43160</c:v>
                </c:pt>
                <c:pt idx="28" formatCode="mmm\-yy">
                  <c:v>43191</c:v>
                </c:pt>
                <c:pt idx="29" formatCode="mmm\-yy">
                  <c:v>43221</c:v>
                </c:pt>
                <c:pt idx="30" formatCode="mmm\-yy">
                  <c:v>43252</c:v>
                </c:pt>
              </c:numCache>
            </c:numRef>
          </c:cat>
          <c:val>
            <c:numRef>
              <c:f>'San Martin'!$M$8:$M$38</c:f>
              <c:numCache>
                <c:formatCode>0.00%</c:formatCode>
                <c:ptCount val="31"/>
                <c:pt idx="0">
                  <c:v>0.83300580198390417</c:v>
                </c:pt>
                <c:pt idx="1">
                  <c:v>0.88218646582220706</c:v>
                </c:pt>
                <c:pt idx="2">
                  <c:v>0.93710122019392028</c:v>
                </c:pt>
                <c:pt idx="3">
                  <c:v>0.89919618408267821</c:v>
                </c:pt>
                <c:pt idx="4">
                  <c:v>0.92632840328961408</c:v>
                </c:pt>
                <c:pt idx="5">
                  <c:v>0.96731316753967878</c:v>
                </c:pt>
                <c:pt idx="6">
                  <c:v>0.97251645252272012</c:v>
                </c:pt>
                <c:pt idx="7">
                  <c:v>0.95422320296727547</c:v>
                </c:pt>
                <c:pt idx="8">
                  <c:v>0.95403037474726893</c:v>
                </c:pt>
                <c:pt idx="9">
                  <c:v>0.91894009804457566</c:v>
                </c:pt>
                <c:pt idx="10">
                  <c:v>0.72413340828180628</c:v>
                </c:pt>
                <c:pt idx="11">
                  <c:v>0.71526264372134962</c:v>
                </c:pt>
                <c:pt idx="12">
                  <c:v>0.83037689471528064</c:v>
                </c:pt>
                <c:pt idx="13">
                  <c:v>0.80481948084890509</c:v>
                </c:pt>
                <c:pt idx="14">
                  <c:v>0.82766528421566232</c:v>
                </c:pt>
                <c:pt idx="15">
                  <c:v>0.87330444455512946</c:v>
                </c:pt>
                <c:pt idx="16">
                  <c:v>0.84056438503180186</c:v>
                </c:pt>
                <c:pt idx="17">
                  <c:v>0.82374975455767518</c:v>
                </c:pt>
                <c:pt idx="18">
                  <c:v>0.75877014150017363</c:v>
                </c:pt>
                <c:pt idx="19">
                  <c:v>0.76436503373778331</c:v>
                </c:pt>
                <c:pt idx="20">
                  <c:v>0.73649498500338628</c:v>
                </c:pt>
                <c:pt idx="21">
                  <c:v>0.65370540536183519</c:v>
                </c:pt>
                <c:pt idx="22">
                  <c:v>0.81026931625049026</c:v>
                </c:pt>
                <c:pt idx="23">
                  <c:v>0.8146619240308054</c:v>
                </c:pt>
                <c:pt idx="24">
                  <c:v>0.73884378921950211</c:v>
                </c:pt>
                <c:pt idx="25">
                  <c:v>0.55917266187050363</c:v>
                </c:pt>
                <c:pt idx="26">
                  <c:v>0.74564705882352944</c:v>
                </c:pt>
                <c:pt idx="27">
                  <c:v>0.29546253957087582</c:v>
                </c:pt>
                <c:pt idx="28">
                  <c:v>0.3856543164811097</c:v>
                </c:pt>
                <c:pt idx="29">
                  <c:v>0.40318825004477882</c:v>
                </c:pt>
                <c:pt idx="30">
                  <c:v>0.59479956663055256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8291264"/>
        <c:axId val="-1858309216"/>
      </c:lineChart>
      <c:catAx>
        <c:axId val="-185829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58309216"/>
        <c:crosses val="autoZero"/>
        <c:auto val="1"/>
        <c:lblAlgn val="ctr"/>
        <c:lblOffset val="100"/>
        <c:noMultiLvlLbl val="0"/>
      </c:catAx>
      <c:valAx>
        <c:axId val="-18583092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1858291264"/>
        <c:crosses val="autoZero"/>
        <c:crossBetween val="between"/>
      </c:valAx>
      <c:spPr>
        <a:gradFill flip="none" rotWithShape="1">
          <a:gsLst>
            <a:gs pos="0">
              <a:schemeClr val="accent2">
                <a:lumMod val="60000"/>
                <a:lumOff val="40000"/>
              </a:schemeClr>
            </a:gs>
            <a:gs pos="89000">
              <a:schemeClr val="accent1">
                <a:tint val="44500"/>
                <a:satMod val="160000"/>
              </a:schemeClr>
            </a:gs>
            <a:gs pos="100000">
              <a:schemeClr val="accent3"/>
            </a:gs>
          </a:gsLst>
          <a:lin ang="16200000" scaled="1"/>
          <a:tileRect/>
        </a:gra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Trenes Corridos x Mes (promedio 1993/2017) 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'Belgrano Norte'!$K$8:$K$38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 formatCode="mmm\-yy">
                  <c:v>43101</c:v>
                </c:pt>
                <c:pt idx="26" formatCode="mmm\-yy">
                  <c:v>43132</c:v>
                </c:pt>
                <c:pt idx="27" formatCode="mmm\-yy">
                  <c:v>43160</c:v>
                </c:pt>
                <c:pt idx="28" formatCode="mmm\-yy">
                  <c:v>43191</c:v>
                </c:pt>
                <c:pt idx="29" formatCode="mmm\-yy">
                  <c:v>43221</c:v>
                </c:pt>
                <c:pt idx="30" formatCode="mmm\-yy">
                  <c:v>43252</c:v>
                </c:pt>
              </c:numCache>
            </c:numRef>
          </c:cat>
          <c:val>
            <c:numRef>
              <c:f>'Belgrano Norte'!$L$8:$L$38</c:f>
              <c:numCache>
                <c:formatCode>#,##0</c:formatCode>
                <c:ptCount val="31"/>
                <c:pt idx="0">
                  <c:v>2920.3333333333335</c:v>
                </c:pt>
                <c:pt idx="1">
                  <c:v>2595.5833333333335</c:v>
                </c:pt>
                <c:pt idx="2">
                  <c:v>3195.6666666666665</c:v>
                </c:pt>
                <c:pt idx="3">
                  <c:v>3603.8333333333335</c:v>
                </c:pt>
                <c:pt idx="4">
                  <c:v>4288.5</c:v>
                </c:pt>
                <c:pt idx="5">
                  <c:v>4527.083333333333</c:v>
                </c:pt>
                <c:pt idx="6">
                  <c:v>4565.833333333333</c:v>
                </c:pt>
                <c:pt idx="7">
                  <c:v>4622.416666666667</c:v>
                </c:pt>
                <c:pt idx="8">
                  <c:v>4628.416666666667</c:v>
                </c:pt>
                <c:pt idx="9">
                  <c:v>3798.5833333333335</c:v>
                </c:pt>
                <c:pt idx="10">
                  <c:v>4107.25</c:v>
                </c:pt>
                <c:pt idx="11">
                  <c:v>4349.666666666667</c:v>
                </c:pt>
                <c:pt idx="12">
                  <c:v>4519.333333333333</c:v>
                </c:pt>
                <c:pt idx="13">
                  <c:v>4785.083333333333</c:v>
                </c:pt>
                <c:pt idx="14">
                  <c:v>4740.333333333333</c:v>
                </c:pt>
                <c:pt idx="15">
                  <c:v>4808</c:v>
                </c:pt>
                <c:pt idx="16">
                  <c:v>4873.333333333333</c:v>
                </c:pt>
                <c:pt idx="17">
                  <c:v>4795</c:v>
                </c:pt>
                <c:pt idx="18">
                  <c:v>4730.666666666667</c:v>
                </c:pt>
                <c:pt idx="19">
                  <c:v>4757.166666666667</c:v>
                </c:pt>
                <c:pt idx="20">
                  <c:v>4700.166666666667</c:v>
                </c:pt>
                <c:pt idx="21">
                  <c:v>4477</c:v>
                </c:pt>
                <c:pt idx="22">
                  <c:v>4484.25</c:v>
                </c:pt>
                <c:pt idx="23">
                  <c:v>4194.916666666667</c:v>
                </c:pt>
                <c:pt idx="24">
                  <c:v>4099.416666666667</c:v>
                </c:pt>
                <c:pt idx="25">
                  <c:v>4560</c:v>
                </c:pt>
                <c:pt idx="26">
                  <c:v>4097</c:v>
                </c:pt>
                <c:pt idx="27">
                  <c:v>4548</c:v>
                </c:pt>
                <c:pt idx="28">
                  <c:v>4159</c:v>
                </c:pt>
                <c:pt idx="29">
                  <c:v>3275</c:v>
                </c:pt>
                <c:pt idx="30">
                  <c:v>2717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-1858308128"/>
        <c:axId val="-1858304864"/>
      </c:lineChart>
      <c:catAx>
        <c:axId val="-185830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1858304864"/>
        <c:crosses val="autoZero"/>
        <c:auto val="1"/>
        <c:lblAlgn val="ctr"/>
        <c:lblOffset val="100"/>
        <c:noMultiLvlLbl val="0"/>
      </c:catAx>
      <c:valAx>
        <c:axId val="-1858304864"/>
        <c:scaling>
          <c:orientation val="minMax"/>
          <c:min val="2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185830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AR" sz="1600" b="0" i="0" u="none" strike="noStrike" baseline="0">
                <a:effectLst/>
              </a:rPr>
              <a:t>Regularidad Absoluta </a:t>
            </a:r>
            <a:r>
              <a:rPr lang="es-AR" sz="1600" b="1" i="0" u="none" strike="noStrike" baseline="0"/>
              <a:t> </a:t>
            </a:r>
            <a:endParaRPr lang="en-US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'Belgrano Norte'!$K$8:$K$38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 formatCode="mmm\-yy">
                  <c:v>43101</c:v>
                </c:pt>
                <c:pt idx="26" formatCode="mmm\-yy">
                  <c:v>43132</c:v>
                </c:pt>
                <c:pt idx="27" formatCode="mmm\-yy">
                  <c:v>43160</c:v>
                </c:pt>
                <c:pt idx="28" formatCode="mmm\-yy">
                  <c:v>43191</c:v>
                </c:pt>
                <c:pt idx="29" formatCode="mmm\-yy">
                  <c:v>43221</c:v>
                </c:pt>
                <c:pt idx="30" formatCode="mmm\-yy">
                  <c:v>43252</c:v>
                </c:pt>
              </c:numCache>
            </c:numRef>
          </c:cat>
          <c:val>
            <c:numRef>
              <c:f>'Belgrano Norte'!$M$8:$M$38</c:f>
              <c:numCache>
                <c:formatCode>0.00%</c:formatCode>
                <c:ptCount val="31"/>
                <c:pt idx="0">
                  <c:v>0.84852348650991993</c:v>
                </c:pt>
                <c:pt idx="1">
                  <c:v>0.90402122143847596</c:v>
                </c:pt>
                <c:pt idx="2">
                  <c:v>0.93875578615392441</c:v>
                </c:pt>
                <c:pt idx="3">
                  <c:v>0.84729105595039755</c:v>
                </c:pt>
                <c:pt idx="4">
                  <c:v>0.9583239000830126</c:v>
                </c:pt>
                <c:pt idx="5">
                  <c:v>0.95296804467678908</c:v>
                </c:pt>
                <c:pt idx="6">
                  <c:v>0.97204823614110869</c:v>
                </c:pt>
                <c:pt idx="7">
                  <c:v>0.97367202251594287</c:v>
                </c:pt>
                <c:pt idx="8">
                  <c:v>0.9762187660713969</c:v>
                </c:pt>
                <c:pt idx="9">
                  <c:v>0.79391221103389586</c:v>
                </c:pt>
                <c:pt idx="10">
                  <c:v>0.95764072914157228</c:v>
                </c:pt>
                <c:pt idx="11">
                  <c:v>0.94218622560270104</c:v>
                </c:pt>
                <c:pt idx="12">
                  <c:v>0.92742446459928674</c:v>
                </c:pt>
                <c:pt idx="13">
                  <c:v>0.9220060956816547</c:v>
                </c:pt>
                <c:pt idx="14">
                  <c:v>0.90583090379008746</c:v>
                </c:pt>
                <c:pt idx="15">
                  <c:v>0.90087517740082446</c:v>
                </c:pt>
                <c:pt idx="16">
                  <c:v>0.90267765190525229</c:v>
                </c:pt>
                <c:pt idx="17">
                  <c:v>0.84216478728004529</c:v>
                </c:pt>
                <c:pt idx="18">
                  <c:v>0.86016412035492695</c:v>
                </c:pt>
                <c:pt idx="19">
                  <c:v>0.86872586872586877</c:v>
                </c:pt>
                <c:pt idx="20">
                  <c:v>0.80390746533295421</c:v>
                </c:pt>
                <c:pt idx="21">
                  <c:v>0.72709036809200633</c:v>
                </c:pt>
                <c:pt idx="22">
                  <c:v>0.74021042771356405</c:v>
                </c:pt>
                <c:pt idx="23">
                  <c:v>0.595072811733389</c:v>
                </c:pt>
                <c:pt idx="24">
                  <c:v>0.48961843678660721</c:v>
                </c:pt>
                <c:pt idx="25">
                  <c:v>0.63130471029595669</c:v>
                </c:pt>
                <c:pt idx="26">
                  <c:v>0.67161716171617158</c:v>
                </c:pt>
                <c:pt idx="27">
                  <c:v>0.63985644922947016</c:v>
                </c:pt>
                <c:pt idx="28">
                  <c:v>0.55468066491688539</c:v>
                </c:pt>
                <c:pt idx="29">
                  <c:v>0.39413130673421998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8298336"/>
        <c:axId val="-1858296704"/>
      </c:lineChart>
      <c:catAx>
        <c:axId val="-18582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58296704"/>
        <c:crosses val="autoZero"/>
        <c:auto val="1"/>
        <c:lblAlgn val="ctr"/>
        <c:lblOffset val="100"/>
        <c:noMultiLvlLbl val="0"/>
      </c:catAx>
      <c:valAx>
        <c:axId val="-185829670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1858298336"/>
        <c:crosses val="autoZero"/>
        <c:crossBetween val="between"/>
      </c:valAx>
      <c:spPr>
        <a:gradFill flip="none" rotWithShape="1">
          <a:gsLst>
            <a:gs pos="0">
              <a:schemeClr val="accent2">
                <a:lumMod val="60000"/>
                <a:lumOff val="40000"/>
              </a:schemeClr>
            </a:gs>
            <a:gs pos="89000">
              <a:schemeClr val="accent1">
                <a:tint val="44500"/>
                <a:satMod val="160000"/>
              </a:schemeClr>
            </a:gs>
            <a:gs pos="100000">
              <a:schemeClr val="accent3"/>
            </a:gs>
          </a:gsLst>
          <a:lin ang="16200000" scaled="1"/>
          <a:tileRect/>
        </a:gra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Trenes Corridos x Mes (promedio 1993/2017) 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'Belgrano Sur'!$K$8:$K$38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 formatCode="mmm\-yy">
                  <c:v>43101</c:v>
                </c:pt>
                <c:pt idx="26" formatCode="mmm\-yy">
                  <c:v>43132</c:v>
                </c:pt>
                <c:pt idx="27" formatCode="mmm\-yy">
                  <c:v>43160</c:v>
                </c:pt>
                <c:pt idx="28" formatCode="mmm\-yy">
                  <c:v>43191</c:v>
                </c:pt>
                <c:pt idx="29" formatCode="mmm\-yy">
                  <c:v>43221</c:v>
                </c:pt>
                <c:pt idx="30" formatCode="mmm\-yy">
                  <c:v>43252</c:v>
                </c:pt>
              </c:numCache>
            </c:numRef>
          </c:cat>
          <c:val>
            <c:numRef>
              <c:f>'Belgrano Sur'!$L$8:$L$38</c:f>
              <c:numCache>
                <c:formatCode>#,##0</c:formatCode>
                <c:ptCount val="31"/>
                <c:pt idx="0">
                  <c:v>2368.6666666666665</c:v>
                </c:pt>
                <c:pt idx="1">
                  <c:v>2424.6666666666665</c:v>
                </c:pt>
                <c:pt idx="2">
                  <c:v>3347.75</c:v>
                </c:pt>
                <c:pt idx="3">
                  <c:v>4044</c:v>
                </c:pt>
                <c:pt idx="4">
                  <c:v>4260.583333333333</c:v>
                </c:pt>
                <c:pt idx="5">
                  <c:v>5875.25</c:v>
                </c:pt>
                <c:pt idx="6">
                  <c:v>6183.916666666667</c:v>
                </c:pt>
                <c:pt idx="7">
                  <c:v>6432</c:v>
                </c:pt>
                <c:pt idx="8">
                  <c:v>6558.166666666667</c:v>
                </c:pt>
                <c:pt idx="9">
                  <c:v>4590.666666666667</c:v>
                </c:pt>
                <c:pt idx="10">
                  <c:v>4434.416666666667</c:v>
                </c:pt>
                <c:pt idx="11">
                  <c:v>4171.416666666667</c:v>
                </c:pt>
                <c:pt idx="12">
                  <c:v>3998</c:v>
                </c:pt>
                <c:pt idx="13">
                  <c:v>3985</c:v>
                </c:pt>
                <c:pt idx="14">
                  <c:v>3870.75</c:v>
                </c:pt>
                <c:pt idx="15">
                  <c:v>4307.083333333333</c:v>
                </c:pt>
                <c:pt idx="16">
                  <c:v>4524.25</c:v>
                </c:pt>
                <c:pt idx="17">
                  <c:v>4557</c:v>
                </c:pt>
                <c:pt idx="18">
                  <c:v>4615.666666666667</c:v>
                </c:pt>
                <c:pt idx="19">
                  <c:v>4602.416666666667</c:v>
                </c:pt>
                <c:pt idx="20">
                  <c:v>4698.166666666667</c:v>
                </c:pt>
                <c:pt idx="21">
                  <c:v>4478.083333333333</c:v>
                </c:pt>
                <c:pt idx="22">
                  <c:v>4553.833333333333</c:v>
                </c:pt>
                <c:pt idx="23">
                  <c:v>4665.833333333333</c:v>
                </c:pt>
                <c:pt idx="24">
                  <c:v>4870.666666666667</c:v>
                </c:pt>
                <c:pt idx="25">
                  <c:v>5016</c:v>
                </c:pt>
                <c:pt idx="26">
                  <c:v>4374</c:v>
                </c:pt>
                <c:pt idx="27">
                  <c:v>4811</c:v>
                </c:pt>
                <c:pt idx="28">
                  <c:v>4719</c:v>
                </c:pt>
                <c:pt idx="29">
                  <c:v>5013</c:v>
                </c:pt>
                <c:pt idx="30">
                  <c:v>4792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-1858293984"/>
        <c:axId val="-1858293440"/>
      </c:lineChart>
      <c:catAx>
        <c:axId val="-185829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1858293440"/>
        <c:crosses val="autoZero"/>
        <c:auto val="1"/>
        <c:lblAlgn val="ctr"/>
        <c:lblOffset val="100"/>
        <c:noMultiLvlLbl val="0"/>
      </c:catAx>
      <c:valAx>
        <c:axId val="-1858293440"/>
        <c:scaling>
          <c:orientation val="minMax"/>
          <c:min val="2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185829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AR" sz="1600" b="0" i="0" u="none" strike="noStrike" baseline="0">
                <a:effectLst/>
              </a:rPr>
              <a:t>Regularidad Absoluta </a:t>
            </a:r>
            <a:r>
              <a:rPr lang="es-AR" sz="1600" b="1" i="0" u="none" strike="noStrike" baseline="0"/>
              <a:t> </a:t>
            </a:r>
            <a:endParaRPr lang="en-US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'Belgrano Sur'!$K$8:$K$38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 formatCode="mmm\-yy">
                  <c:v>43101</c:v>
                </c:pt>
                <c:pt idx="26" formatCode="mmm\-yy">
                  <c:v>43132</c:v>
                </c:pt>
                <c:pt idx="27" formatCode="mmm\-yy">
                  <c:v>43160</c:v>
                </c:pt>
                <c:pt idx="28" formatCode="mmm\-yy">
                  <c:v>43191</c:v>
                </c:pt>
                <c:pt idx="29" formatCode="mmm\-yy">
                  <c:v>43221</c:v>
                </c:pt>
                <c:pt idx="30" formatCode="mmm\-yy">
                  <c:v>43252</c:v>
                </c:pt>
              </c:numCache>
            </c:numRef>
          </c:cat>
          <c:val>
            <c:numRef>
              <c:f>'Belgrano Sur'!$M$8:$M$38</c:f>
              <c:numCache>
                <c:formatCode>0.00%</c:formatCode>
                <c:ptCount val="31"/>
                <c:pt idx="0">
                  <c:v>0.46193822588789768</c:v>
                </c:pt>
                <c:pt idx="1">
                  <c:v>0.70458002825165711</c:v>
                </c:pt>
                <c:pt idx="2">
                  <c:v>0.97470194107793873</c:v>
                </c:pt>
                <c:pt idx="3">
                  <c:v>0.95011088730187798</c:v>
                </c:pt>
                <c:pt idx="4">
                  <c:v>0.99068752557034034</c:v>
                </c:pt>
                <c:pt idx="5">
                  <c:v>0.98649333108222181</c:v>
                </c:pt>
                <c:pt idx="6">
                  <c:v>0.98933397813062518</c:v>
                </c:pt>
                <c:pt idx="7">
                  <c:v>0.97658289399600762</c:v>
                </c:pt>
                <c:pt idx="8">
                  <c:v>0.93134566365053095</c:v>
                </c:pt>
                <c:pt idx="9">
                  <c:v>0.69744999041349776</c:v>
                </c:pt>
                <c:pt idx="10">
                  <c:v>0.77531816544603194</c:v>
                </c:pt>
                <c:pt idx="11">
                  <c:v>0.78084153387615096</c:v>
                </c:pt>
                <c:pt idx="12">
                  <c:v>0.86654068032623832</c:v>
                </c:pt>
                <c:pt idx="13">
                  <c:v>0.87397702156468404</c:v>
                </c:pt>
                <c:pt idx="14">
                  <c:v>0.86608227911146529</c:v>
                </c:pt>
                <c:pt idx="15">
                  <c:v>0.89444454797890383</c:v>
                </c:pt>
                <c:pt idx="16">
                  <c:v>0.79545614158297628</c:v>
                </c:pt>
                <c:pt idx="17">
                  <c:v>0.85672607121515698</c:v>
                </c:pt>
                <c:pt idx="18">
                  <c:v>0.9235245512561312</c:v>
                </c:pt>
                <c:pt idx="19">
                  <c:v>0.84879318504495982</c:v>
                </c:pt>
                <c:pt idx="20">
                  <c:v>0.84323108178444905</c:v>
                </c:pt>
                <c:pt idx="21">
                  <c:v>0.74824070808350551</c:v>
                </c:pt>
                <c:pt idx="22">
                  <c:v>0.7187416017199677</c:v>
                </c:pt>
                <c:pt idx="23">
                  <c:v>0.61975556671689269</c:v>
                </c:pt>
                <c:pt idx="24">
                  <c:v>0.83617007713393254</c:v>
                </c:pt>
                <c:pt idx="25">
                  <c:v>0.88014705882352939</c:v>
                </c:pt>
                <c:pt idx="26">
                  <c:v>0.8556425041186162</c:v>
                </c:pt>
                <c:pt idx="27">
                  <c:v>0.80848305241711427</c:v>
                </c:pt>
                <c:pt idx="28">
                  <c:v>0.83832335329341312</c:v>
                </c:pt>
                <c:pt idx="29">
                  <c:v>0.68152975475904642</c:v>
                </c:pt>
                <c:pt idx="30">
                  <c:v>0.66411149825783977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8292352"/>
        <c:axId val="-1858291808"/>
      </c:lineChart>
      <c:catAx>
        <c:axId val="-18582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58291808"/>
        <c:crosses val="autoZero"/>
        <c:auto val="1"/>
        <c:lblAlgn val="ctr"/>
        <c:lblOffset val="100"/>
        <c:noMultiLvlLbl val="0"/>
      </c:catAx>
      <c:valAx>
        <c:axId val="-185829180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1858292352"/>
        <c:crosses val="autoZero"/>
        <c:crossBetween val="between"/>
      </c:valAx>
      <c:spPr>
        <a:gradFill flip="none" rotWithShape="1">
          <a:gsLst>
            <a:gs pos="0">
              <a:schemeClr val="accent2">
                <a:lumMod val="60000"/>
                <a:lumOff val="40000"/>
              </a:schemeClr>
            </a:gs>
            <a:gs pos="89000">
              <a:schemeClr val="accent1">
                <a:tint val="44500"/>
                <a:satMod val="160000"/>
              </a:schemeClr>
            </a:gs>
            <a:gs pos="100000">
              <a:schemeClr val="accent3"/>
            </a:gs>
          </a:gsLst>
          <a:lin ang="16200000" scaled="1"/>
          <a:tileRect/>
        </a:gra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AR" sz="1600" b="0" i="0" u="none" strike="noStrike" baseline="0">
                <a:effectLst/>
              </a:rPr>
              <a:t>Regularidad Absoluta </a:t>
            </a:r>
            <a:r>
              <a:rPr lang="es-AR" sz="1600" b="1" i="0" u="none" strike="noStrike" baseline="0"/>
              <a:t> </a:t>
            </a:r>
            <a:endParaRPr lang="en-US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'Toda la Red'!$K$8:$K$38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 formatCode="mmm\-yy">
                  <c:v>43101</c:v>
                </c:pt>
                <c:pt idx="26" formatCode="mmm\-yy">
                  <c:v>43132</c:v>
                </c:pt>
                <c:pt idx="27" formatCode="mmm\-yy">
                  <c:v>43160</c:v>
                </c:pt>
                <c:pt idx="28" formatCode="mmm\-yy">
                  <c:v>43191</c:v>
                </c:pt>
                <c:pt idx="29" formatCode="mmm\-yy">
                  <c:v>43221</c:v>
                </c:pt>
                <c:pt idx="30" formatCode="mmm\-yy">
                  <c:v>43252</c:v>
                </c:pt>
              </c:numCache>
            </c:numRef>
          </c:cat>
          <c:val>
            <c:numRef>
              <c:f>'Toda la Red'!$M$8:$M$38</c:f>
              <c:numCache>
                <c:formatCode>0.00%</c:formatCode>
                <c:ptCount val="31"/>
                <c:pt idx="0">
                  <c:v>0.77253486132157079</c:v>
                </c:pt>
                <c:pt idx="1">
                  <c:v>0.79098717312300437</c:v>
                </c:pt>
                <c:pt idx="2">
                  <c:v>0.90873509335385005</c:v>
                </c:pt>
                <c:pt idx="3">
                  <c:v>0.94299110379359175</c:v>
                </c:pt>
                <c:pt idx="4">
                  <c:v>0.95790401584432894</c:v>
                </c:pt>
                <c:pt idx="5">
                  <c:v>0.96612623424929422</c:v>
                </c:pt>
                <c:pt idx="6">
                  <c:v>0.96556103846290764</c:v>
                </c:pt>
                <c:pt idx="7">
                  <c:v>0.95175088425625798</c:v>
                </c:pt>
                <c:pt idx="8">
                  <c:v>0.93807282254653712</c:v>
                </c:pt>
                <c:pt idx="9">
                  <c:v>0.86540029807935659</c:v>
                </c:pt>
                <c:pt idx="10">
                  <c:v>0.85698189437434202</c:v>
                </c:pt>
                <c:pt idx="11">
                  <c:v>0.82239892070966469</c:v>
                </c:pt>
                <c:pt idx="12">
                  <c:v>0.82652688662782892</c:v>
                </c:pt>
                <c:pt idx="13">
                  <c:v>0.82246963589602795</c:v>
                </c:pt>
                <c:pt idx="14">
                  <c:v>0.78829827209978443</c:v>
                </c:pt>
                <c:pt idx="15">
                  <c:v>0.84315726589336382</c:v>
                </c:pt>
                <c:pt idx="16">
                  <c:v>0.86400555834563697</c:v>
                </c:pt>
                <c:pt idx="17">
                  <c:v>0.8539899044141338</c:v>
                </c:pt>
                <c:pt idx="18">
                  <c:v>0.77853161077651989</c:v>
                </c:pt>
                <c:pt idx="19">
                  <c:v>0.68954746759198315</c:v>
                </c:pt>
                <c:pt idx="20">
                  <c:v>0.63208013834247945</c:v>
                </c:pt>
                <c:pt idx="21">
                  <c:v>0.69761985453218278</c:v>
                </c:pt>
                <c:pt idx="22">
                  <c:v>0.75028079205469034</c:v>
                </c:pt>
                <c:pt idx="23">
                  <c:v>0.79462527825165086</c:v>
                </c:pt>
                <c:pt idx="24">
                  <c:v>0.79880742511860847</c:v>
                </c:pt>
                <c:pt idx="25">
                  <c:v>0.82309352749766418</c:v>
                </c:pt>
                <c:pt idx="26">
                  <c:v>0.81702284450994844</c:v>
                </c:pt>
                <c:pt idx="27">
                  <c:v>0.74156162629055178</c:v>
                </c:pt>
                <c:pt idx="28">
                  <c:v>0.72837859814604</c:v>
                </c:pt>
                <c:pt idx="29">
                  <c:v>0.71897708648999659</c:v>
                </c:pt>
                <c:pt idx="30">
                  <c:v>0.74055158324821246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8285824"/>
        <c:axId val="-1858295072"/>
      </c:lineChart>
      <c:catAx>
        <c:axId val="-185828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58295072"/>
        <c:crosses val="autoZero"/>
        <c:auto val="1"/>
        <c:lblAlgn val="ctr"/>
        <c:lblOffset val="100"/>
        <c:noMultiLvlLbl val="0"/>
      </c:catAx>
      <c:valAx>
        <c:axId val="-18582950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1858285824"/>
        <c:crosses val="autoZero"/>
        <c:crossBetween val="between"/>
      </c:valAx>
      <c:spPr>
        <a:gradFill flip="none" rotWithShape="1">
          <a:gsLst>
            <a:gs pos="0">
              <a:schemeClr val="accent2">
                <a:lumMod val="60000"/>
                <a:lumOff val="40000"/>
              </a:schemeClr>
            </a:gs>
            <a:gs pos="89000">
              <a:schemeClr val="accent1">
                <a:tint val="44500"/>
                <a:satMod val="160000"/>
              </a:schemeClr>
            </a:gs>
            <a:gs pos="100000">
              <a:schemeClr val="accent3"/>
            </a:gs>
          </a:gsLst>
          <a:lin ang="16200000" scaled="1"/>
          <a:tileRect/>
        </a:gra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Trenes Corridos x Mes (promedio 1993/2017) 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Mitre!$K$8:$K$38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 formatCode="mmm\-yy">
                  <c:v>43101</c:v>
                </c:pt>
                <c:pt idx="26" formatCode="mmm\-yy">
                  <c:v>43132</c:v>
                </c:pt>
                <c:pt idx="27" formatCode="mmm\-yy">
                  <c:v>43160</c:v>
                </c:pt>
                <c:pt idx="28" formatCode="mmm\-yy">
                  <c:v>43191</c:v>
                </c:pt>
                <c:pt idx="29" formatCode="mmm\-yy">
                  <c:v>43221</c:v>
                </c:pt>
                <c:pt idx="30" formatCode="mmm\-yy">
                  <c:v>43252</c:v>
                </c:pt>
              </c:numCache>
            </c:numRef>
          </c:cat>
          <c:val>
            <c:numRef>
              <c:f>Mitre!$L$8:$L$38</c:f>
              <c:numCache>
                <c:formatCode>#,##0</c:formatCode>
                <c:ptCount val="31"/>
                <c:pt idx="0">
                  <c:v>12869.333333333334</c:v>
                </c:pt>
                <c:pt idx="1">
                  <c:v>12940.333333333334</c:v>
                </c:pt>
                <c:pt idx="2">
                  <c:v>12668.75</c:v>
                </c:pt>
                <c:pt idx="3">
                  <c:v>13973.666666666666</c:v>
                </c:pt>
                <c:pt idx="4">
                  <c:v>14832.916666666666</c:v>
                </c:pt>
                <c:pt idx="5">
                  <c:v>15523.333333333334</c:v>
                </c:pt>
                <c:pt idx="6">
                  <c:v>15713</c:v>
                </c:pt>
                <c:pt idx="7">
                  <c:v>15515.083333333334</c:v>
                </c:pt>
                <c:pt idx="8">
                  <c:v>15350.083333333334</c:v>
                </c:pt>
                <c:pt idx="9">
                  <c:v>14749</c:v>
                </c:pt>
                <c:pt idx="10">
                  <c:v>14792.416666666666</c:v>
                </c:pt>
                <c:pt idx="11">
                  <c:v>14832.75</c:v>
                </c:pt>
                <c:pt idx="12">
                  <c:v>14450.25</c:v>
                </c:pt>
                <c:pt idx="13">
                  <c:v>14394.333333333334</c:v>
                </c:pt>
                <c:pt idx="14">
                  <c:v>14382.333333333334</c:v>
                </c:pt>
                <c:pt idx="15">
                  <c:v>14571.333333333334</c:v>
                </c:pt>
                <c:pt idx="16">
                  <c:v>14466.75</c:v>
                </c:pt>
                <c:pt idx="17">
                  <c:v>14406</c:v>
                </c:pt>
                <c:pt idx="18">
                  <c:v>14009.75</c:v>
                </c:pt>
                <c:pt idx="19">
                  <c:v>12831.083333333334</c:v>
                </c:pt>
                <c:pt idx="20">
                  <c:v>8399.5833333333339</c:v>
                </c:pt>
                <c:pt idx="21">
                  <c:v>8052.666666666667</c:v>
                </c:pt>
                <c:pt idx="22">
                  <c:v>10252.916666666666</c:v>
                </c:pt>
                <c:pt idx="23">
                  <c:v>11287</c:v>
                </c:pt>
                <c:pt idx="24">
                  <c:v>11441.583333333334</c:v>
                </c:pt>
                <c:pt idx="25">
                  <c:v>10147</c:v>
                </c:pt>
                <c:pt idx="26">
                  <c:v>8587</c:v>
                </c:pt>
                <c:pt idx="27">
                  <c:v>11559</c:v>
                </c:pt>
                <c:pt idx="28">
                  <c:v>11251</c:v>
                </c:pt>
                <c:pt idx="29">
                  <c:v>12443</c:v>
                </c:pt>
                <c:pt idx="30">
                  <c:v>11590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-1858289632"/>
        <c:axId val="-1858283648"/>
      </c:lineChart>
      <c:catAx>
        <c:axId val="-185828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1858283648"/>
        <c:crosses val="autoZero"/>
        <c:auto val="1"/>
        <c:lblAlgn val="ctr"/>
        <c:lblOffset val="100"/>
        <c:tickLblSkip val="1"/>
        <c:noMultiLvlLbl val="0"/>
      </c:catAx>
      <c:valAx>
        <c:axId val="-1858283648"/>
        <c:scaling>
          <c:orientation val="minMax"/>
          <c:min val="6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185828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AR" sz="1600" b="0" i="0" u="none" strike="noStrike" baseline="0">
                <a:effectLst/>
              </a:rPr>
              <a:t>Regularidad Absoluta </a:t>
            </a:r>
            <a:r>
              <a:rPr lang="es-AR" sz="1600" b="1" i="0" u="none" strike="noStrike" baseline="0"/>
              <a:t> </a:t>
            </a:r>
            <a:endParaRPr lang="en-US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Mitre!$K$8:$K$38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 formatCode="mmm\-yy">
                  <c:v>43101</c:v>
                </c:pt>
                <c:pt idx="26" formatCode="mmm\-yy">
                  <c:v>43132</c:v>
                </c:pt>
                <c:pt idx="27" formatCode="mmm\-yy">
                  <c:v>43160</c:v>
                </c:pt>
                <c:pt idx="28" formatCode="mmm\-yy">
                  <c:v>43191</c:v>
                </c:pt>
                <c:pt idx="29" formatCode="mmm\-yy">
                  <c:v>43221</c:v>
                </c:pt>
                <c:pt idx="30" formatCode="mmm\-yy">
                  <c:v>43252</c:v>
                </c:pt>
              </c:numCache>
            </c:numRef>
          </c:cat>
          <c:val>
            <c:numRef>
              <c:f>Mitre!$M$8:$M$38</c:f>
              <c:numCache>
                <c:formatCode>0.00%</c:formatCode>
                <c:ptCount val="31"/>
                <c:pt idx="0">
                  <c:v>0.75953478565608101</c:v>
                </c:pt>
                <c:pt idx="1">
                  <c:v>0.79262044815511201</c:v>
                </c:pt>
                <c:pt idx="2">
                  <c:v>0.84691538982292913</c:v>
                </c:pt>
                <c:pt idx="3">
                  <c:v>0.95906089508437276</c:v>
                </c:pt>
                <c:pt idx="4">
                  <c:v>0.97042046160649809</c:v>
                </c:pt>
                <c:pt idx="5">
                  <c:v>0.97164790555694658</c:v>
                </c:pt>
                <c:pt idx="6">
                  <c:v>0.97230243881874323</c:v>
                </c:pt>
                <c:pt idx="7">
                  <c:v>0.9495867768595041</c:v>
                </c:pt>
                <c:pt idx="8">
                  <c:v>0.95113327193233188</c:v>
                </c:pt>
                <c:pt idx="9">
                  <c:v>0.91327024612570007</c:v>
                </c:pt>
                <c:pt idx="10">
                  <c:v>0.93254304883825978</c:v>
                </c:pt>
                <c:pt idx="11">
                  <c:v>0.89391209481461886</c:v>
                </c:pt>
                <c:pt idx="12">
                  <c:v>0.82591052440624035</c:v>
                </c:pt>
                <c:pt idx="13">
                  <c:v>0.8657672489843623</c:v>
                </c:pt>
                <c:pt idx="14">
                  <c:v>0.87021217966381925</c:v>
                </c:pt>
                <c:pt idx="15">
                  <c:v>0.90437163058629899</c:v>
                </c:pt>
                <c:pt idx="16">
                  <c:v>0.85606682792372168</c:v>
                </c:pt>
                <c:pt idx="17">
                  <c:v>0.83662533140447948</c:v>
                </c:pt>
                <c:pt idx="18">
                  <c:v>0.62578935498421295</c:v>
                </c:pt>
                <c:pt idx="19">
                  <c:v>0.52712573936918461</c:v>
                </c:pt>
                <c:pt idx="20">
                  <c:v>0.46454291220494687</c:v>
                </c:pt>
                <c:pt idx="21">
                  <c:v>0.58603854389721632</c:v>
                </c:pt>
                <c:pt idx="22">
                  <c:v>0.83856716234106088</c:v>
                </c:pt>
                <c:pt idx="23">
                  <c:v>0.88516231172980364</c:v>
                </c:pt>
                <c:pt idx="24">
                  <c:v>0.86322265652560426</c:v>
                </c:pt>
                <c:pt idx="25">
                  <c:v>0.83643652561247217</c:v>
                </c:pt>
                <c:pt idx="26">
                  <c:v>0.7319904743004565</c:v>
                </c:pt>
                <c:pt idx="27">
                  <c:v>0.5532861018993066</c:v>
                </c:pt>
                <c:pt idx="28">
                  <c:v>0.54042293304832434</c:v>
                </c:pt>
                <c:pt idx="29">
                  <c:v>0.59942806863176423</c:v>
                </c:pt>
                <c:pt idx="30">
                  <c:v>0.65015190465061934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8294528"/>
        <c:axId val="-1858282016"/>
      </c:lineChart>
      <c:catAx>
        <c:axId val="-185829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58282016"/>
        <c:crosses val="autoZero"/>
        <c:auto val="1"/>
        <c:lblAlgn val="ctr"/>
        <c:lblOffset val="100"/>
        <c:noMultiLvlLbl val="0"/>
      </c:catAx>
      <c:valAx>
        <c:axId val="-18582820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1858294528"/>
        <c:crosses val="autoZero"/>
        <c:crossBetween val="between"/>
      </c:valAx>
      <c:spPr>
        <a:gradFill flip="none" rotWithShape="1">
          <a:gsLst>
            <a:gs pos="0">
              <a:schemeClr val="accent2">
                <a:lumMod val="60000"/>
                <a:lumOff val="40000"/>
              </a:schemeClr>
            </a:gs>
            <a:gs pos="89000">
              <a:schemeClr val="accent1">
                <a:tint val="44500"/>
                <a:satMod val="160000"/>
              </a:schemeClr>
            </a:gs>
            <a:gs pos="100000">
              <a:schemeClr val="accent3"/>
            </a:gs>
          </a:gsLst>
          <a:lin ang="16200000" scaled="1"/>
          <a:tileRect/>
        </a:gra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Trenes Corridos x Mes (promedio 1993/2017) 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Sarmiento!$K$8:$K$38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 formatCode="mmm\-yy">
                  <c:v>43101</c:v>
                </c:pt>
                <c:pt idx="26" formatCode="mmm\-yy">
                  <c:v>43132</c:v>
                </c:pt>
                <c:pt idx="27" formatCode="mmm\-yy">
                  <c:v>43160</c:v>
                </c:pt>
                <c:pt idx="28" formatCode="mmm\-yy">
                  <c:v>43191</c:v>
                </c:pt>
                <c:pt idx="29" formatCode="mmm\-yy">
                  <c:v>43221</c:v>
                </c:pt>
                <c:pt idx="30" formatCode="mmm\-yy">
                  <c:v>43252</c:v>
                </c:pt>
              </c:numCache>
            </c:numRef>
          </c:cat>
          <c:val>
            <c:numRef>
              <c:f>Sarmiento!$L$8:$L$38</c:f>
              <c:numCache>
                <c:formatCode>#,##0</c:formatCode>
                <c:ptCount val="31"/>
                <c:pt idx="0">
                  <c:v>6696.75</c:v>
                </c:pt>
                <c:pt idx="1">
                  <c:v>6247.833333333333</c:v>
                </c:pt>
                <c:pt idx="2">
                  <c:v>6757.333333333333</c:v>
                </c:pt>
                <c:pt idx="3">
                  <c:v>8174.5</c:v>
                </c:pt>
                <c:pt idx="4">
                  <c:v>9578.25</c:v>
                </c:pt>
                <c:pt idx="5">
                  <c:v>9738.9166666666661</c:v>
                </c:pt>
                <c:pt idx="6">
                  <c:v>9756.8333333333339</c:v>
                </c:pt>
                <c:pt idx="7">
                  <c:v>9700.0833333333339</c:v>
                </c:pt>
                <c:pt idx="8">
                  <c:v>9382.0833333333339</c:v>
                </c:pt>
                <c:pt idx="9">
                  <c:v>8732.5</c:v>
                </c:pt>
                <c:pt idx="10">
                  <c:v>8581.9166666666661</c:v>
                </c:pt>
                <c:pt idx="11">
                  <c:v>9117.4166666666661</c:v>
                </c:pt>
                <c:pt idx="12">
                  <c:v>9236.9166666666661</c:v>
                </c:pt>
                <c:pt idx="13">
                  <c:v>9176.3333333333339</c:v>
                </c:pt>
                <c:pt idx="14">
                  <c:v>9665.6666666666661</c:v>
                </c:pt>
                <c:pt idx="15">
                  <c:v>10189.666666666666</c:v>
                </c:pt>
                <c:pt idx="16">
                  <c:v>10105.25</c:v>
                </c:pt>
                <c:pt idx="17">
                  <c:v>9866.8333333333339</c:v>
                </c:pt>
                <c:pt idx="18">
                  <c:v>9259</c:v>
                </c:pt>
                <c:pt idx="19">
                  <c:v>7517.666666666667</c:v>
                </c:pt>
                <c:pt idx="20">
                  <c:v>5506.833333333333</c:v>
                </c:pt>
                <c:pt idx="21">
                  <c:v>5597.25</c:v>
                </c:pt>
                <c:pt idx="22">
                  <c:v>5989.083333333333</c:v>
                </c:pt>
                <c:pt idx="23">
                  <c:v>7032.166666666667</c:v>
                </c:pt>
                <c:pt idx="24">
                  <c:v>7488.916666666667</c:v>
                </c:pt>
                <c:pt idx="25">
                  <c:v>8645</c:v>
                </c:pt>
                <c:pt idx="26">
                  <c:v>7501</c:v>
                </c:pt>
                <c:pt idx="27">
                  <c:v>8715</c:v>
                </c:pt>
                <c:pt idx="28">
                  <c:v>8208</c:v>
                </c:pt>
                <c:pt idx="29">
                  <c:v>8814</c:v>
                </c:pt>
                <c:pt idx="30">
                  <c:v>8262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-1858313568"/>
        <c:axId val="-1858311392"/>
      </c:lineChart>
      <c:catAx>
        <c:axId val="-185831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1858311392"/>
        <c:crosses val="autoZero"/>
        <c:auto val="1"/>
        <c:lblAlgn val="ctr"/>
        <c:lblOffset val="100"/>
        <c:tickLblSkip val="1"/>
        <c:noMultiLvlLbl val="0"/>
      </c:catAx>
      <c:valAx>
        <c:axId val="-1858311392"/>
        <c:scaling>
          <c:orientation val="minMax"/>
          <c:min val="5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185831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AR" sz="1600" b="0" i="0" u="none" strike="noStrike" baseline="0">
                <a:effectLst/>
              </a:rPr>
              <a:t>Regularidad Absoluta </a:t>
            </a:r>
            <a:r>
              <a:rPr lang="es-AR" sz="1600" b="1" i="0" u="none" strike="noStrike" baseline="0"/>
              <a:t> </a:t>
            </a:r>
            <a:endParaRPr lang="en-US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Sarmiento!$K$8:$K$38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 formatCode="mmm\-yy">
                  <c:v>43101</c:v>
                </c:pt>
                <c:pt idx="26" formatCode="mmm\-yy">
                  <c:v>43132</c:v>
                </c:pt>
                <c:pt idx="27" formatCode="mmm\-yy">
                  <c:v>43160</c:v>
                </c:pt>
                <c:pt idx="28" formatCode="mmm\-yy">
                  <c:v>43191</c:v>
                </c:pt>
                <c:pt idx="29" formatCode="mmm\-yy">
                  <c:v>43221</c:v>
                </c:pt>
                <c:pt idx="30" formatCode="mmm\-yy">
                  <c:v>43252</c:v>
                </c:pt>
              </c:numCache>
            </c:numRef>
          </c:cat>
          <c:val>
            <c:numRef>
              <c:f>Sarmiento!$M$8:$M$38</c:f>
              <c:numCache>
                <c:formatCode>0.00%</c:formatCode>
                <c:ptCount val="31"/>
                <c:pt idx="0">
                  <c:v>0.73184513506571824</c:v>
                </c:pt>
                <c:pt idx="1">
                  <c:v>0.64955505304487715</c:v>
                </c:pt>
                <c:pt idx="2">
                  <c:v>0.81466430281819857</c:v>
                </c:pt>
                <c:pt idx="3">
                  <c:v>0.94654893097861958</c:v>
                </c:pt>
                <c:pt idx="4">
                  <c:v>0.94946783257227207</c:v>
                </c:pt>
                <c:pt idx="5">
                  <c:v>0.95293669922618296</c:v>
                </c:pt>
                <c:pt idx="6">
                  <c:v>0.94938976976909295</c:v>
                </c:pt>
                <c:pt idx="7">
                  <c:v>0.93649148529201109</c:v>
                </c:pt>
                <c:pt idx="8">
                  <c:v>0.92462152349636939</c:v>
                </c:pt>
                <c:pt idx="9">
                  <c:v>0.86847219061290948</c:v>
                </c:pt>
                <c:pt idx="10">
                  <c:v>0.8208541978873497</c:v>
                </c:pt>
                <c:pt idx="11">
                  <c:v>0.78503490930510555</c:v>
                </c:pt>
                <c:pt idx="12">
                  <c:v>0.71631975162329531</c:v>
                </c:pt>
                <c:pt idx="13">
                  <c:v>0.71037569032993375</c:v>
                </c:pt>
                <c:pt idx="14">
                  <c:v>0.73958307975689119</c:v>
                </c:pt>
                <c:pt idx="15">
                  <c:v>0.88089385297089173</c:v>
                </c:pt>
                <c:pt idx="16">
                  <c:v>0.84038962908462755</c:v>
                </c:pt>
                <c:pt idx="17">
                  <c:v>0.77611426742418177</c:v>
                </c:pt>
                <c:pt idx="18">
                  <c:v>0.63883658507271346</c:v>
                </c:pt>
                <c:pt idx="19">
                  <c:v>0.41729088891948141</c:v>
                </c:pt>
                <c:pt idx="20">
                  <c:v>0.35317356083927842</c:v>
                </c:pt>
                <c:pt idx="21">
                  <c:v>0.58025045884159665</c:v>
                </c:pt>
                <c:pt idx="22">
                  <c:v>0.59615705003609709</c:v>
                </c:pt>
                <c:pt idx="23">
                  <c:v>0.77276522856225238</c:v>
                </c:pt>
                <c:pt idx="24">
                  <c:v>0.77318287772833227</c:v>
                </c:pt>
                <c:pt idx="25">
                  <c:v>0.83204275275384443</c:v>
                </c:pt>
                <c:pt idx="26">
                  <c:v>0.80918114143920594</c:v>
                </c:pt>
                <c:pt idx="27">
                  <c:v>0.85766707439119316</c:v>
                </c:pt>
                <c:pt idx="28">
                  <c:v>0.86189586738267565</c:v>
                </c:pt>
                <c:pt idx="29">
                  <c:v>0.86576586554435708</c:v>
                </c:pt>
                <c:pt idx="30">
                  <c:v>0.81691259931895577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8300512"/>
        <c:axId val="-1858305952"/>
      </c:lineChart>
      <c:catAx>
        <c:axId val="-185830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58305952"/>
        <c:crosses val="autoZero"/>
        <c:auto val="1"/>
        <c:lblAlgn val="ctr"/>
        <c:lblOffset val="100"/>
        <c:noMultiLvlLbl val="0"/>
      </c:catAx>
      <c:valAx>
        <c:axId val="-185830595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1858300512"/>
        <c:crosses val="autoZero"/>
        <c:crossBetween val="between"/>
      </c:valAx>
      <c:spPr>
        <a:gradFill flip="none" rotWithShape="1">
          <a:gsLst>
            <a:gs pos="0">
              <a:schemeClr val="accent2">
                <a:lumMod val="60000"/>
                <a:lumOff val="40000"/>
              </a:schemeClr>
            </a:gs>
            <a:gs pos="89000">
              <a:schemeClr val="accent1">
                <a:tint val="44500"/>
                <a:satMod val="160000"/>
              </a:schemeClr>
            </a:gs>
            <a:gs pos="100000">
              <a:schemeClr val="accent3"/>
            </a:gs>
          </a:gsLst>
          <a:lin ang="16200000" scaled="1"/>
          <a:tileRect/>
        </a:gra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Trenes Corridos x Mes (promedio 1993/2017) 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Urquiza!$K$8:$K$38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 formatCode="mmm\-yy">
                  <c:v>43101</c:v>
                </c:pt>
                <c:pt idx="26" formatCode="mmm\-yy">
                  <c:v>43132</c:v>
                </c:pt>
                <c:pt idx="27" formatCode="mmm\-yy">
                  <c:v>43160</c:v>
                </c:pt>
                <c:pt idx="28" formatCode="mmm\-yy">
                  <c:v>43191</c:v>
                </c:pt>
                <c:pt idx="29" formatCode="mmm\-yy">
                  <c:v>43221</c:v>
                </c:pt>
                <c:pt idx="30" formatCode="mmm\-yy">
                  <c:v>43252</c:v>
                </c:pt>
              </c:numCache>
            </c:numRef>
          </c:cat>
          <c:val>
            <c:numRef>
              <c:f>Urquiza!$L$8:$L$38</c:f>
              <c:numCache>
                <c:formatCode>#,##0</c:formatCode>
                <c:ptCount val="31"/>
                <c:pt idx="0">
                  <c:v>4704.75</c:v>
                </c:pt>
                <c:pt idx="1">
                  <c:v>5116.583333333333</c:v>
                </c:pt>
                <c:pt idx="2">
                  <c:v>5308.5</c:v>
                </c:pt>
                <c:pt idx="3">
                  <c:v>5478.833333333333</c:v>
                </c:pt>
                <c:pt idx="4">
                  <c:v>5614.25</c:v>
                </c:pt>
                <c:pt idx="5">
                  <c:v>5645</c:v>
                </c:pt>
                <c:pt idx="6">
                  <c:v>5766.833333333333</c:v>
                </c:pt>
                <c:pt idx="7">
                  <c:v>5584.083333333333</c:v>
                </c:pt>
                <c:pt idx="8">
                  <c:v>5395.583333333333</c:v>
                </c:pt>
                <c:pt idx="9">
                  <c:v>4250.916666666667</c:v>
                </c:pt>
                <c:pt idx="10">
                  <c:v>4280.166666666667</c:v>
                </c:pt>
                <c:pt idx="11">
                  <c:v>4433.333333333333</c:v>
                </c:pt>
                <c:pt idx="12">
                  <c:v>4385.666666666667</c:v>
                </c:pt>
                <c:pt idx="13">
                  <c:v>4211.916666666667</c:v>
                </c:pt>
                <c:pt idx="14">
                  <c:v>4198.583333333333</c:v>
                </c:pt>
                <c:pt idx="15">
                  <c:v>4091.5833333333335</c:v>
                </c:pt>
                <c:pt idx="16">
                  <c:v>4643</c:v>
                </c:pt>
                <c:pt idx="17">
                  <c:v>4842.083333333333</c:v>
                </c:pt>
                <c:pt idx="18">
                  <c:v>4821.666666666667</c:v>
                </c:pt>
                <c:pt idx="19">
                  <c:v>4751.333333333333</c:v>
                </c:pt>
                <c:pt idx="20">
                  <c:v>4707.833333333333</c:v>
                </c:pt>
                <c:pt idx="21">
                  <c:v>4507.666666666667</c:v>
                </c:pt>
                <c:pt idx="22">
                  <c:v>4513</c:v>
                </c:pt>
                <c:pt idx="23">
                  <c:v>4565.416666666667</c:v>
                </c:pt>
                <c:pt idx="24">
                  <c:v>4621.833333333333</c:v>
                </c:pt>
                <c:pt idx="25">
                  <c:v>4540</c:v>
                </c:pt>
                <c:pt idx="26">
                  <c:v>4009</c:v>
                </c:pt>
                <c:pt idx="27">
                  <c:v>4751</c:v>
                </c:pt>
                <c:pt idx="28">
                  <c:v>4518</c:v>
                </c:pt>
                <c:pt idx="29">
                  <c:v>4641</c:v>
                </c:pt>
                <c:pt idx="30">
                  <c:v>4449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-1858303232"/>
        <c:axId val="-1858307040"/>
      </c:lineChart>
      <c:catAx>
        <c:axId val="-185830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1858307040"/>
        <c:crosses val="autoZero"/>
        <c:auto val="1"/>
        <c:lblAlgn val="ctr"/>
        <c:lblOffset val="100"/>
        <c:noMultiLvlLbl val="0"/>
      </c:catAx>
      <c:valAx>
        <c:axId val="-1858307040"/>
        <c:scaling>
          <c:orientation val="minMax"/>
          <c:min val="38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185830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AR" sz="1600" b="0" i="0" u="none" strike="noStrike" baseline="0">
                <a:effectLst/>
              </a:rPr>
              <a:t>Regularidad Absoluta </a:t>
            </a:r>
            <a:r>
              <a:rPr lang="es-AR" sz="1600" b="1" i="0" u="none" strike="noStrike" baseline="0"/>
              <a:t> </a:t>
            </a:r>
            <a:endParaRPr lang="en-US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Urquiza!$K$8:$K$38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 formatCode="mmm\-yy">
                  <c:v>43101</c:v>
                </c:pt>
                <c:pt idx="26" formatCode="mmm\-yy">
                  <c:v>43132</c:v>
                </c:pt>
                <c:pt idx="27" formatCode="mmm\-yy">
                  <c:v>43160</c:v>
                </c:pt>
                <c:pt idx="28" formatCode="mmm\-yy">
                  <c:v>43191</c:v>
                </c:pt>
                <c:pt idx="29" formatCode="mmm\-yy">
                  <c:v>43221</c:v>
                </c:pt>
                <c:pt idx="30" formatCode="mmm\-yy">
                  <c:v>43252</c:v>
                </c:pt>
              </c:numCache>
            </c:numRef>
          </c:cat>
          <c:val>
            <c:numRef>
              <c:f>Urquiza!$M$8:$M$38</c:f>
              <c:numCache>
                <c:formatCode>0.00%</c:formatCode>
                <c:ptCount val="31"/>
                <c:pt idx="0">
                  <c:v>0.91827674923069158</c:v>
                </c:pt>
                <c:pt idx="1">
                  <c:v>0.9646607981785239</c:v>
                </c:pt>
                <c:pt idx="2">
                  <c:v>0.96511808576755753</c:v>
                </c:pt>
                <c:pt idx="3">
                  <c:v>0.94284997194909503</c:v>
                </c:pt>
                <c:pt idx="4">
                  <c:v>0.94121068473629876</c:v>
                </c:pt>
                <c:pt idx="5">
                  <c:v>0.95116010952586827</c:v>
                </c:pt>
                <c:pt idx="6">
                  <c:v>0.94567971127308759</c:v>
                </c:pt>
                <c:pt idx="7">
                  <c:v>0.92185124630697302</c:v>
                </c:pt>
                <c:pt idx="8">
                  <c:v>0.93349508060074726</c:v>
                </c:pt>
                <c:pt idx="9">
                  <c:v>0.85762270359199344</c:v>
                </c:pt>
                <c:pt idx="10">
                  <c:v>0.96221594729057414</c:v>
                </c:pt>
                <c:pt idx="11">
                  <c:v>0.96825367235851167</c:v>
                </c:pt>
                <c:pt idx="12">
                  <c:v>0.93197822411326436</c:v>
                </c:pt>
                <c:pt idx="13">
                  <c:v>0.95331366230539272</c:v>
                </c:pt>
                <c:pt idx="14">
                  <c:v>0.93818812479295355</c:v>
                </c:pt>
                <c:pt idx="15">
                  <c:v>0.90348197923029938</c:v>
                </c:pt>
                <c:pt idx="16">
                  <c:v>0.96845493180646192</c:v>
                </c:pt>
                <c:pt idx="17">
                  <c:v>0.97114761920992532</c:v>
                </c:pt>
                <c:pt idx="18">
                  <c:v>0.96456827756276331</c:v>
                </c:pt>
                <c:pt idx="19">
                  <c:v>0.90811209946079607</c:v>
                </c:pt>
                <c:pt idx="20">
                  <c:v>0.85747363004888089</c:v>
                </c:pt>
                <c:pt idx="21">
                  <c:v>0.8125</c:v>
                </c:pt>
                <c:pt idx="22">
                  <c:v>0.77856253335705394</c:v>
                </c:pt>
                <c:pt idx="23">
                  <c:v>0.84028967588095016</c:v>
                </c:pt>
                <c:pt idx="24">
                  <c:v>0.89106041596720331</c:v>
                </c:pt>
                <c:pt idx="25">
                  <c:v>0.92981312472837896</c:v>
                </c:pt>
                <c:pt idx="26">
                  <c:v>0.91451932606541131</c:v>
                </c:pt>
                <c:pt idx="27">
                  <c:v>0.89583333333333337</c:v>
                </c:pt>
                <c:pt idx="28">
                  <c:v>0.85376949740034658</c:v>
                </c:pt>
                <c:pt idx="29">
                  <c:v>0.80317068149063209</c:v>
                </c:pt>
                <c:pt idx="30">
                  <c:v>0.73851365657421131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8310848"/>
        <c:axId val="-1858289088"/>
      </c:lineChart>
      <c:catAx>
        <c:axId val="-185831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58289088"/>
        <c:crosses val="autoZero"/>
        <c:auto val="1"/>
        <c:lblAlgn val="ctr"/>
        <c:lblOffset val="100"/>
        <c:noMultiLvlLbl val="0"/>
      </c:catAx>
      <c:valAx>
        <c:axId val="-185828908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1858310848"/>
        <c:crosses val="autoZero"/>
        <c:crossBetween val="between"/>
      </c:valAx>
      <c:spPr>
        <a:gradFill flip="none" rotWithShape="1">
          <a:gsLst>
            <a:gs pos="0">
              <a:schemeClr val="accent2">
                <a:lumMod val="60000"/>
                <a:lumOff val="40000"/>
              </a:schemeClr>
            </a:gs>
            <a:gs pos="89000">
              <a:schemeClr val="accent1">
                <a:tint val="44500"/>
                <a:satMod val="160000"/>
              </a:schemeClr>
            </a:gs>
            <a:gs pos="100000">
              <a:schemeClr val="accent3"/>
            </a:gs>
          </a:gsLst>
          <a:lin ang="16200000" scaled="1"/>
          <a:tileRect/>
        </a:gra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Trenes Corridos x Mes (promedio 1993/2017) 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Roca!$K$8:$K$38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 formatCode="mmm\-yy">
                  <c:v>43101</c:v>
                </c:pt>
                <c:pt idx="26" formatCode="mmm\-yy">
                  <c:v>43132</c:v>
                </c:pt>
                <c:pt idx="27" formatCode="mmm\-yy">
                  <c:v>43160</c:v>
                </c:pt>
                <c:pt idx="28" formatCode="mmm\-yy">
                  <c:v>43191</c:v>
                </c:pt>
                <c:pt idx="29" formatCode="mmm\-yy">
                  <c:v>43221</c:v>
                </c:pt>
                <c:pt idx="30" formatCode="mmm\-yy">
                  <c:v>43252</c:v>
                </c:pt>
              </c:numCache>
            </c:numRef>
          </c:cat>
          <c:val>
            <c:numRef>
              <c:f>Roca!$L$8:$L$38</c:f>
              <c:numCache>
                <c:formatCode>#,##0</c:formatCode>
                <c:ptCount val="31"/>
                <c:pt idx="0">
                  <c:v>14364.583333333334</c:v>
                </c:pt>
                <c:pt idx="1">
                  <c:v>15502.75</c:v>
                </c:pt>
                <c:pt idx="2">
                  <c:v>18594.75</c:v>
                </c:pt>
                <c:pt idx="3">
                  <c:v>20205.25</c:v>
                </c:pt>
                <c:pt idx="4">
                  <c:v>21620.333333333332</c:v>
                </c:pt>
                <c:pt idx="5">
                  <c:v>22620.583333333332</c:v>
                </c:pt>
                <c:pt idx="6">
                  <c:v>24631.166666666668</c:v>
                </c:pt>
                <c:pt idx="7">
                  <c:v>24794</c:v>
                </c:pt>
                <c:pt idx="8">
                  <c:v>27013.333333333332</c:v>
                </c:pt>
                <c:pt idx="9">
                  <c:v>24467.5</c:v>
                </c:pt>
                <c:pt idx="10">
                  <c:v>20300.916666666668</c:v>
                </c:pt>
                <c:pt idx="11">
                  <c:v>18991.333333333332</c:v>
                </c:pt>
                <c:pt idx="12">
                  <c:v>18745.833333333332</c:v>
                </c:pt>
                <c:pt idx="13">
                  <c:v>18694.166666666668</c:v>
                </c:pt>
                <c:pt idx="14">
                  <c:v>18154.416666666668</c:v>
                </c:pt>
                <c:pt idx="15">
                  <c:v>18228.916666666668</c:v>
                </c:pt>
                <c:pt idx="16">
                  <c:v>20595.75</c:v>
                </c:pt>
                <c:pt idx="17">
                  <c:v>20594.666666666668</c:v>
                </c:pt>
                <c:pt idx="18">
                  <c:v>20663.75</c:v>
                </c:pt>
                <c:pt idx="19">
                  <c:v>20052.666666666668</c:v>
                </c:pt>
                <c:pt idx="20">
                  <c:v>19206.5</c:v>
                </c:pt>
                <c:pt idx="21">
                  <c:v>19808</c:v>
                </c:pt>
                <c:pt idx="22">
                  <c:v>16637.5</c:v>
                </c:pt>
                <c:pt idx="23">
                  <c:v>18102.583333333332</c:v>
                </c:pt>
                <c:pt idx="24">
                  <c:v>18655.333333333332</c:v>
                </c:pt>
                <c:pt idx="25">
                  <c:v>20590</c:v>
                </c:pt>
                <c:pt idx="26">
                  <c:v>18147</c:v>
                </c:pt>
                <c:pt idx="27">
                  <c:v>20578</c:v>
                </c:pt>
                <c:pt idx="28">
                  <c:v>19275</c:v>
                </c:pt>
                <c:pt idx="29">
                  <c:v>20180</c:v>
                </c:pt>
                <c:pt idx="30">
                  <c:v>19411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-1858310304"/>
        <c:axId val="-1858296160"/>
      </c:lineChart>
      <c:catAx>
        <c:axId val="-185831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1858296160"/>
        <c:crosses val="autoZero"/>
        <c:auto val="1"/>
        <c:lblAlgn val="ctr"/>
        <c:lblOffset val="100"/>
        <c:tickLblSkip val="1"/>
        <c:noMultiLvlLbl val="0"/>
      </c:catAx>
      <c:valAx>
        <c:axId val="-1858296160"/>
        <c:scaling>
          <c:orientation val="minMax"/>
          <c:min val="14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185831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296332</xdr:colOff>
      <xdr:row>4</xdr:row>
      <xdr:rowOff>0</xdr:rowOff>
    </xdr:from>
    <xdr:to>
      <xdr:col>22</xdr:col>
      <xdr:colOff>116417</xdr:colOff>
      <xdr:row>16</xdr:row>
      <xdr:rowOff>203200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22</xdr:col>
      <xdr:colOff>116418</xdr:colOff>
      <xdr:row>31</xdr:row>
      <xdr:rowOff>203200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22</xdr:col>
      <xdr:colOff>116418</xdr:colOff>
      <xdr:row>16</xdr:row>
      <xdr:rowOff>203200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</xdr:colOff>
      <xdr:row>19</xdr:row>
      <xdr:rowOff>0</xdr:rowOff>
    </xdr:from>
    <xdr:to>
      <xdr:col>22</xdr:col>
      <xdr:colOff>116419</xdr:colOff>
      <xdr:row>31</xdr:row>
      <xdr:rowOff>203200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22</xdr:col>
      <xdr:colOff>116418</xdr:colOff>
      <xdr:row>16</xdr:row>
      <xdr:rowOff>203200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22</xdr:col>
      <xdr:colOff>116418</xdr:colOff>
      <xdr:row>31</xdr:row>
      <xdr:rowOff>203200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22</xdr:col>
      <xdr:colOff>116418</xdr:colOff>
      <xdr:row>16</xdr:row>
      <xdr:rowOff>203200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22</xdr:col>
      <xdr:colOff>116418</xdr:colOff>
      <xdr:row>31</xdr:row>
      <xdr:rowOff>203200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22</xdr:col>
      <xdr:colOff>116418</xdr:colOff>
      <xdr:row>16</xdr:row>
      <xdr:rowOff>203200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22</xdr:col>
      <xdr:colOff>116418</xdr:colOff>
      <xdr:row>31</xdr:row>
      <xdr:rowOff>203200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22</xdr:col>
      <xdr:colOff>116418</xdr:colOff>
      <xdr:row>16</xdr:row>
      <xdr:rowOff>203200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22</xdr:col>
      <xdr:colOff>116418</xdr:colOff>
      <xdr:row>31</xdr:row>
      <xdr:rowOff>203200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22</xdr:col>
      <xdr:colOff>116418</xdr:colOff>
      <xdr:row>16</xdr:row>
      <xdr:rowOff>203200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22</xdr:col>
      <xdr:colOff>116418</xdr:colOff>
      <xdr:row>31</xdr:row>
      <xdr:rowOff>203200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22</xdr:col>
      <xdr:colOff>116418</xdr:colOff>
      <xdr:row>16</xdr:row>
      <xdr:rowOff>203200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22</xdr:col>
      <xdr:colOff>116418</xdr:colOff>
      <xdr:row>31</xdr:row>
      <xdr:rowOff>203200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ralph@cnrt.gob.a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alph@cnrt.gob.a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mralph@cnrt.gob.a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mralph@cnrt.gob.a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mralph@cnrt.gob.a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mralph@cnrt.gob.a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ralph@cnrt.gob.a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mralph@cnrt.gob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tabSelected="1" zoomScale="90" zoomScaleNormal="90" workbookViewId="0">
      <selection activeCell="A4" sqref="A4"/>
    </sheetView>
  </sheetViews>
  <sheetFormatPr baseColWidth="10" defaultRowHeight="12.75" x14ac:dyDescent="0.25"/>
  <cols>
    <col min="1" max="10" width="11.42578125" style="1"/>
    <col min="11" max="11" width="11.7109375" style="1" customWidth="1"/>
    <col min="12" max="13" width="11.42578125" style="1"/>
    <col min="14" max="14" width="4.42578125" style="1" customWidth="1"/>
    <col min="15" max="16384" width="11.42578125" style="1"/>
  </cols>
  <sheetData>
    <row r="1" spans="1:13" ht="21" customHeight="1" x14ac:dyDescent="0.25">
      <c r="A1" s="17" t="s">
        <v>15</v>
      </c>
      <c r="B1" s="3"/>
      <c r="C1" s="3"/>
      <c r="D1" s="3"/>
      <c r="E1" s="3"/>
      <c r="F1" s="3"/>
      <c r="G1" s="3"/>
      <c r="H1" s="3"/>
      <c r="I1" s="3"/>
    </row>
    <row r="2" spans="1:13" ht="21" customHeight="1" x14ac:dyDescent="0.25">
      <c r="A2" s="18" t="s">
        <v>49</v>
      </c>
      <c r="B2" s="3"/>
      <c r="C2" s="3"/>
      <c r="D2" s="3"/>
      <c r="E2" s="3"/>
      <c r="F2" s="3"/>
      <c r="G2" s="3"/>
      <c r="H2" s="3"/>
      <c r="I2" s="3"/>
    </row>
    <row r="3" spans="1:13" ht="17.100000000000001" customHeight="1" x14ac:dyDescent="0.25"/>
    <row r="4" spans="1:13" ht="17.100000000000001" customHeight="1" x14ac:dyDescent="0.25"/>
    <row r="5" spans="1:13" ht="17.100000000000001" customHeight="1" x14ac:dyDescent="0.25">
      <c r="A5" s="49" t="s">
        <v>50</v>
      </c>
      <c r="B5" s="43" t="s">
        <v>0</v>
      </c>
      <c r="C5" s="44"/>
      <c r="D5" s="7" t="s">
        <v>42</v>
      </c>
      <c r="E5" s="45" t="s">
        <v>26</v>
      </c>
      <c r="F5" s="46"/>
      <c r="G5" s="46"/>
      <c r="H5" s="46"/>
      <c r="I5" s="47"/>
      <c r="K5" s="53" t="s">
        <v>45</v>
      </c>
      <c r="L5" s="55" t="s">
        <v>51</v>
      </c>
      <c r="M5" s="58" t="s">
        <v>46</v>
      </c>
    </row>
    <row r="6" spans="1:13" ht="17.100000000000001" customHeight="1" x14ac:dyDescent="0.25">
      <c r="A6" s="51"/>
      <c r="B6" s="28" t="s">
        <v>1</v>
      </c>
      <c r="C6" s="28" t="s">
        <v>2</v>
      </c>
      <c r="D6" s="28" t="s">
        <v>3</v>
      </c>
      <c r="E6" s="5" t="s">
        <v>4</v>
      </c>
      <c r="F6" s="5" t="s">
        <v>5</v>
      </c>
      <c r="G6" s="49" t="s">
        <v>6</v>
      </c>
      <c r="H6" s="49" t="s">
        <v>7</v>
      </c>
      <c r="I6" s="5" t="s">
        <v>8</v>
      </c>
      <c r="K6" s="54"/>
      <c r="L6" s="56"/>
      <c r="M6" s="59"/>
    </row>
    <row r="7" spans="1:13" ht="17.100000000000001" customHeight="1" x14ac:dyDescent="0.25">
      <c r="A7" s="50"/>
      <c r="B7" s="4" t="s">
        <v>10</v>
      </c>
      <c r="C7" s="4" t="s">
        <v>11</v>
      </c>
      <c r="D7" s="4" t="s">
        <v>12</v>
      </c>
      <c r="E7" s="6" t="s">
        <v>13</v>
      </c>
      <c r="F7" s="6" t="s">
        <v>14</v>
      </c>
      <c r="G7" s="50"/>
      <c r="H7" s="50"/>
      <c r="I7" s="6" t="s">
        <v>14</v>
      </c>
      <c r="K7" s="54"/>
      <c r="L7" s="57"/>
      <c r="M7" s="60"/>
    </row>
    <row r="8" spans="1:13" ht="17.100000000000001" customHeight="1" x14ac:dyDescent="0.25">
      <c r="A8" s="8" t="s">
        <v>27</v>
      </c>
      <c r="B8" s="9">
        <f t="shared" ref="B8:B10" si="0">H8/E8</f>
        <v>0.82309352749766418</v>
      </c>
      <c r="C8" s="9">
        <f t="shared" ref="C8:C10" si="1">H8/G8</f>
        <v>0.88136060992858867</v>
      </c>
      <c r="D8" s="9">
        <f t="shared" ref="D8:D10" si="2">G8/E8</f>
        <v>0.93388962273269116</v>
      </c>
      <c r="E8" s="10">
        <f>+Mitre!E8+Sarmiento!E8+Urquiza!E8+Roca!E8+'San Martin'!E8+'Belgrano Norte'!E8+'Belgrano Sur'!E8</f>
        <v>62078</v>
      </c>
      <c r="F8" s="10">
        <f>+Mitre!F8+Sarmiento!F8+Urquiza!F8+Roca!F8+'San Martin'!F8+'Belgrano Norte'!F8+'Belgrano Sur'!F8</f>
        <v>4104</v>
      </c>
      <c r="G8" s="10">
        <f>+Mitre!G8+Sarmiento!G8+Urquiza!G8+Roca!G8+'San Martin'!G8+'Belgrano Norte'!G8+'Belgrano Sur'!G8</f>
        <v>57974</v>
      </c>
      <c r="H8" s="10">
        <f>+Mitre!H8+Sarmiento!H8+Urquiza!H8+Roca!H8+'San Martin'!H8+'Belgrano Norte'!H8+'Belgrano Sur'!H8</f>
        <v>51096</v>
      </c>
      <c r="I8" s="10">
        <f>+Mitre!I8+Sarmiento!I8+Urquiza!I8+Roca!I8+'San Martin'!I8+'Belgrano Norte'!I8+'Belgrano Sur'!I8</f>
        <v>6878</v>
      </c>
      <c r="K8" s="11">
        <v>1993</v>
      </c>
      <c r="L8" s="10">
        <f t="shared" ref="L8:L29" si="3">+G28/12</f>
        <v>47344.666666666664</v>
      </c>
      <c r="M8" s="34">
        <f>+B28</f>
        <v>0.77253486132157079</v>
      </c>
    </row>
    <row r="9" spans="1:13" ht="17.100000000000001" customHeight="1" x14ac:dyDescent="0.25">
      <c r="A9" s="11" t="s">
        <v>28</v>
      </c>
      <c r="B9" s="12">
        <f t="shared" si="0"/>
        <v>0.81702284450994844</v>
      </c>
      <c r="C9" s="12">
        <f t="shared" si="1"/>
        <v>0.87454151055018736</v>
      </c>
      <c r="D9" s="12">
        <f t="shared" si="2"/>
        <v>0.93422991893883567</v>
      </c>
      <c r="E9" s="13">
        <f>+Mitre!E9+Sarmiento!E9+Urquiza!E9+Roca!E9+'San Martin'!E9+'Belgrano Norte'!E9+'Belgrano Sur'!E9</f>
        <v>54280</v>
      </c>
      <c r="F9" s="13">
        <f>+Mitre!F9+Sarmiento!F9+Urquiza!F9+Roca!F9+'San Martin'!F9+'Belgrano Norte'!F9+'Belgrano Sur'!F9</f>
        <v>3570</v>
      </c>
      <c r="G9" s="13">
        <f>+Mitre!G9+Sarmiento!G9+Urquiza!G9+Roca!G9+'San Martin'!G9+'Belgrano Norte'!G9+'Belgrano Sur'!G9</f>
        <v>50710</v>
      </c>
      <c r="H9" s="13">
        <f>+Mitre!H9+Sarmiento!H9+Urquiza!H9+Roca!H9+'San Martin'!H9+'Belgrano Norte'!H9+'Belgrano Sur'!H9</f>
        <v>44348</v>
      </c>
      <c r="I9" s="13">
        <f>+Mitre!I9+Sarmiento!I9+Urquiza!I9+Roca!I9+'San Martin'!I9+'Belgrano Norte'!I9+'Belgrano Sur'!I9</f>
        <v>6362</v>
      </c>
      <c r="K9" s="11">
        <v>1994</v>
      </c>
      <c r="L9" s="13">
        <f t="shared" si="3"/>
        <v>48375</v>
      </c>
      <c r="M9" s="35">
        <f t="shared" ref="M9:M29" si="4">+B29</f>
        <v>0.79098717312300437</v>
      </c>
    </row>
    <row r="10" spans="1:13" ht="17.100000000000001" customHeight="1" x14ac:dyDescent="0.25">
      <c r="A10" s="11" t="s">
        <v>29</v>
      </c>
      <c r="B10" s="12">
        <f t="shared" si="0"/>
        <v>0.74156162629055178</v>
      </c>
      <c r="C10" s="12">
        <f t="shared" si="1"/>
        <v>0.81031216398422967</v>
      </c>
      <c r="D10" s="12">
        <f t="shared" si="2"/>
        <v>0.91515549099542348</v>
      </c>
      <c r="E10" s="13">
        <f>+Mitre!E10+Sarmiento!E10+Urquiza!E10+Roca!E10+'San Martin'!E10+'Belgrano Norte'!E10+'Belgrano Sur'!E10</f>
        <v>64023</v>
      </c>
      <c r="F10" s="13">
        <f>+Mitre!F10+Sarmiento!F10+Urquiza!F10+Roca!F10+'San Martin'!F10+'Belgrano Norte'!F10+'Belgrano Sur'!F10</f>
        <v>5432</v>
      </c>
      <c r="G10" s="13">
        <f>+Mitre!G10+Sarmiento!G10+Urquiza!G10+Roca!G10+'San Martin'!G10+'Belgrano Norte'!G10+'Belgrano Sur'!G10</f>
        <v>58591</v>
      </c>
      <c r="H10" s="13">
        <f>+Mitre!H10+Sarmiento!H10+Urquiza!H10+Roca!H10+'San Martin'!H10+'Belgrano Norte'!H10+'Belgrano Sur'!H10</f>
        <v>47477</v>
      </c>
      <c r="I10" s="13">
        <f>+Mitre!I10+Sarmiento!I10+Urquiza!I10+Roca!I10+'San Martin'!I10+'Belgrano Norte'!I10+'Belgrano Sur'!I10</f>
        <v>11114</v>
      </c>
      <c r="K10" s="11">
        <v>1995</v>
      </c>
      <c r="L10" s="13">
        <f t="shared" si="3"/>
        <v>54141.666666666664</v>
      </c>
      <c r="M10" s="35">
        <f t="shared" si="4"/>
        <v>0.90873509335385005</v>
      </c>
    </row>
    <row r="11" spans="1:13" ht="17.100000000000001" customHeight="1" x14ac:dyDescent="0.25">
      <c r="A11" s="11" t="s">
        <v>30</v>
      </c>
      <c r="B11" s="12">
        <f t="shared" ref="B11" si="5">H11/E11</f>
        <v>0.72837859814604</v>
      </c>
      <c r="C11" s="12">
        <f t="shared" ref="C11" si="6">H11/G11</f>
        <v>0.79901523530880936</v>
      </c>
      <c r="D11" s="12">
        <f t="shared" ref="D11" si="7">G11/E11</f>
        <v>0.91159538136282325</v>
      </c>
      <c r="E11" s="13">
        <f>+Mitre!E11+Sarmiento!E11+Urquiza!E11+Roca!E11+'San Martin'!E11+'Belgrano Norte'!E11+'Belgrano Sur'!E11</f>
        <v>61490</v>
      </c>
      <c r="F11" s="13">
        <f>+Mitre!F11+Sarmiento!F11+Urquiza!F11+Roca!F11+'San Martin'!F11+'Belgrano Norte'!F11+'Belgrano Sur'!F11</f>
        <v>5436</v>
      </c>
      <c r="G11" s="13">
        <f>+Mitre!G11+Sarmiento!G11+Urquiza!G11+Roca!G11+'San Martin'!G11+'Belgrano Norte'!G11+'Belgrano Sur'!G11</f>
        <v>56054</v>
      </c>
      <c r="H11" s="13">
        <f>+Mitre!H11+Sarmiento!H11+Urquiza!H11+Roca!H11+'San Martin'!H11+'Belgrano Norte'!H11+'Belgrano Sur'!H11</f>
        <v>44788</v>
      </c>
      <c r="I11" s="13">
        <f>+Mitre!I11+Sarmiento!I11+Urquiza!I11+Roca!I11+'San Martin'!I11+'Belgrano Norte'!I11+'Belgrano Sur'!I11</f>
        <v>11266</v>
      </c>
      <c r="K11" s="11">
        <v>1996</v>
      </c>
      <c r="L11" s="13">
        <f t="shared" si="3"/>
        <v>60006.5</v>
      </c>
      <c r="M11" s="35">
        <f t="shared" si="4"/>
        <v>0.94299110379359175</v>
      </c>
    </row>
    <row r="12" spans="1:13" ht="17.100000000000001" customHeight="1" x14ac:dyDescent="0.25">
      <c r="A12" s="11" t="s">
        <v>31</v>
      </c>
      <c r="B12" s="12">
        <f t="shared" ref="B12:B13" si="8">H12/E12</f>
        <v>0.71897708648999659</v>
      </c>
      <c r="C12" s="12">
        <f t="shared" ref="C12:C13" si="9">H12/G12</f>
        <v>0.80048887970804927</v>
      </c>
      <c r="D12" s="12">
        <f t="shared" ref="D12:D13" si="10">G12/E12</f>
        <v>0.89817248523454651</v>
      </c>
      <c r="E12" s="13">
        <f>+Mitre!E12+Sarmiento!E12+Urquiza!E12+Roca!E12+'San Martin'!E12+'Belgrano Norte'!E12+'Belgrano Sur'!E12</f>
        <v>64678</v>
      </c>
      <c r="F12" s="13">
        <f>+Mitre!F12+Sarmiento!F12+Urquiza!F12+Roca!F12+'San Martin'!F12+'Belgrano Norte'!F12+'Belgrano Sur'!F12</f>
        <v>6586</v>
      </c>
      <c r="G12" s="13">
        <f>+Mitre!G12+Sarmiento!G12+Urquiza!G12+Roca!G12+'San Martin'!G12+'Belgrano Norte'!G12+'Belgrano Sur'!G12</f>
        <v>58092</v>
      </c>
      <c r="H12" s="13">
        <f>+Mitre!H12+Sarmiento!H12+Urquiza!H12+Roca!H12+'San Martin'!H12+'Belgrano Norte'!H12+'Belgrano Sur'!H12</f>
        <v>46502</v>
      </c>
      <c r="I12" s="13">
        <f>+Mitre!I12+Sarmiento!I12+Urquiza!I12+Roca!I12+'San Martin'!I12+'Belgrano Norte'!I12+'Belgrano Sur'!I12</f>
        <v>11590</v>
      </c>
      <c r="K12" s="11">
        <v>1997</v>
      </c>
      <c r="L12" s="13">
        <f t="shared" si="3"/>
        <v>65151.083333333336</v>
      </c>
      <c r="M12" s="35">
        <f t="shared" si="4"/>
        <v>0.95790401584432894</v>
      </c>
    </row>
    <row r="13" spans="1:13" ht="17.100000000000001" customHeight="1" x14ac:dyDescent="0.25">
      <c r="A13" s="62" t="s">
        <v>62</v>
      </c>
      <c r="B13" s="66">
        <f t="shared" si="8"/>
        <v>0.74055158324821246</v>
      </c>
      <c r="C13" s="66">
        <f t="shared" si="9"/>
        <v>0.81869162455979172</v>
      </c>
      <c r="D13" s="66">
        <f t="shared" si="10"/>
        <v>0.90455497654126482</v>
      </c>
      <c r="E13" s="67">
        <f>+Mitre!E13+Sarmiento!E13+Urquiza!E13+Roca!E13+'San Martin'!E13+'Belgrano Norte'!E13+'Belgrano Sur'!E13</f>
        <v>57761</v>
      </c>
      <c r="F13" s="67">
        <f>+Mitre!F13+Sarmiento!F13+Urquiza!F13+Roca!F13+'San Martin'!F13+'Belgrano Norte'!F13+'Belgrano Sur'!F13</f>
        <v>5513</v>
      </c>
      <c r="G13" s="67">
        <f>+Mitre!G13+Sarmiento!G13+Urquiza!G13+Roca!G13+'San Martin'!G13+'Belgrano Sur'!G13</f>
        <v>52248</v>
      </c>
      <c r="H13" s="67">
        <f>+Mitre!H13+Sarmiento!H13+Urquiza!H13+Roca!H13+'San Martin'!H13+'Belgrano Norte'!H13+'Belgrano Sur'!H13</f>
        <v>42775</v>
      </c>
      <c r="I13" s="67">
        <f>+Mitre!I13+Sarmiento!I13+Urquiza!I13+Roca!I13+'San Martin'!I13+'Belgrano Norte'!I13+'Belgrano Sur'!I13</f>
        <v>9473</v>
      </c>
      <c r="K13" s="11">
        <v>1998</v>
      </c>
      <c r="L13" s="13">
        <f t="shared" si="3"/>
        <v>69168.25</v>
      </c>
      <c r="M13" s="35">
        <f t="shared" si="4"/>
        <v>0.96612623424929422</v>
      </c>
    </row>
    <row r="14" spans="1:13" ht="17.100000000000001" customHeight="1" x14ac:dyDescent="0.25">
      <c r="A14" s="11" t="s">
        <v>33</v>
      </c>
      <c r="B14" s="12"/>
      <c r="C14" s="12"/>
      <c r="D14" s="12"/>
      <c r="E14" s="13"/>
      <c r="F14" s="13"/>
      <c r="G14" s="13"/>
      <c r="H14" s="13"/>
      <c r="I14" s="13"/>
      <c r="K14" s="11">
        <v>1999</v>
      </c>
      <c r="L14" s="13">
        <f t="shared" si="3"/>
        <v>71890.333333333328</v>
      </c>
      <c r="M14" s="35">
        <f t="shared" si="4"/>
        <v>0.96556103846290764</v>
      </c>
    </row>
    <row r="15" spans="1:13" ht="17.100000000000001" customHeight="1" x14ac:dyDescent="0.25">
      <c r="A15" s="11" t="s">
        <v>34</v>
      </c>
      <c r="B15" s="12"/>
      <c r="C15" s="12"/>
      <c r="D15" s="12"/>
      <c r="E15" s="13"/>
      <c r="F15" s="13"/>
      <c r="G15" s="13"/>
      <c r="H15" s="13"/>
      <c r="I15" s="13"/>
      <c r="K15" s="11">
        <v>2000</v>
      </c>
      <c r="L15" s="13">
        <f t="shared" si="3"/>
        <v>71885.416666666672</v>
      </c>
      <c r="M15" s="35">
        <f t="shared" si="4"/>
        <v>0.95175088425625798</v>
      </c>
    </row>
    <row r="16" spans="1:13" ht="17.100000000000001" customHeight="1" x14ac:dyDescent="0.25">
      <c r="A16" s="11" t="s">
        <v>35</v>
      </c>
      <c r="B16" s="12"/>
      <c r="C16" s="12"/>
      <c r="D16" s="12"/>
      <c r="E16" s="13"/>
      <c r="F16" s="13"/>
      <c r="G16" s="13"/>
      <c r="H16" s="13"/>
      <c r="I16" s="13"/>
      <c r="K16" s="11">
        <v>2001</v>
      </c>
      <c r="L16" s="13">
        <f t="shared" si="3"/>
        <v>73530.666666666672</v>
      </c>
      <c r="M16" s="35">
        <f t="shared" si="4"/>
        <v>0.93807282254653712</v>
      </c>
    </row>
    <row r="17" spans="1:13" ht="17.100000000000001" customHeight="1" x14ac:dyDescent="0.25">
      <c r="A17" s="11" t="s">
        <v>36</v>
      </c>
      <c r="B17" s="12"/>
      <c r="C17" s="12"/>
      <c r="D17" s="12"/>
      <c r="E17" s="13"/>
      <c r="F17" s="13"/>
      <c r="G17" s="13"/>
      <c r="H17" s="13"/>
      <c r="I17" s="13"/>
      <c r="K17" s="11">
        <v>2002</v>
      </c>
      <c r="L17" s="13">
        <f t="shared" si="3"/>
        <v>65076.166666666664</v>
      </c>
      <c r="M17" s="35">
        <f t="shared" si="4"/>
        <v>0.86540029807935659</v>
      </c>
    </row>
    <row r="18" spans="1:13" ht="17.100000000000001" customHeight="1" x14ac:dyDescent="0.25">
      <c r="A18" s="11" t="s">
        <v>37</v>
      </c>
      <c r="B18" s="12"/>
      <c r="C18" s="12"/>
      <c r="D18" s="12"/>
      <c r="E18" s="13"/>
      <c r="F18" s="13"/>
      <c r="G18" s="13"/>
      <c r="H18" s="13"/>
      <c r="I18" s="13"/>
      <c r="K18" s="11">
        <v>2003</v>
      </c>
      <c r="L18" s="13">
        <f t="shared" si="3"/>
        <v>60220.083333333336</v>
      </c>
      <c r="M18" s="35">
        <f t="shared" si="4"/>
        <v>0.85698189437434202</v>
      </c>
    </row>
    <row r="19" spans="1:13" ht="17.100000000000001" customHeight="1" x14ac:dyDescent="0.25">
      <c r="A19" s="14" t="s">
        <v>38</v>
      </c>
      <c r="B19" s="15"/>
      <c r="C19" s="15"/>
      <c r="D19" s="15"/>
      <c r="E19" s="16"/>
      <c r="F19" s="16"/>
      <c r="G19" s="16"/>
      <c r="H19" s="16"/>
      <c r="I19" s="16"/>
      <c r="K19" s="11">
        <v>2004</v>
      </c>
      <c r="L19" s="13">
        <f t="shared" si="3"/>
        <v>59758.083333333336</v>
      </c>
      <c r="M19" s="35">
        <f t="shared" si="4"/>
        <v>0.82239892070966469</v>
      </c>
    </row>
    <row r="20" spans="1:13" ht="17.100000000000001" customHeight="1" x14ac:dyDescent="0.25">
      <c r="A20" s="20"/>
      <c r="B20" s="21"/>
      <c r="C20" s="21"/>
      <c r="D20" s="21"/>
      <c r="E20" s="22"/>
      <c r="F20" s="22"/>
      <c r="G20" s="22"/>
      <c r="H20" s="22"/>
      <c r="I20" s="22"/>
      <c r="J20" s="23"/>
      <c r="K20" s="11">
        <v>2005</v>
      </c>
      <c r="L20" s="13">
        <f t="shared" si="3"/>
        <v>59257.083333333336</v>
      </c>
      <c r="M20" s="35">
        <f t="shared" si="4"/>
        <v>0.82652688662782892</v>
      </c>
    </row>
    <row r="21" spans="1:13" ht="17.100000000000001" customHeight="1" x14ac:dyDescent="0.25">
      <c r="A21" s="24" t="s">
        <v>39</v>
      </c>
      <c r="B21" s="25">
        <f t="shared" ref="B21" si="11">H21/E21</f>
        <v>0.76030303862095472</v>
      </c>
      <c r="C21" s="25">
        <f t="shared" ref="C21" si="12">H21/G21</f>
        <v>0.83012206707845204</v>
      </c>
      <c r="D21" s="25">
        <f t="shared" ref="D21" si="13">G21/E21</f>
        <v>0.91589305810985144</v>
      </c>
      <c r="E21" s="26">
        <f>+AVERAGE(E8:E19)</f>
        <v>60718.333333333336</v>
      </c>
      <c r="F21" s="26">
        <f>+AVERAGE(F8:F19)</f>
        <v>5106.833333333333</v>
      </c>
      <c r="G21" s="26">
        <f>+AVERAGE(G8:G19)</f>
        <v>55611.5</v>
      </c>
      <c r="H21" s="26">
        <f>+AVERAGE(H8:H19)</f>
        <v>46164.333333333336</v>
      </c>
      <c r="I21" s="26">
        <f>+AVERAGE(I8:I19)</f>
        <v>9447.1666666666661</v>
      </c>
      <c r="K21" s="11">
        <v>2006</v>
      </c>
      <c r="L21" s="13">
        <f t="shared" si="3"/>
        <v>59994.083333333336</v>
      </c>
      <c r="M21" s="35">
        <f t="shared" si="4"/>
        <v>0.82246963589602795</v>
      </c>
    </row>
    <row r="22" spans="1:13" ht="17.100000000000001" customHeight="1" x14ac:dyDescent="0.25">
      <c r="A22" s="24" t="s">
        <v>40</v>
      </c>
      <c r="B22" s="27" t="s">
        <v>41</v>
      </c>
      <c r="C22" s="27" t="s">
        <v>41</v>
      </c>
      <c r="D22" s="27" t="s">
        <v>41</v>
      </c>
      <c r="E22" s="26">
        <f>SUM(E8:E19)</f>
        <v>364310</v>
      </c>
      <c r="F22" s="26">
        <f t="shared" ref="F22:I22" si="14">SUM(F8:F19)</f>
        <v>30641</v>
      </c>
      <c r="G22" s="26">
        <f t="shared" si="14"/>
        <v>333669</v>
      </c>
      <c r="H22" s="26">
        <f t="shared" si="14"/>
        <v>276986</v>
      </c>
      <c r="I22" s="26">
        <f t="shared" si="14"/>
        <v>56683</v>
      </c>
      <c r="K22" s="11">
        <v>2007</v>
      </c>
      <c r="L22" s="13">
        <f t="shared" si="3"/>
        <v>59947.666666666664</v>
      </c>
      <c r="M22" s="35">
        <f t="shared" si="4"/>
        <v>0.78829827209978443</v>
      </c>
    </row>
    <row r="23" spans="1:13" ht="17.100000000000001" customHeight="1" x14ac:dyDescent="0.25">
      <c r="A23" s="41" t="s">
        <v>60</v>
      </c>
      <c r="B23" s="41"/>
      <c r="C23" s="41"/>
      <c r="D23" s="41"/>
      <c r="E23" s="41"/>
      <c r="F23" s="41"/>
      <c r="G23" s="41"/>
      <c r="H23" s="41"/>
      <c r="I23" s="41"/>
      <c r="K23" s="11">
        <v>2008</v>
      </c>
      <c r="L23" s="13">
        <f t="shared" si="3"/>
        <v>61081.083333333336</v>
      </c>
      <c r="M23" s="35">
        <f t="shared" si="4"/>
        <v>0.84315726589336382</v>
      </c>
    </row>
    <row r="24" spans="1:13" ht="17.100000000000001" customHeight="1" x14ac:dyDescent="0.25">
      <c r="A24" s="63" t="s">
        <v>63</v>
      </c>
      <c r="B24" s="63"/>
      <c r="C24" s="63"/>
      <c r="D24" s="63"/>
      <c r="E24" s="63"/>
      <c r="F24" s="63"/>
      <c r="G24" s="63"/>
      <c r="H24" s="63"/>
      <c r="I24" s="63"/>
      <c r="K24" s="11">
        <v>2009</v>
      </c>
      <c r="L24" s="13">
        <f t="shared" si="3"/>
        <v>64336.916666666664</v>
      </c>
      <c r="M24" s="35">
        <f t="shared" si="4"/>
        <v>0.86400555834563697</v>
      </c>
    </row>
    <row r="25" spans="1:13" ht="17.100000000000001" customHeight="1" x14ac:dyDescent="0.25">
      <c r="A25" s="49" t="s">
        <v>9</v>
      </c>
      <c r="B25" s="43" t="s">
        <v>0</v>
      </c>
      <c r="C25" s="44"/>
      <c r="D25" s="7" t="s">
        <v>42</v>
      </c>
      <c r="E25" s="45" t="s">
        <v>48</v>
      </c>
      <c r="F25" s="46"/>
      <c r="G25" s="46"/>
      <c r="H25" s="46"/>
      <c r="I25" s="47"/>
      <c r="K25" s="11">
        <v>2010</v>
      </c>
      <c r="L25" s="13">
        <f t="shared" si="3"/>
        <v>64321.916666666664</v>
      </c>
      <c r="M25" s="35">
        <f t="shared" si="4"/>
        <v>0.8539899044141338</v>
      </c>
    </row>
    <row r="26" spans="1:13" ht="17.100000000000001" customHeight="1" x14ac:dyDescent="0.25">
      <c r="A26" s="51"/>
      <c r="B26" s="28" t="s">
        <v>1</v>
      </c>
      <c r="C26" s="28" t="s">
        <v>2</v>
      </c>
      <c r="D26" s="28" t="s">
        <v>3</v>
      </c>
      <c r="E26" s="5" t="s">
        <v>4</v>
      </c>
      <c r="F26" s="5" t="s">
        <v>5</v>
      </c>
      <c r="G26" s="49" t="s">
        <v>6</v>
      </c>
      <c r="H26" s="49" t="s">
        <v>7</v>
      </c>
      <c r="I26" s="5" t="s">
        <v>8</v>
      </c>
      <c r="K26" s="11">
        <v>2011</v>
      </c>
      <c r="L26" s="13">
        <f t="shared" si="3"/>
        <v>63128.916666666664</v>
      </c>
      <c r="M26" s="35">
        <f t="shared" si="4"/>
        <v>0.77853161077651989</v>
      </c>
    </row>
    <row r="27" spans="1:13" ht="17.100000000000001" customHeight="1" x14ac:dyDescent="0.25">
      <c r="A27" s="50"/>
      <c r="B27" s="4" t="s">
        <v>10</v>
      </c>
      <c r="C27" s="4" t="s">
        <v>11</v>
      </c>
      <c r="D27" s="4" t="s">
        <v>12</v>
      </c>
      <c r="E27" s="6" t="s">
        <v>13</v>
      </c>
      <c r="F27" s="6" t="s">
        <v>14</v>
      </c>
      <c r="G27" s="50"/>
      <c r="H27" s="50"/>
      <c r="I27" s="6" t="s">
        <v>14</v>
      </c>
      <c r="K27" s="11">
        <v>2012</v>
      </c>
      <c r="L27" s="13">
        <f t="shared" si="3"/>
        <v>59598.583333333336</v>
      </c>
      <c r="M27" s="35">
        <f t="shared" si="4"/>
        <v>0.68954746759198315</v>
      </c>
    </row>
    <row r="28" spans="1:13" ht="17.100000000000001" customHeight="1" x14ac:dyDescent="0.25">
      <c r="A28" s="8">
        <v>1993</v>
      </c>
      <c r="B28" s="9">
        <f>H28/E28</f>
        <v>0.77253486132157079</v>
      </c>
      <c r="C28" s="9">
        <f>H28/G28</f>
        <v>0.8865870143768394</v>
      </c>
      <c r="D28" s="9">
        <f>G28/E28</f>
        <v>0.87135819586142582</v>
      </c>
      <c r="E28" s="10">
        <v>652012</v>
      </c>
      <c r="F28" s="10">
        <f>+E28-G28</f>
        <v>83876</v>
      </c>
      <c r="G28" s="10">
        <v>568136</v>
      </c>
      <c r="H28" s="10">
        <v>503702</v>
      </c>
      <c r="I28" s="10">
        <f>+G28-H28</f>
        <v>64434</v>
      </c>
      <c r="K28" s="11">
        <v>2013</v>
      </c>
      <c r="L28" s="13">
        <f t="shared" si="3"/>
        <v>51948.666666666664</v>
      </c>
      <c r="M28" s="35">
        <f t="shared" si="4"/>
        <v>0.63208013834247945</v>
      </c>
    </row>
    <row r="29" spans="1:13" ht="17.100000000000001" customHeight="1" x14ac:dyDescent="0.25">
      <c r="A29" s="11">
        <v>1994</v>
      </c>
      <c r="B29" s="12">
        <f t="shared" ref="B29:B43" si="15">H29/E29</f>
        <v>0.79098717312300437</v>
      </c>
      <c r="C29" s="12">
        <f t="shared" ref="C29:C43" si="16">H29/G29</f>
        <v>0.88935572782084416</v>
      </c>
      <c r="D29" s="12">
        <f t="shared" ref="D29:D43" si="17">G29/E29</f>
        <v>0.88939346583074408</v>
      </c>
      <c r="E29" s="13">
        <f>+Mitre!E29+Sarmiento!E29+Urquiza!E29+Roca!E29+'San Martin'!E29+'Belgrano Norte'!E29+'Belgrano Sur'!E29</f>
        <v>652692</v>
      </c>
      <c r="F29" s="13">
        <f>+Mitre!F29+Sarmiento!F29+Urquiza!F29+Roca!F29+'San Martin'!F29+'Belgrano Norte'!F29+'Belgrano Sur'!F29</f>
        <v>72192</v>
      </c>
      <c r="G29" s="13">
        <f>+Mitre!G29+Sarmiento!G29+Urquiza!G29+Roca!G29+'San Martin'!G29+'Belgrano Norte'!G29+'Belgrano Sur'!G29</f>
        <v>580500</v>
      </c>
      <c r="H29" s="13">
        <f>+Mitre!H29+Sarmiento!H29+Urquiza!H29+Roca!H29+'San Martin'!H29+'Belgrano Norte'!H29+'Belgrano Sur'!H29</f>
        <v>516271</v>
      </c>
      <c r="I29" s="13">
        <f>+Mitre!I29+Sarmiento!I29+Urquiza!I29+Roca!I29+'San Martin'!I29+'Belgrano Norte'!I29+'Belgrano Sur'!I29</f>
        <v>64229</v>
      </c>
      <c r="K29" s="11">
        <v>2014</v>
      </c>
      <c r="L29" s="13">
        <f t="shared" si="3"/>
        <v>51618.583333333336</v>
      </c>
      <c r="M29" s="35">
        <f t="shared" si="4"/>
        <v>0.69761985453218278</v>
      </c>
    </row>
    <row r="30" spans="1:13" ht="17.100000000000001" customHeight="1" x14ac:dyDescent="0.25">
      <c r="A30" s="11">
        <v>1995</v>
      </c>
      <c r="B30" s="12">
        <f t="shared" si="15"/>
        <v>0.90873509335385005</v>
      </c>
      <c r="C30" s="12">
        <f t="shared" si="16"/>
        <v>0.93807141757734336</v>
      </c>
      <c r="D30" s="12">
        <f t="shared" si="17"/>
        <v>0.96872698211053354</v>
      </c>
      <c r="E30" s="13">
        <f>+Mitre!E30+Sarmiento!E30+Urquiza!E30+Roca!E30+'San Martin'!E30+'Belgrano Norte'!E30+'Belgrano Sur'!E30</f>
        <v>670674</v>
      </c>
      <c r="F30" s="13">
        <f>+Mitre!F30+Sarmiento!F30+Urquiza!F30+Roca!F30+'San Martin'!F30+'Belgrano Norte'!F30+'Belgrano Sur'!F30</f>
        <v>20974</v>
      </c>
      <c r="G30" s="13">
        <f>+Mitre!G30+Sarmiento!G30+Urquiza!G30+Roca!G30+'San Martin'!G30+'Belgrano Norte'!G30+'Belgrano Sur'!G30</f>
        <v>649700</v>
      </c>
      <c r="H30" s="13">
        <f>+Mitre!H30+Sarmiento!H30+Urquiza!H30+Roca!H30+'San Martin'!H30+'Belgrano Norte'!H30+'Belgrano Sur'!H30</f>
        <v>609465</v>
      </c>
      <c r="I30" s="13">
        <f>+Mitre!I30+Sarmiento!I30+Urquiza!I30+Roca!I30+'San Martin'!I30+'Belgrano Norte'!I30+'Belgrano Sur'!I30</f>
        <v>40235</v>
      </c>
      <c r="K30" s="11">
        <v>2015</v>
      </c>
      <c r="L30" s="13">
        <f t="shared" ref="L30:L32" si="18">+G50/12</f>
        <v>51310</v>
      </c>
      <c r="M30" s="35">
        <f t="shared" ref="M30:M32" si="19">+B50</f>
        <v>0.75028079205469034</v>
      </c>
    </row>
    <row r="31" spans="1:13" ht="17.100000000000001" customHeight="1" x14ac:dyDescent="0.25">
      <c r="A31" s="11">
        <v>1996</v>
      </c>
      <c r="B31" s="12">
        <f t="shared" si="15"/>
        <v>0.94299110379359175</v>
      </c>
      <c r="C31" s="12">
        <f t="shared" si="16"/>
        <v>0.96640225086726717</v>
      </c>
      <c r="D31" s="12">
        <f t="shared" si="17"/>
        <v>0.97577494562676581</v>
      </c>
      <c r="E31" s="13">
        <f>+Mitre!E31+Sarmiento!E31+Urquiza!E31+Roca!E31+'San Martin'!E31+'Belgrano Norte'!E31+'Belgrano Sur'!E31</f>
        <v>737955</v>
      </c>
      <c r="F31" s="13">
        <f>+Mitre!F31+Sarmiento!F31+Urquiza!F31+Roca!F31+'San Martin'!F31+'Belgrano Norte'!F31+'Belgrano Sur'!F31</f>
        <v>17877</v>
      </c>
      <c r="G31" s="13">
        <f>+Mitre!G31+Sarmiento!G31+Urquiza!G31+Roca!G31+'San Martin'!G31+'Belgrano Norte'!G31+'Belgrano Sur'!G31</f>
        <v>720078</v>
      </c>
      <c r="H31" s="13">
        <f>+Mitre!H31+Sarmiento!H31+Urquiza!H31+Roca!H31+'San Martin'!H31+'Belgrano Norte'!H31+'Belgrano Sur'!H31</f>
        <v>695885</v>
      </c>
      <c r="I31" s="13">
        <f>+Mitre!I31+Sarmiento!I31+Urquiza!I31+Roca!I31+'San Martin'!I31+'Belgrano Norte'!I31+'Belgrano Sur'!I31</f>
        <v>24193</v>
      </c>
      <c r="K31" s="11">
        <v>2016</v>
      </c>
      <c r="L31" s="13">
        <f t="shared" si="18"/>
        <v>54764.75</v>
      </c>
      <c r="M31" s="35">
        <f t="shared" si="19"/>
        <v>0.79462527825165086</v>
      </c>
    </row>
    <row r="32" spans="1:13" ht="17.100000000000001" customHeight="1" x14ac:dyDescent="0.25">
      <c r="A32" s="11">
        <v>1997</v>
      </c>
      <c r="B32" s="12">
        <f t="shared" si="15"/>
        <v>0.95790401584432894</v>
      </c>
      <c r="C32" s="12">
        <f t="shared" si="16"/>
        <v>0.96878409542946975</v>
      </c>
      <c r="D32" s="12">
        <f t="shared" si="17"/>
        <v>0.98876934537171823</v>
      </c>
      <c r="E32" s="13">
        <f>+Mitre!E32+Sarmiento!E32+Urquiza!E32+Roca!E32+'San Martin'!E32+'Belgrano Norte'!E32+'Belgrano Sur'!E32</f>
        <v>790693</v>
      </c>
      <c r="F32" s="13">
        <f>+Mitre!F32+Sarmiento!F32+Urquiza!F32+Roca!F32+'San Martin'!F32+'Belgrano Norte'!F32+'Belgrano Sur'!F32</f>
        <v>8880</v>
      </c>
      <c r="G32" s="13">
        <f>+Mitre!G32+Sarmiento!G32+Urquiza!G32+Roca!G32+'San Martin'!G32+'Belgrano Norte'!G32+'Belgrano Sur'!G32</f>
        <v>781813</v>
      </c>
      <c r="H32" s="13">
        <f>+Mitre!H32+Sarmiento!H32+Urquiza!H32+Roca!H32+'San Martin'!H32+'Belgrano Norte'!H32+'Belgrano Sur'!H32</f>
        <v>757408</v>
      </c>
      <c r="I32" s="13">
        <f>+Mitre!I32+Sarmiento!I32+Urquiza!I32+Roca!I32+'San Martin'!I32+'Belgrano Norte'!I32+'Belgrano Sur'!I32</f>
        <v>24405</v>
      </c>
      <c r="K32" s="11">
        <v>2017</v>
      </c>
      <c r="L32" s="13">
        <f t="shared" si="18"/>
        <v>55883.333333333336</v>
      </c>
      <c r="M32" s="35">
        <f t="shared" si="19"/>
        <v>0.79880742511860847</v>
      </c>
    </row>
    <row r="33" spans="1:13" ht="17.100000000000001" customHeight="1" x14ac:dyDescent="0.25">
      <c r="A33" s="11">
        <v>1998</v>
      </c>
      <c r="B33" s="12">
        <f t="shared" si="15"/>
        <v>0.96612623424929422</v>
      </c>
      <c r="C33" s="12">
        <f t="shared" si="16"/>
        <v>0.97760774150953167</v>
      </c>
      <c r="D33" s="12">
        <f t="shared" si="17"/>
        <v>0.98825550701704878</v>
      </c>
      <c r="E33" s="13">
        <f>+Mitre!E33+Sarmiento!E33+Urquiza!E33+Roca!E33+'San Martin'!E33+'Belgrano Norte'!E33+'Belgrano Sur'!E33</f>
        <v>839883</v>
      </c>
      <c r="F33" s="13">
        <f>+Mitre!F33+Sarmiento!F33+Urquiza!F33+Roca!F33+'San Martin'!F33+'Belgrano Norte'!F33+'Belgrano Sur'!F33</f>
        <v>9864</v>
      </c>
      <c r="G33" s="13">
        <f>+Mitre!G33+Sarmiento!G33+Urquiza!G33+Roca!G33+'San Martin'!G33+'Belgrano Norte'!G33+'Belgrano Sur'!G33</f>
        <v>830019</v>
      </c>
      <c r="H33" s="13">
        <f>+Mitre!H33+Sarmiento!H33+Urquiza!H33+Roca!H33+'San Martin'!H33+'Belgrano Norte'!H33+'Belgrano Sur'!H33</f>
        <v>811433</v>
      </c>
      <c r="I33" s="13">
        <f>+Mitre!I33+Sarmiento!I33+Urquiza!I33+Roca!I33+'San Martin'!I33+'Belgrano Norte'!I33+'Belgrano Sur'!I33</f>
        <v>18586</v>
      </c>
      <c r="K33" s="38">
        <v>43101</v>
      </c>
      <c r="L33" s="13">
        <f>+G8</f>
        <v>57974</v>
      </c>
      <c r="M33" s="35">
        <f>+B8</f>
        <v>0.82309352749766418</v>
      </c>
    </row>
    <row r="34" spans="1:13" ht="17.100000000000001" customHeight="1" x14ac:dyDescent="0.25">
      <c r="A34" s="11">
        <v>1999</v>
      </c>
      <c r="B34" s="12">
        <f t="shared" si="15"/>
        <v>0.96556103846290764</v>
      </c>
      <c r="C34" s="12">
        <f t="shared" si="16"/>
        <v>0.97463033973042268</v>
      </c>
      <c r="D34" s="12">
        <f t="shared" si="17"/>
        <v>0.9906946245178212</v>
      </c>
      <c r="E34" s="13">
        <f>+Mitre!E34+Sarmiento!E34+Urquiza!E34+Roca!E34+'San Martin'!E34+'Belgrano Norte'!E34+'Belgrano Sur'!E34</f>
        <v>870787</v>
      </c>
      <c r="F34" s="13">
        <f>+Mitre!F34+Sarmiento!F34+Urquiza!F34+Roca!F34+'San Martin'!F34+'Belgrano Norte'!F34+'Belgrano Sur'!F34</f>
        <v>8103</v>
      </c>
      <c r="G34" s="13">
        <f>+Mitre!G34+Sarmiento!G34+Urquiza!G34+Roca!G34+'San Martin'!G34+'Belgrano Norte'!G34+'Belgrano Sur'!G34</f>
        <v>862684</v>
      </c>
      <c r="H34" s="13">
        <f>+Mitre!H34+Sarmiento!H34+Urquiza!H34+Roca!H34+'San Martin'!H34+'Belgrano Norte'!H34+'Belgrano Sur'!H34</f>
        <v>840798</v>
      </c>
      <c r="I34" s="13">
        <f>+Mitre!I34+Sarmiento!I34+Urquiza!I34+Roca!I34+'San Martin'!I34+'Belgrano Norte'!I34+'Belgrano Sur'!I34</f>
        <v>21886</v>
      </c>
      <c r="K34" s="38">
        <v>43132</v>
      </c>
      <c r="L34" s="13">
        <f t="shared" ref="L34:L35" si="20">+G9</f>
        <v>50710</v>
      </c>
      <c r="M34" s="35">
        <f t="shared" ref="M34:M35" si="21">+B9</f>
        <v>0.81702284450994844</v>
      </c>
    </row>
    <row r="35" spans="1:13" ht="17.100000000000001" customHeight="1" x14ac:dyDescent="0.25">
      <c r="A35" s="11">
        <v>2000</v>
      </c>
      <c r="B35" s="12">
        <f t="shared" si="15"/>
        <v>0.95175088425625798</v>
      </c>
      <c r="C35" s="12">
        <f t="shared" si="16"/>
        <v>0.97011563541515722</v>
      </c>
      <c r="D35" s="12">
        <f t="shared" si="17"/>
        <v>0.98106952358206234</v>
      </c>
      <c r="E35" s="13">
        <f>+Mitre!E35+Sarmiento!E35+Urquiza!E35+Roca!E35+'San Martin'!E35+'Belgrano Norte'!E35+'Belgrano Sur'!E35</f>
        <v>879270</v>
      </c>
      <c r="F35" s="13">
        <f>+Mitre!F35+Sarmiento!F35+Urquiza!F35+Roca!F35+'San Martin'!F35+'Belgrano Norte'!F35+'Belgrano Sur'!F35</f>
        <v>16645</v>
      </c>
      <c r="G35" s="13">
        <f>+Mitre!G35+Sarmiento!G35+Urquiza!G35+Roca!G35+'San Martin'!G35+'Belgrano Norte'!G35+'Belgrano Sur'!G35</f>
        <v>862625</v>
      </c>
      <c r="H35" s="13">
        <f>+Mitre!H35+Sarmiento!H35+Urquiza!H35+Roca!H35+'San Martin'!H35+'Belgrano Norte'!H35+'Belgrano Sur'!H35</f>
        <v>836846</v>
      </c>
      <c r="I35" s="13">
        <f>+Mitre!I35+Sarmiento!I35+Urquiza!I35+Roca!I35+'San Martin'!I35+'Belgrano Norte'!I35+'Belgrano Sur'!I35</f>
        <v>25779</v>
      </c>
      <c r="K35" s="38">
        <v>43160</v>
      </c>
      <c r="L35" s="13">
        <f t="shared" si="20"/>
        <v>58591</v>
      </c>
      <c r="M35" s="35">
        <f t="shared" si="21"/>
        <v>0.74156162629055178</v>
      </c>
    </row>
    <row r="36" spans="1:13" ht="17.100000000000001" customHeight="1" x14ac:dyDescent="0.25">
      <c r="A36" s="11">
        <v>2001</v>
      </c>
      <c r="B36" s="12">
        <f t="shared" si="15"/>
        <v>0.93807282254653712</v>
      </c>
      <c r="C36" s="12">
        <f t="shared" si="16"/>
        <v>0.96776288351345474</v>
      </c>
      <c r="D36" s="12">
        <f t="shared" si="17"/>
        <v>0.96932093442235756</v>
      </c>
      <c r="E36" s="13">
        <f>+Mitre!E36+Sarmiento!E36+Urquiza!E36+Roca!E36+'San Martin'!E36+'Belgrano Norte'!E36+'Belgrano Sur'!E36</f>
        <v>910295</v>
      </c>
      <c r="F36" s="13">
        <f>+Mitre!F36+Sarmiento!F36+Urquiza!F36+Roca!F36+'San Martin'!F36+'Belgrano Norte'!F36+'Belgrano Sur'!F36</f>
        <v>27927</v>
      </c>
      <c r="G36" s="13">
        <f>+Mitre!G36+Sarmiento!G36+Urquiza!G36+Roca!G36+'San Martin'!G36+'Belgrano Norte'!G36+'Belgrano Sur'!G36</f>
        <v>882368</v>
      </c>
      <c r="H36" s="13">
        <f>+Mitre!H36+Sarmiento!H36+Urquiza!H36+Roca!H36+'San Martin'!H36+'Belgrano Norte'!H36+'Belgrano Sur'!H36</f>
        <v>853923</v>
      </c>
      <c r="I36" s="13">
        <f>+Mitre!I36+Sarmiento!I36+Urquiza!I36+Roca!I36+'San Martin'!I36+'Belgrano Norte'!I36+'Belgrano Sur'!I36</f>
        <v>28445</v>
      </c>
      <c r="K36" s="38">
        <v>43191</v>
      </c>
      <c r="L36" s="13">
        <f>+G11</f>
        <v>56054</v>
      </c>
      <c r="M36" s="35">
        <f>+B11</f>
        <v>0.72837859814604</v>
      </c>
    </row>
    <row r="37" spans="1:13" ht="17.100000000000001" customHeight="1" x14ac:dyDescent="0.25">
      <c r="A37" s="11">
        <v>2002</v>
      </c>
      <c r="B37" s="12">
        <f t="shared" si="15"/>
        <v>0.86540029807935659</v>
      </c>
      <c r="C37" s="12">
        <f t="shared" si="16"/>
        <v>0.94579940940999907</v>
      </c>
      <c r="D37" s="12">
        <f t="shared" si="17"/>
        <v>0.91499348537255232</v>
      </c>
      <c r="E37" s="13">
        <f>+Mitre!E37+Sarmiento!E37+Urquiza!E37+Roca!E37+'San Martin'!E37+'Belgrano Norte'!E37+'Belgrano Sur'!E37</f>
        <v>853464</v>
      </c>
      <c r="F37" s="13">
        <f>+Mitre!F37+Sarmiento!F37+Urquiza!F37+Roca!F37+'San Martin'!F37+'Belgrano Norte'!F37+'Belgrano Sur'!F37</f>
        <v>72550</v>
      </c>
      <c r="G37" s="13">
        <f>+Mitre!G37+Sarmiento!G37+Urquiza!G37+Roca!G37+'San Martin'!G37+'Belgrano Norte'!G37+'Belgrano Sur'!G37</f>
        <v>780914</v>
      </c>
      <c r="H37" s="13">
        <f>+Mitre!H37+Sarmiento!H37+Urquiza!H37+Roca!H37+'San Martin'!H37+'Belgrano Norte'!H37+'Belgrano Sur'!H37</f>
        <v>738588</v>
      </c>
      <c r="I37" s="13">
        <f>+Mitre!I37+Sarmiento!I37+Urquiza!I37+Roca!I37+'San Martin'!I37+'Belgrano Norte'!I37+'Belgrano Sur'!I37</f>
        <v>42326</v>
      </c>
      <c r="K37" s="38">
        <v>43221</v>
      </c>
      <c r="L37" s="13">
        <f t="shared" ref="L37:L38" si="22">+G12</f>
        <v>58092</v>
      </c>
      <c r="M37" s="35">
        <f t="shared" ref="M37:M38" si="23">+B12</f>
        <v>0.71897708648999659</v>
      </c>
    </row>
    <row r="38" spans="1:13" ht="17.100000000000001" customHeight="1" x14ac:dyDescent="0.25">
      <c r="A38" s="11">
        <v>2003</v>
      </c>
      <c r="B38" s="12">
        <f t="shared" si="15"/>
        <v>0.85698189437434202</v>
      </c>
      <c r="C38" s="12">
        <f t="shared" si="16"/>
        <v>0.91462980926905613</v>
      </c>
      <c r="D38" s="12">
        <f t="shared" si="17"/>
        <v>0.93697131417487411</v>
      </c>
      <c r="E38" s="13">
        <f>+Mitre!E38+Sarmiento!E38+Urquiza!E38+Roca!E38+'San Martin'!E38+'Belgrano Norte'!E38+'Belgrano Sur'!E38</f>
        <v>771252</v>
      </c>
      <c r="F38" s="13">
        <f>+Mitre!F38+Sarmiento!F38+Urquiza!F38+Roca!F38+'San Martin'!F38+'Belgrano Norte'!F38+'Belgrano Sur'!F38</f>
        <v>48611</v>
      </c>
      <c r="G38" s="13">
        <f>+Mitre!G38+Sarmiento!G38+Urquiza!G38+Roca!G38+'San Martin'!G38+'Belgrano Norte'!G38+'Belgrano Sur'!G38</f>
        <v>722641</v>
      </c>
      <c r="H38" s="13">
        <f>+Mitre!H38+Sarmiento!H38+Urquiza!H38+Roca!H38+'San Martin'!H38+'Belgrano Norte'!H38+'Belgrano Sur'!H38</f>
        <v>660949</v>
      </c>
      <c r="I38" s="13">
        <f>+Mitre!I38+Sarmiento!I38+Urquiza!I38+Roca!I38+'San Martin'!I38+'Belgrano Norte'!I38+'Belgrano Sur'!I38</f>
        <v>61692</v>
      </c>
      <c r="K38" s="32">
        <v>43252</v>
      </c>
      <c r="L38" s="16">
        <f t="shared" si="22"/>
        <v>52248</v>
      </c>
      <c r="M38" s="36">
        <f t="shared" si="23"/>
        <v>0.74055158324821246</v>
      </c>
    </row>
    <row r="39" spans="1:13" ht="17.100000000000001" customHeight="1" x14ac:dyDescent="0.25">
      <c r="A39" s="11">
        <v>2004</v>
      </c>
      <c r="B39" s="12">
        <f t="shared" si="15"/>
        <v>0.82239892070966469</v>
      </c>
      <c r="C39" s="12">
        <f t="shared" si="16"/>
        <v>0.88067583604449606</v>
      </c>
      <c r="D39" s="12">
        <f t="shared" si="17"/>
        <v>0.93382705309983438</v>
      </c>
      <c r="E39" s="13">
        <f>+Mitre!E39+Sarmiento!E39+Urquiza!E39+Roca!E39+'San Martin'!E39+'Belgrano Norte'!E39+'Belgrano Sur'!E39</f>
        <v>767912</v>
      </c>
      <c r="F39" s="13">
        <f>+Mitre!F39+Sarmiento!F39+Urquiza!F39+Roca!F39+'San Martin'!F39+'Belgrano Norte'!F39+'Belgrano Sur'!F39</f>
        <v>50815</v>
      </c>
      <c r="G39" s="13">
        <f>+Mitre!G39+Sarmiento!G39+Urquiza!G39+Roca!G39+'San Martin'!G39+'Belgrano Norte'!G39+'Belgrano Sur'!G39</f>
        <v>717097</v>
      </c>
      <c r="H39" s="13">
        <f>+Mitre!H39+Sarmiento!H39+Urquiza!H39+Roca!H39+'San Martin'!H39+'Belgrano Norte'!H39+'Belgrano Sur'!H39</f>
        <v>631530</v>
      </c>
      <c r="I39" s="13">
        <f>+Mitre!I39+Sarmiento!I39+Urquiza!I39+Roca!I39+'San Martin'!I39+'Belgrano Norte'!I39+'Belgrano Sur'!I39</f>
        <v>85567</v>
      </c>
    </row>
    <row r="40" spans="1:13" ht="17.100000000000001" customHeight="1" x14ac:dyDescent="0.25">
      <c r="A40" s="11">
        <v>2005</v>
      </c>
      <c r="B40" s="12">
        <f t="shared" si="15"/>
        <v>0.82652688662782892</v>
      </c>
      <c r="C40" s="12">
        <f t="shared" si="16"/>
        <v>0.86592460816920624</v>
      </c>
      <c r="D40" s="12">
        <f t="shared" si="17"/>
        <v>0.95450213428548414</v>
      </c>
      <c r="E40" s="13">
        <f>+Mitre!E40+Sarmiento!E40+Urquiza!E40+Roca!E40+'San Martin'!E40+'Belgrano Norte'!E40+'Belgrano Sur'!E40</f>
        <v>744980</v>
      </c>
      <c r="F40" s="13">
        <f>+Mitre!F40+Sarmiento!F40+Urquiza!F40+Roca!F40+'San Martin'!F40+'Belgrano Norte'!F40+'Belgrano Sur'!F40</f>
        <v>33895</v>
      </c>
      <c r="G40" s="13">
        <f>+Mitre!G40+Sarmiento!G40+Urquiza!G40+Roca!G40+'San Martin'!G40+'Belgrano Norte'!G40+'Belgrano Sur'!G40</f>
        <v>711085</v>
      </c>
      <c r="H40" s="13">
        <f>+Mitre!H40+Sarmiento!H40+Urquiza!H40+Roca!H40+'San Martin'!H40+'Belgrano Norte'!H40+'Belgrano Sur'!H40</f>
        <v>615746</v>
      </c>
      <c r="I40" s="13">
        <f>+Mitre!I40+Sarmiento!I40+Urquiza!I40+Roca!I40+'San Martin'!I40+'Belgrano Norte'!I40+'Belgrano Sur'!I40</f>
        <v>95339</v>
      </c>
    </row>
    <row r="41" spans="1:13" ht="17.100000000000001" customHeight="1" x14ac:dyDescent="0.25">
      <c r="A41" s="11">
        <v>2006</v>
      </c>
      <c r="B41" s="12">
        <f t="shared" si="15"/>
        <v>0.82246963589602795</v>
      </c>
      <c r="C41" s="12">
        <f t="shared" si="16"/>
        <v>0.86131687985898608</v>
      </c>
      <c r="D41" s="12">
        <f t="shared" si="17"/>
        <v>0.95489784901310859</v>
      </c>
      <c r="E41" s="13">
        <f>+Mitre!E41+Sarmiento!E41+Urquiza!E41+Roca!E41+'San Martin'!E41+'Belgrano Norte'!E41+'Belgrano Sur'!E41</f>
        <v>753933</v>
      </c>
      <c r="F41" s="13">
        <f>+Mitre!F41+Sarmiento!F41+Urquiza!F41+Roca!F41+'San Martin'!F41+'Belgrano Norte'!F41+'Belgrano Sur'!F41</f>
        <v>34004</v>
      </c>
      <c r="G41" s="13">
        <f>+Mitre!G41+Sarmiento!G41+Urquiza!G41+Roca!G41+'San Martin'!G41+'Belgrano Norte'!G41+'Belgrano Sur'!G41</f>
        <v>719929</v>
      </c>
      <c r="H41" s="13">
        <f>+Mitre!H41+Sarmiento!H41+Urquiza!H41+Roca!H41+'San Martin'!H41+'Belgrano Norte'!H41+'Belgrano Sur'!H41</f>
        <v>620087</v>
      </c>
      <c r="I41" s="13">
        <f>+Mitre!I41+Sarmiento!I41+Urquiza!I41+Roca!I41+'San Martin'!I41+'Belgrano Norte'!I41+'Belgrano Sur'!I41</f>
        <v>99842</v>
      </c>
    </row>
    <row r="42" spans="1:13" ht="17.100000000000001" customHeight="1" x14ac:dyDescent="0.25">
      <c r="A42" s="11">
        <v>2007</v>
      </c>
      <c r="B42" s="12">
        <f t="shared" si="15"/>
        <v>0.78829827209978443</v>
      </c>
      <c r="C42" s="12">
        <f t="shared" si="16"/>
        <v>0.83110407410908405</v>
      </c>
      <c r="D42" s="12">
        <f t="shared" si="17"/>
        <v>0.94849525667987367</v>
      </c>
      <c r="E42" s="13">
        <f>+Mitre!E42+Sarmiento!E42+Urquiza!E42+Roca!E42+'San Martin'!E42+'Belgrano Norte'!E42+'Belgrano Sur'!E42</f>
        <v>758435</v>
      </c>
      <c r="F42" s="13">
        <f>+Mitre!F42+Sarmiento!F42+Urquiza!F42+Roca!F42+'San Martin'!F42+'Belgrano Norte'!F42+'Belgrano Sur'!F42</f>
        <v>39063</v>
      </c>
      <c r="G42" s="13">
        <f>+Mitre!G42+Sarmiento!G42+Urquiza!G42+Roca!G42+'San Martin'!G42+'Belgrano Norte'!G42+'Belgrano Sur'!G42</f>
        <v>719372</v>
      </c>
      <c r="H42" s="13">
        <f>+Mitre!H42+Sarmiento!H42+Urquiza!H42+Roca!H42+'San Martin'!H42+'Belgrano Norte'!H42+'Belgrano Sur'!H42</f>
        <v>597873</v>
      </c>
      <c r="I42" s="13">
        <f>+Mitre!I42+Sarmiento!I42+Urquiza!I42+Roca!I42+'San Martin'!I42+'Belgrano Norte'!I42+'Belgrano Sur'!I42</f>
        <v>121499</v>
      </c>
    </row>
    <row r="43" spans="1:13" ht="17.100000000000001" customHeight="1" x14ac:dyDescent="0.25">
      <c r="A43" s="11">
        <v>2008</v>
      </c>
      <c r="B43" s="12">
        <f t="shared" si="15"/>
        <v>0.84315726589336382</v>
      </c>
      <c r="C43" s="12">
        <f t="shared" si="16"/>
        <v>0.87805007824299119</v>
      </c>
      <c r="D43" s="12">
        <f t="shared" si="17"/>
        <v>0.96026102244709199</v>
      </c>
      <c r="E43" s="13">
        <f>+Mitre!E43+Sarmiento!E43+Urquiza!E43+Roca!E43+'San Martin'!E43+'Belgrano Norte'!E43+'Belgrano Sur'!E43</f>
        <v>763306</v>
      </c>
      <c r="F43" s="13">
        <f>+Mitre!F43+Sarmiento!F43+Urquiza!F43+Roca!F43+'San Martin'!F43+'Belgrano Norte'!F43+'Belgrano Sur'!F43</f>
        <v>30333</v>
      </c>
      <c r="G43" s="13">
        <f>+Mitre!G43+Sarmiento!G43+Urquiza!G43+Roca!G43+'San Martin'!G43+'Belgrano Norte'!G43+'Belgrano Sur'!G43</f>
        <v>732973</v>
      </c>
      <c r="H43" s="13">
        <f>+Mitre!H43+Sarmiento!H43+Urquiza!H43+Roca!H43+'San Martin'!H43+'Belgrano Norte'!H43+'Belgrano Sur'!H43</f>
        <v>643587</v>
      </c>
      <c r="I43" s="13">
        <f>+Mitre!I43+Sarmiento!I43+Urquiza!I43+Roca!I43+'San Martin'!I43+'Belgrano Norte'!I43+'Belgrano Sur'!I43</f>
        <v>89386</v>
      </c>
    </row>
    <row r="44" spans="1:13" ht="17.100000000000001" customHeight="1" x14ac:dyDescent="0.25">
      <c r="A44" s="11">
        <v>2009</v>
      </c>
      <c r="B44" s="12">
        <f t="shared" ref="B44:B50" si="24">H44/E44</f>
        <v>0.86400555834563697</v>
      </c>
      <c r="C44" s="12">
        <f t="shared" ref="C44:C50" si="25">H44/G44</f>
        <v>0.8891162797927058</v>
      </c>
      <c r="D44" s="12">
        <f t="shared" ref="D44:D50" si="26">G44/E44</f>
        <v>0.97175766317885515</v>
      </c>
      <c r="E44" s="13">
        <f>+Mitre!E44+Sarmiento!E44+Urquiza!E44+Roca!E44+'San Martin'!E44+'Belgrano Norte'!E44+'Belgrano Sur'!E44</f>
        <v>794481</v>
      </c>
      <c r="F44" s="13">
        <f>+Mitre!F44+Sarmiento!F44+Urquiza!F44+Roca!F44+'San Martin'!F44+'Belgrano Norte'!F44+'Belgrano Sur'!F44</f>
        <v>22438</v>
      </c>
      <c r="G44" s="13">
        <f>+Mitre!G44+Sarmiento!G44+Urquiza!G44+Roca!G44+'San Martin'!G44+'Belgrano Norte'!G44+'Belgrano Sur'!G44</f>
        <v>772043</v>
      </c>
      <c r="H44" s="13">
        <f>+Mitre!H44+Sarmiento!H44+Urquiza!H44+Roca!H44+'San Martin'!H44+'Belgrano Norte'!H44+'Belgrano Sur'!H44</f>
        <v>686436</v>
      </c>
      <c r="I44" s="13">
        <f>+Mitre!I44+Sarmiento!I44+Urquiza!I44+Roca!I44+'San Martin'!I44+'Belgrano Norte'!I44+'Belgrano Sur'!I44</f>
        <v>85607</v>
      </c>
    </row>
    <row r="45" spans="1:13" ht="17.100000000000001" customHeight="1" x14ac:dyDescent="0.25">
      <c r="A45" s="11">
        <v>2010</v>
      </c>
      <c r="B45" s="12">
        <f t="shared" si="24"/>
        <v>0.8539899044141338</v>
      </c>
      <c r="C45" s="12">
        <f t="shared" si="25"/>
        <v>0.88594608110506656</v>
      </c>
      <c r="D45" s="12">
        <f t="shared" si="26"/>
        <v>0.9639298853818814</v>
      </c>
      <c r="E45" s="13">
        <f>+Mitre!E45+Sarmiento!E45+Urquiza!E45+Roca!E45+'San Martin'!E45+'Belgrano Norte'!E45+'Belgrano Sur'!E45</f>
        <v>800746</v>
      </c>
      <c r="F45" s="13">
        <f>+Mitre!F45+Sarmiento!F45+Urquiza!F45+Roca!F45+'San Martin'!F45+'Belgrano Norte'!F45+'Belgrano Sur'!F45</f>
        <v>28883</v>
      </c>
      <c r="G45" s="13">
        <f>+Mitre!G45+Sarmiento!G45+Urquiza!G45+Roca!G45+'San Martin'!G45+'Belgrano Norte'!G45+'Belgrano Sur'!G45</f>
        <v>771863</v>
      </c>
      <c r="H45" s="13">
        <f>+Mitre!H45+Sarmiento!H45+Urquiza!H45+Roca!H45+'San Martin'!H45+'Belgrano Norte'!H45+'Belgrano Sur'!H45</f>
        <v>683829</v>
      </c>
      <c r="I45" s="13">
        <f>+Mitre!I45+Sarmiento!I45+Urquiza!I45+Roca!I45+'San Martin'!I45+'Belgrano Norte'!I45+'Belgrano Sur'!I45</f>
        <v>88034</v>
      </c>
    </row>
    <row r="46" spans="1:13" ht="17.100000000000001" customHeight="1" x14ac:dyDescent="0.25">
      <c r="A46" s="11">
        <v>2011</v>
      </c>
      <c r="B46" s="12">
        <f t="shared" si="24"/>
        <v>0.77853161077651989</v>
      </c>
      <c r="C46" s="12">
        <f t="shared" si="25"/>
        <v>0.82555405803204285</v>
      </c>
      <c r="D46" s="12">
        <f t="shared" si="26"/>
        <v>0.94304134684091412</v>
      </c>
      <c r="E46" s="13">
        <f>+Mitre!E46+Sarmiento!E46+Urquiza!E46+Roca!E46+'San Martin'!E46+'Belgrano Norte'!E46+'Belgrano Sur'!E46</f>
        <v>803302</v>
      </c>
      <c r="F46" s="13">
        <f>+Mitre!F46+Sarmiento!F46+Urquiza!F46+Roca!F46+'San Martin'!F46+'Belgrano Norte'!F46+'Belgrano Sur'!F46</f>
        <v>45755</v>
      </c>
      <c r="G46" s="13">
        <f>+Mitre!G46+Sarmiento!G46+Urquiza!G46+Roca!G46+'San Martin'!G46+'Belgrano Norte'!G46+'Belgrano Sur'!G46</f>
        <v>757547</v>
      </c>
      <c r="H46" s="13">
        <f>+Mitre!H46+Sarmiento!H46+Urquiza!H46+Roca!H46+'San Martin'!H46+'Belgrano Norte'!H46+'Belgrano Sur'!H46</f>
        <v>625396</v>
      </c>
      <c r="I46" s="13">
        <f>+Mitre!I46+Sarmiento!I46+Urquiza!I46+Roca!I46+'San Martin'!I46+'Belgrano Norte'!I46+'Belgrano Sur'!I46</f>
        <v>132151</v>
      </c>
    </row>
    <row r="47" spans="1:13" ht="17.100000000000001" customHeight="1" x14ac:dyDescent="0.25">
      <c r="A47" s="11">
        <v>2012</v>
      </c>
      <c r="B47" s="12">
        <f t="shared" si="24"/>
        <v>0.68954746759198315</v>
      </c>
      <c r="C47" s="12">
        <f t="shared" si="25"/>
        <v>0.77633976199098698</v>
      </c>
      <c r="D47" s="12">
        <f t="shared" si="26"/>
        <v>0.88820320863584545</v>
      </c>
      <c r="E47" s="13">
        <f>+Mitre!E47+Sarmiento!E47+Urquiza!E47+Roca!E47+'San Martin'!E47+'Belgrano Norte'!E47+'Belgrano Sur'!E47</f>
        <v>805202</v>
      </c>
      <c r="F47" s="13">
        <f>+Mitre!F47+Sarmiento!F47+Urquiza!F47+Roca!F47+'San Martin'!F47+'Belgrano Norte'!F47+'Belgrano Sur'!F47</f>
        <v>90019</v>
      </c>
      <c r="G47" s="13">
        <f>+Mitre!G47+Sarmiento!G47+Urquiza!G47+Roca!G47+'San Martin'!G47+'Belgrano Norte'!G47+'Belgrano Sur'!G47</f>
        <v>715183</v>
      </c>
      <c r="H47" s="13">
        <f>+Mitre!H47+Sarmiento!H47+Urquiza!H47+Roca!H47+'San Martin'!H47+'Belgrano Norte'!H47+'Belgrano Sur'!H47</f>
        <v>555225</v>
      </c>
      <c r="I47" s="13">
        <f>+Mitre!I47+Sarmiento!I47+Urquiza!I47+Roca!I47+'San Martin'!I47+'Belgrano Norte'!I47+'Belgrano Sur'!I47</f>
        <v>159958</v>
      </c>
    </row>
    <row r="48" spans="1:13" ht="17.100000000000001" customHeight="1" x14ac:dyDescent="0.25">
      <c r="A48" s="11">
        <v>2013</v>
      </c>
      <c r="B48" s="12">
        <f t="shared" si="24"/>
        <v>0.63208013834247945</v>
      </c>
      <c r="C48" s="12">
        <f t="shared" si="25"/>
        <v>0.74406786186363461</v>
      </c>
      <c r="D48" s="12">
        <f t="shared" si="26"/>
        <v>0.84949259434392932</v>
      </c>
      <c r="E48" s="13">
        <f>+Mitre!E48+Sarmiento!E48+Urquiza!E48+Roca!E48+'San Martin'!E48+'Belgrano Norte'!E48+'Belgrano Sur'!E48</f>
        <v>733831</v>
      </c>
      <c r="F48" s="13">
        <f>+Mitre!F48+Sarmiento!F48+Urquiza!F48+Roca!F48+'San Martin'!F48+'Belgrano Norte'!F48+'Belgrano Sur'!F48</f>
        <v>110447</v>
      </c>
      <c r="G48" s="13">
        <f>+Mitre!G48+Sarmiento!G48+Urquiza!G48+Roca!G48+'San Martin'!G48+'Belgrano Norte'!G48+'Belgrano Sur'!G48</f>
        <v>623384</v>
      </c>
      <c r="H48" s="13">
        <f>+Mitre!H48+Sarmiento!H48+Urquiza!H48+Roca!H48+'San Martin'!H48+'Belgrano Norte'!H48+'Belgrano Sur'!H48</f>
        <v>463840</v>
      </c>
      <c r="I48" s="13">
        <f>+Mitre!I48+Sarmiento!I48+Urquiza!I48+Roca!I48+'San Martin'!I48+'Belgrano Norte'!I48+'Belgrano Sur'!I48</f>
        <v>159544</v>
      </c>
    </row>
    <row r="49" spans="1:9" ht="17.100000000000001" customHeight="1" x14ac:dyDescent="0.25">
      <c r="A49" s="11">
        <v>2014</v>
      </c>
      <c r="B49" s="12">
        <f t="shared" si="24"/>
        <v>0.69761985453218278</v>
      </c>
      <c r="C49" s="12">
        <f t="shared" si="25"/>
        <v>0.77762692053733873</v>
      </c>
      <c r="D49" s="12">
        <f t="shared" si="26"/>
        <v>0.89711381654602285</v>
      </c>
      <c r="E49" s="13">
        <f>+Mitre!E49+Sarmiento!E49+Urquiza!E49+Roca!E49+'San Martin'!E49+'Belgrano Norte'!E49+'Belgrano Sur'!E49</f>
        <v>690462</v>
      </c>
      <c r="F49" s="13">
        <f>+Mitre!F49+Sarmiento!F49+Urquiza!F49+Roca!F49+'San Martin'!F49+'Belgrano Norte'!F49+'Belgrano Sur'!F49</f>
        <v>71039</v>
      </c>
      <c r="G49" s="13">
        <f>+Mitre!G49+Sarmiento!G49+Urquiza!G49+Roca!G49+'San Martin'!G49+'Belgrano Norte'!G49+'Belgrano Sur'!G49</f>
        <v>619423</v>
      </c>
      <c r="H49" s="13">
        <f>+Mitre!H49+Sarmiento!H49+Urquiza!H49+Roca!H49+'San Martin'!H49+'Belgrano Norte'!H49+'Belgrano Sur'!H49</f>
        <v>481680</v>
      </c>
      <c r="I49" s="13">
        <f>+Mitre!I49+Sarmiento!I49+Urquiza!I49+Roca!I49+'San Martin'!I49+'Belgrano Norte'!I49+'Belgrano Sur'!I49</f>
        <v>137743</v>
      </c>
    </row>
    <row r="50" spans="1:9" ht="17.100000000000001" customHeight="1" x14ac:dyDescent="0.25">
      <c r="A50" s="11">
        <v>2015</v>
      </c>
      <c r="B50" s="12">
        <f t="shared" si="24"/>
        <v>0.75028079205469034</v>
      </c>
      <c r="C50" s="12">
        <f t="shared" si="25"/>
        <v>0.8267053206002728</v>
      </c>
      <c r="D50" s="12">
        <f t="shared" si="26"/>
        <v>0.9075552961361244</v>
      </c>
      <c r="E50" s="13">
        <f>+Mitre!E50+Sarmiento!E50+Urquiza!E50+Roca!E50+'San Martin'!E50+'Belgrano Norte'!E50+'Belgrano Sur'!E50</f>
        <v>678438</v>
      </c>
      <c r="F50" s="13">
        <f>+Mitre!F50+Sarmiento!F50+Urquiza!F50+Roca!F50+'San Martin'!F50+'Belgrano Norte'!F50+'Belgrano Sur'!F50</f>
        <v>62718</v>
      </c>
      <c r="G50" s="13">
        <f>+Mitre!G50+Sarmiento!G50+Urquiza!G50+Roca!G50+'San Martin'!G50+'Belgrano Norte'!G50+'Belgrano Sur'!G50</f>
        <v>615720</v>
      </c>
      <c r="H50" s="13">
        <f>+Mitre!H50+Sarmiento!H50+Urquiza!H50+Roca!H50+'San Martin'!H50+'Belgrano Norte'!H50+'Belgrano Sur'!H50</f>
        <v>509019</v>
      </c>
      <c r="I50" s="13">
        <f>+Mitre!I50+Sarmiento!I50+Urquiza!I50+Roca!I50+'San Martin'!I50+'Belgrano Norte'!I50+'Belgrano Sur'!I50</f>
        <v>106701</v>
      </c>
    </row>
    <row r="51" spans="1:9" ht="17.100000000000001" customHeight="1" x14ac:dyDescent="0.25">
      <c r="A51" s="11">
        <v>2016</v>
      </c>
      <c r="B51" s="12">
        <v>0.79462527825165086</v>
      </c>
      <c r="C51" s="12">
        <v>0.84629102966171965</v>
      </c>
      <c r="D51" s="12">
        <v>0.93895037333584797</v>
      </c>
      <c r="E51" s="13">
        <v>699906</v>
      </c>
      <c r="F51" s="13">
        <v>42729</v>
      </c>
      <c r="G51" s="13">
        <v>657177</v>
      </c>
      <c r="H51" s="13">
        <v>556163</v>
      </c>
      <c r="I51" s="13">
        <v>101014</v>
      </c>
    </row>
    <row r="52" spans="1:9" ht="17.100000000000001" customHeight="1" x14ac:dyDescent="0.25">
      <c r="A52" s="14">
        <v>2017</v>
      </c>
      <c r="B52" s="15">
        <f t="shared" ref="B52" si="27">H52/E52</f>
        <v>0.79880742511860847</v>
      </c>
      <c r="C52" s="15">
        <f t="shared" ref="C52" si="28">H52/G52</f>
        <v>0.85340292275574114</v>
      </c>
      <c r="D52" s="15">
        <f t="shared" ref="D52" si="29">G52/E52</f>
        <v>0.93602611828321702</v>
      </c>
      <c r="E52" s="16">
        <v>716433</v>
      </c>
      <c r="F52" s="16">
        <v>45833</v>
      </c>
      <c r="G52" s="16">
        <v>670600</v>
      </c>
      <c r="H52" s="16">
        <v>572292</v>
      </c>
      <c r="I52" s="16">
        <v>98308</v>
      </c>
    </row>
    <row r="53" spans="1:9" ht="17.100000000000001" customHeight="1" x14ac:dyDescent="0.25">
      <c r="E53" s="2"/>
      <c r="G53" s="2"/>
      <c r="H53" s="2"/>
    </row>
    <row r="54" spans="1:9" ht="42" customHeight="1" x14ac:dyDescent="0.25">
      <c r="A54" s="52" t="s">
        <v>52</v>
      </c>
      <c r="B54" s="52"/>
      <c r="C54" s="52"/>
      <c r="D54" s="52"/>
      <c r="E54" s="52"/>
      <c r="F54" s="52"/>
      <c r="G54" s="52"/>
      <c r="H54" s="52"/>
      <c r="I54" s="52"/>
    </row>
    <row r="55" spans="1:9" ht="17.100000000000001" customHeight="1" x14ac:dyDescent="0.25">
      <c r="E55" s="2"/>
      <c r="G55" s="2"/>
      <c r="H55" s="2"/>
    </row>
    <row r="56" spans="1:9" ht="30" customHeight="1" x14ac:dyDescent="0.25">
      <c r="A56" s="48" t="s">
        <v>23</v>
      </c>
      <c r="B56" s="48"/>
      <c r="C56" s="48"/>
      <c r="D56" s="48"/>
      <c r="E56" s="48"/>
      <c r="F56" s="48"/>
      <c r="G56" s="48"/>
      <c r="H56" s="48"/>
      <c r="I56" s="48"/>
    </row>
    <row r="57" spans="1:9" ht="30" customHeight="1" x14ac:dyDescent="0.25">
      <c r="A57" s="48" t="s">
        <v>24</v>
      </c>
      <c r="B57" s="48"/>
      <c r="C57" s="48"/>
      <c r="D57" s="48"/>
      <c r="E57" s="48"/>
      <c r="F57" s="48"/>
      <c r="G57" s="48"/>
      <c r="H57" s="48"/>
      <c r="I57" s="48"/>
    </row>
    <row r="58" spans="1:9" ht="30" customHeight="1" x14ac:dyDescent="0.25">
      <c r="A58" s="48" t="s">
        <v>25</v>
      </c>
      <c r="B58" s="48"/>
      <c r="C58" s="48"/>
      <c r="D58" s="48"/>
      <c r="E58" s="48"/>
      <c r="F58" s="48"/>
      <c r="G58" s="48"/>
      <c r="H58" s="48"/>
      <c r="I58" s="48"/>
    </row>
    <row r="59" spans="1:9" ht="30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</row>
    <row r="60" spans="1:9" x14ac:dyDescent="0.25">
      <c r="A60" s="42" t="s">
        <v>53</v>
      </c>
      <c r="B60" s="42"/>
      <c r="C60" s="42"/>
      <c r="D60" s="42"/>
      <c r="E60" s="42"/>
      <c r="F60" s="42"/>
      <c r="G60" s="42"/>
      <c r="H60" s="42"/>
      <c r="I60" s="42"/>
    </row>
    <row r="61" spans="1:9" x14ac:dyDescent="0.25">
      <c r="A61" s="61" t="s">
        <v>54</v>
      </c>
      <c r="B61" s="61"/>
      <c r="C61" s="61"/>
      <c r="D61" s="61"/>
      <c r="E61" s="61"/>
      <c r="F61" s="61"/>
      <c r="G61" s="61"/>
      <c r="H61" s="61"/>
      <c r="I61" s="61"/>
    </row>
    <row r="62" spans="1:9" ht="12.75" customHeight="1" x14ac:dyDescent="0.25">
      <c r="A62" s="61" t="s">
        <v>59</v>
      </c>
      <c r="B62" s="61"/>
      <c r="C62" s="61"/>
      <c r="D62" s="61"/>
      <c r="E62" s="61"/>
      <c r="F62" s="61"/>
      <c r="G62" s="61"/>
      <c r="H62" s="61"/>
      <c r="I62" s="61"/>
    </row>
    <row r="63" spans="1:9" ht="12.75" customHeight="1" x14ac:dyDescent="0.25">
      <c r="A63" s="61" t="s">
        <v>57</v>
      </c>
      <c r="B63" s="61"/>
      <c r="C63" s="61"/>
      <c r="D63" s="61"/>
      <c r="E63" s="61"/>
      <c r="F63" s="61"/>
      <c r="G63" s="61"/>
      <c r="H63" s="61"/>
      <c r="I63" s="61"/>
    </row>
    <row r="64" spans="1:9" ht="17.100000000000001" customHeight="1" x14ac:dyDescent="0.25"/>
    <row r="65" spans="1:9" x14ac:dyDescent="0.25">
      <c r="A65" s="29" t="s">
        <v>43</v>
      </c>
      <c r="B65" s="29"/>
      <c r="C65" s="29"/>
      <c r="D65" s="29"/>
      <c r="E65" s="29"/>
      <c r="F65" s="29"/>
      <c r="G65" s="29"/>
      <c r="H65" s="29"/>
      <c r="I65" s="29"/>
    </row>
    <row r="66" spans="1:9" ht="15" x14ac:dyDescent="0.25">
      <c r="A66" s="30" t="s">
        <v>44</v>
      </c>
      <c r="B66" s="23"/>
      <c r="C66" s="23"/>
      <c r="D66" s="23"/>
      <c r="E66" s="23"/>
      <c r="F66" s="23"/>
      <c r="G66" s="23"/>
      <c r="H66" s="23"/>
      <c r="I66" s="23"/>
    </row>
    <row r="69" spans="1:9" x14ac:dyDescent="0.25">
      <c r="A69" s="48"/>
      <c r="B69" s="48"/>
      <c r="C69" s="48"/>
      <c r="D69" s="48"/>
      <c r="E69" s="48"/>
      <c r="F69" s="48"/>
      <c r="G69" s="48"/>
      <c r="H69" s="48"/>
      <c r="I69" s="48"/>
    </row>
    <row r="70" spans="1:9" x14ac:dyDescent="0.25">
      <c r="A70" s="48"/>
      <c r="B70" s="48"/>
      <c r="C70" s="48"/>
      <c r="D70" s="48"/>
      <c r="E70" s="48"/>
      <c r="F70" s="48"/>
      <c r="G70" s="48"/>
      <c r="H70" s="48"/>
      <c r="I70" s="48"/>
    </row>
  </sheetData>
  <mergeCells count="22">
    <mergeCell ref="A61:I61"/>
    <mergeCell ref="A62:I62"/>
    <mergeCell ref="A63:I63"/>
    <mergeCell ref="A70:I70"/>
    <mergeCell ref="A69:I69"/>
    <mergeCell ref="K5:K7"/>
    <mergeCell ref="L5:L7"/>
    <mergeCell ref="M5:M7"/>
    <mergeCell ref="A5:A7"/>
    <mergeCell ref="B5:C5"/>
    <mergeCell ref="E5:I5"/>
    <mergeCell ref="G6:G7"/>
    <mergeCell ref="H6:H7"/>
    <mergeCell ref="B25:C25"/>
    <mergeCell ref="E25:I25"/>
    <mergeCell ref="A56:I56"/>
    <mergeCell ref="A57:I57"/>
    <mergeCell ref="A58:I58"/>
    <mergeCell ref="G26:G27"/>
    <mergeCell ref="H26:H27"/>
    <mergeCell ref="A25:A27"/>
    <mergeCell ref="A54:I54"/>
  </mergeCells>
  <hyperlinks>
    <hyperlink ref="A66" r:id="rId1"/>
  </hyperlinks>
  <pageMargins left="0.7" right="0.7" top="0.75" bottom="0.75" header="0.3" footer="0.3"/>
  <pageSetup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zoomScale="90" zoomScaleNormal="90" workbookViewId="0">
      <selection activeCell="A3" sqref="A3"/>
    </sheetView>
  </sheetViews>
  <sheetFormatPr baseColWidth="10" defaultRowHeight="12.75" x14ac:dyDescent="0.25"/>
  <cols>
    <col min="1" max="10" width="11.42578125" style="1"/>
    <col min="11" max="11" width="11.7109375" style="1" customWidth="1"/>
    <col min="12" max="13" width="11.42578125" style="1"/>
    <col min="14" max="14" width="4.42578125" style="1" customWidth="1"/>
    <col min="15" max="16384" width="11.42578125" style="1"/>
  </cols>
  <sheetData>
    <row r="1" spans="1:13" ht="21" customHeight="1" x14ac:dyDescent="0.25">
      <c r="A1" s="19" t="s">
        <v>16</v>
      </c>
      <c r="B1" s="3"/>
      <c r="C1" s="3"/>
      <c r="D1" s="3"/>
      <c r="E1" s="3"/>
      <c r="F1" s="3"/>
      <c r="G1" s="3"/>
      <c r="H1" s="3"/>
      <c r="I1" s="3"/>
    </row>
    <row r="2" spans="1:13" ht="21" customHeight="1" x14ac:dyDescent="0.25">
      <c r="A2" s="18" t="s">
        <v>49</v>
      </c>
      <c r="B2" s="3"/>
      <c r="C2" s="3"/>
      <c r="D2" s="3"/>
      <c r="E2" s="3"/>
      <c r="F2" s="3"/>
      <c r="G2" s="3"/>
      <c r="H2" s="3"/>
      <c r="I2" s="3"/>
    </row>
    <row r="3" spans="1:13" ht="17.100000000000001" customHeight="1" x14ac:dyDescent="0.25"/>
    <row r="4" spans="1:13" ht="17.100000000000001" customHeight="1" x14ac:dyDescent="0.25"/>
    <row r="5" spans="1:13" ht="17.100000000000001" customHeight="1" x14ac:dyDescent="0.25">
      <c r="A5" s="49" t="s">
        <v>50</v>
      </c>
      <c r="B5" s="43" t="s">
        <v>0</v>
      </c>
      <c r="C5" s="44"/>
      <c r="D5" s="7" t="s">
        <v>42</v>
      </c>
      <c r="E5" s="45" t="s">
        <v>26</v>
      </c>
      <c r="F5" s="46"/>
      <c r="G5" s="46"/>
      <c r="H5" s="46"/>
      <c r="I5" s="47"/>
      <c r="K5" s="53" t="s">
        <v>45</v>
      </c>
      <c r="L5" s="55" t="s">
        <v>51</v>
      </c>
      <c r="M5" s="58" t="s">
        <v>46</v>
      </c>
    </row>
    <row r="6" spans="1:13" ht="17.100000000000001" customHeight="1" x14ac:dyDescent="0.25">
      <c r="A6" s="51"/>
      <c r="B6" s="28" t="s">
        <v>1</v>
      </c>
      <c r="C6" s="28" t="s">
        <v>2</v>
      </c>
      <c r="D6" s="28" t="s">
        <v>3</v>
      </c>
      <c r="E6" s="5" t="s">
        <v>4</v>
      </c>
      <c r="F6" s="5" t="s">
        <v>5</v>
      </c>
      <c r="G6" s="49" t="s">
        <v>6</v>
      </c>
      <c r="H6" s="49" t="s">
        <v>7</v>
      </c>
      <c r="I6" s="5" t="s">
        <v>8</v>
      </c>
      <c r="K6" s="54"/>
      <c r="L6" s="56"/>
      <c r="M6" s="59"/>
    </row>
    <row r="7" spans="1:13" ht="17.100000000000001" customHeight="1" x14ac:dyDescent="0.25">
      <c r="A7" s="50"/>
      <c r="B7" s="4" t="s">
        <v>10</v>
      </c>
      <c r="C7" s="4" t="s">
        <v>11</v>
      </c>
      <c r="D7" s="4" t="s">
        <v>12</v>
      </c>
      <c r="E7" s="6" t="s">
        <v>13</v>
      </c>
      <c r="F7" s="6" t="s">
        <v>14</v>
      </c>
      <c r="G7" s="50"/>
      <c r="H7" s="50"/>
      <c r="I7" s="6" t="s">
        <v>14</v>
      </c>
      <c r="K7" s="54"/>
      <c r="L7" s="57"/>
      <c r="M7" s="60"/>
    </row>
    <row r="8" spans="1:13" ht="17.100000000000001" customHeight="1" x14ac:dyDescent="0.25">
      <c r="A8" s="8" t="s">
        <v>27</v>
      </c>
      <c r="B8" s="9">
        <f t="shared" ref="B8" si="0">H8/E8</f>
        <v>0.83643652561247217</v>
      </c>
      <c r="C8" s="9">
        <f t="shared" ref="C8" si="1">H8/G8</f>
        <v>0.92529811767024739</v>
      </c>
      <c r="D8" s="9">
        <f t="shared" ref="D8" si="2">G8/E8</f>
        <v>0.90396436525612467</v>
      </c>
      <c r="E8" s="10">
        <v>11225</v>
      </c>
      <c r="F8" s="10">
        <v>1078</v>
      </c>
      <c r="G8" s="10">
        <v>10147</v>
      </c>
      <c r="H8" s="10">
        <v>9389</v>
      </c>
      <c r="I8" s="10">
        <v>758</v>
      </c>
      <c r="K8" s="11">
        <v>1993</v>
      </c>
      <c r="L8" s="10">
        <f t="shared" ref="L8:L29" si="3">+G28/12</f>
        <v>12869.333333333334</v>
      </c>
      <c r="M8" s="34">
        <f>+B28</f>
        <v>0.75953478565608101</v>
      </c>
    </row>
    <row r="9" spans="1:13" ht="17.100000000000001" customHeight="1" x14ac:dyDescent="0.25">
      <c r="A9" s="11" t="s">
        <v>28</v>
      </c>
      <c r="B9" s="12">
        <f t="shared" ref="B9:B10" si="4">H9/E9</f>
        <v>0.7319904743004565</v>
      </c>
      <c r="C9" s="12">
        <f t="shared" ref="C9:C10" si="5">H9/G9</f>
        <v>0.85908932106672875</v>
      </c>
      <c r="D9" s="12">
        <f t="shared" ref="D9:D10" si="6">G9/E9</f>
        <v>0.85205397896408019</v>
      </c>
      <c r="E9" s="13">
        <v>10078</v>
      </c>
      <c r="F9" s="13">
        <v>1491</v>
      </c>
      <c r="G9" s="13">
        <v>8587</v>
      </c>
      <c r="H9" s="13">
        <v>7377</v>
      </c>
      <c r="I9" s="13">
        <v>1210</v>
      </c>
      <c r="K9" s="11">
        <v>1994</v>
      </c>
      <c r="L9" s="13">
        <f t="shared" si="3"/>
        <v>12940.333333333334</v>
      </c>
      <c r="M9" s="35">
        <f t="shared" ref="M9:M29" si="7">+B29</f>
        <v>0.79262044815511201</v>
      </c>
    </row>
    <row r="10" spans="1:13" ht="17.100000000000001" customHeight="1" x14ac:dyDescent="0.25">
      <c r="A10" s="11" t="s">
        <v>29</v>
      </c>
      <c r="B10" s="12">
        <f t="shared" si="4"/>
        <v>0.5532861018993066</v>
      </c>
      <c r="C10" s="12">
        <f t="shared" si="5"/>
        <v>0.63508954061770051</v>
      </c>
      <c r="D10" s="12">
        <f t="shared" si="6"/>
        <v>0.87119384986433523</v>
      </c>
      <c r="E10" s="13">
        <v>13268</v>
      </c>
      <c r="F10" s="13">
        <v>1709</v>
      </c>
      <c r="G10" s="13">
        <v>11559</v>
      </c>
      <c r="H10" s="13">
        <v>7341</v>
      </c>
      <c r="I10" s="13">
        <v>4218</v>
      </c>
      <c r="K10" s="11">
        <v>1995</v>
      </c>
      <c r="L10" s="13">
        <f t="shared" si="3"/>
        <v>12668.75</v>
      </c>
      <c r="M10" s="35">
        <f t="shared" si="7"/>
        <v>0.84691538982292913</v>
      </c>
    </row>
    <row r="11" spans="1:13" ht="17.100000000000001" customHeight="1" x14ac:dyDescent="0.25">
      <c r="A11" s="11" t="s">
        <v>30</v>
      </c>
      <c r="B11" s="12">
        <f t="shared" ref="B11" si="8">H11/E11</f>
        <v>0.54042293304832434</v>
      </c>
      <c r="C11" s="12">
        <f t="shared" ref="C11" si="9">H11/G11</f>
        <v>0.62918851657630437</v>
      </c>
      <c r="D11" s="12">
        <f t="shared" ref="D11" si="10">G11/E11</f>
        <v>0.85892052828460186</v>
      </c>
      <c r="E11" s="13">
        <v>13099</v>
      </c>
      <c r="F11" s="13">
        <v>1848</v>
      </c>
      <c r="G11" s="13">
        <v>11251</v>
      </c>
      <c r="H11" s="13">
        <v>7079</v>
      </c>
      <c r="I11" s="13">
        <v>4172</v>
      </c>
      <c r="K11" s="11">
        <v>1996</v>
      </c>
      <c r="L11" s="13">
        <f t="shared" si="3"/>
        <v>13973.666666666666</v>
      </c>
      <c r="M11" s="35">
        <f t="shared" si="7"/>
        <v>0.95906089508437276</v>
      </c>
    </row>
    <row r="12" spans="1:13" ht="17.100000000000001" customHeight="1" x14ac:dyDescent="0.25">
      <c r="A12" s="11" t="s">
        <v>31</v>
      </c>
      <c r="B12" s="12">
        <f t="shared" ref="B12:B13" si="11">H12/E12</f>
        <v>0.59942806863176423</v>
      </c>
      <c r="C12" s="12">
        <f t="shared" ref="C12:C13" si="12">H12/G12</f>
        <v>0.65699590130997343</v>
      </c>
      <c r="D12" s="12">
        <f t="shared" ref="D12:D13" si="13">G12/E12</f>
        <v>0.9123771814048981</v>
      </c>
      <c r="E12" s="13">
        <v>13638</v>
      </c>
      <c r="F12" s="13">
        <v>1195</v>
      </c>
      <c r="G12" s="13">
        <v>12443</v>
      </c>
      <c r="H12" s="13">
        <v>8175</v>
      </c>
      <c r="I12" s="13">
        <v>4268</v>
      </c>
      <c r="K12" s="11">
        <v>1997</v>
      </c>
      <c r="L12" s="13">
        <f t="shared" si="3"/>
        <v>14832.916666666666</v>
      </c>
      <c r="M12" s="35">
        <f t="shared" si="7"/>
        <v>0.97042046160649809</v>
      </c>
    </row>
    <row r="13" spans="1:13" ht="17.100000000000001" customHeight="1" x14ac:dyDescent="0.25">
      <c r="A13" s="11" t="s">
        <v>32</v>
      </c>
      <c r="B13" s="12">
        <f t="shared" si="11"/>
        <v>0.65015190465061934</v>
      </c>
      <c r="C13" s="12">
        <f t="shared" si="12"/>
        <v>0.72010353753235545</v>
      </c>
      <c r="D13" s="12">
        <f t="shared" si="13"/>
        <v>0.90285892342447616</v>
      </c>
      <c r="E13" s="13">
        <v>12837</v>
      </c>
      <c r="F13" s="13">
        <v>1247</v>
      </c>
      <c r="G13" s="13">
        <v>11590</v>
      </c>
      <c r="H13" s="13">
        <v>8346</v>
      </c>
      <c r="I13" s="13">
        <v>3244</v>
      </c>
      <c r="K13" s="11">
        <v>1998</v>
      </c>
      <c r="L13" s="13">
        <f t="shared" si="3"/>
        <v>15523.333333333334</v>
      </c>
      <c r="M13" s="35">
        <f t="shared" si="7"/>
        <v>0.97164790555694658</v>
      </c>
    </row>
    <row r="14" spans="1:13" ht="17.100000000000001" customHeight="1" x14ac:dyDescent="0.25">
      <c r="A14" s="11" t="s">
        <v>33</v>
      </c>
      <c r="B14" s="12"/>
      <c r="C14" s="12"/>
      <c r="D14" s="12"/>
      <c r="E14" s="13"/>
      <c r="F14" s="13"/>
      <c r="G14" s="13"/>
      <c r="H14" s="13"/>
      <c r="I14" s="13"/>
      <c r="K14" s="11">
        <v>1999</v>
      </c>
      <c r="L14" s="13">
        <f t="shared" si="3"/>
        <v>15713</v>
      </c>
      <c r="M14" s="35">
        <f t="shared" si="7"/>
        <v>0.97230243881874323</v>
      </c>
    </row>
    <row r="15" spans="1:13" ht="17.100000000000001" customHeight="1" x14ac:dyDescent="0.25">
      <c r="A15" s="11" t="s">
        <v>34</v>
      </c>
      <c r="B15" s="12"/>
      <c r="C15" s="12"/>
      <c r="D15" s="12"/>
      <c r="E15" s="13"/>
      <c r="F15" s="13"/>
      <c r="G15" s="13"/>
      <c r="H15" s="13"/>
      <c r="I15" s="13"/>
      <c r="K15" s="11">
        <v>2000</v>
      </c>
      <c r="L15" s="13">
        <f t="shared" si="3"/>
        <v>15515.083333333334</v>
      </c>
      <c r="M15" s="35">
        <f t="shared" si="7"/>
        <v>0.9495867768595041</v>
      </c>
    </row>
    <row r="16" spans="1:13" ht="17.100000000000001" customHeight="1" x14ac:dyDescent="0.25">
      <c r="A16" s="11" t="s">
        <v>35</v>
      </c>
      <c r="B16" s="12"/>
      <c r="C16" s="12"/>
      <c r="D16" s="12"/>
      <c r="E16" s="13"/>
      <c r="F16" s="13"/>
      <c r="G16" s="13"/>
      <c r="H16" s="13"/>
      <c r="I16" s="13"/>
      <c r="K16" s="11">
        <v>2001</v>
      </c>
      <c r="L16" s="13">
        <f t="shared" si="3"/>
        <v>15350.083333333334</v>
      </c>
      <c r="M16" s="35">
        <f t="shared" si="7"/>
        <v>0.95113327193233188</v>
      </c>
    </row>
    <row r="17" spans="1:13" ht="17.100000000000001" customHeight="1" x14ac:dyDescent="0.25">
      <c r="A17" s="11" t="s">
        <v>36</v>
      </c>
      <c r="B17" s="12"/>
      <c r="C17" s="12"/>
      <c r="D17" s="12"/>
      <c r="E17" s="13"/>
      <c r="F17" s="13"/>
      <c r="G17" s="13"/>
      <c r="H17" s="13"/>
      <c r="I17" s="13"/>
      <c r="K17" s="11">
        <v>2002</v>
      </c>
      <c r="L17" s="13">
        <f t="shared" si="3"/>
        <v>14749</v>
      </c>
      <c r="M17" s="35">
        <f t="shared" si="7"/>
        <v>0.91327024612570007</v>
      </c>
    </row>
    <row r="18" spans="1:13" ht="17.100000000000001" customHeight="1" x14ac:dyDescent="0.25">
      <c r="A18" s="11" t="s">
        <v>37</v>
      </c>
      <c r="B18" s="12"/>
      <c r="C18" s="12"/>
      <c r="D18" s="12"/>
      <c r="E18" s="13"/>
      <c r="F18" s="13"/>
      <c r="G18" s="13"/>
      <c r="H18" s="13"/>
      <c r="I18" s="13"/>
      <c r="K18" s="11">
        <v>2003</v>
      </c>
      <c r="L18" s="13">
        <f t="shared" si="3"/>
        <v>14792.416666666666</v>
      </c>
      <c r="M18" s="35">
        <f t="shared" si="7"/>
        <v>0.93254304883825978</v>
      </c>
    </row>
    <row r="19" spans="1:13" ht="17.100000000000001" customHeight="1" x14ac:dyDescent="0.25">
      <c r="A19" s="14" t="s">
        <v>38</v>
      </c>
      <c r="B19" s="15"/>
      <c r="C19" s="15"/>
      <c r="D19" s="15"/>
      <c r="E19" s="16"/>
      <c r="F19" s="16"/>
      <c r="G19" s="16"/>
      <c r="H19" s="16"/>
      <c r="I19" s="16"/>
      <c r="K19" s="11">
        <v>2004</v>
      </c>
      <c r="L19" s="13">
        <f t="shared" si="3"/>
        <v>14832.75</v>
      </c>
      <c r="M19" s="35">
        <f t="shared" si="7"/>
        <v>0.89391209481461886</v>
      </c>
    </row>
    <row r="20" spans="1:13" ht="17.100000000000001" customHeight="1" x14ac:dyDescent="0.25">
      <c r="A20" s="20"/>
      <c r="B20" s="21"/>
      <c r="C20" s="21"/>
      <c r="D20" s="21"/>
      <c r="E20" s="22"/>
      <c r="F20" s="22"/>
      <c r="G20" s="22"/>
      <c r="H20" s="22"/>
      <c r="I20" s="22"/>
      <c r="J20" s="23"/>
      <c r="K20" s="11">
        <v>2005</v>
      </c>
      <c r="L20" s="13">
        <f t="shared" si="3"/>
        <v>14450.25</v>
      </c>
      <c r="M20" s="35">
        <f t="shared" si="7"/>
        <v>0.82591052440624035</v>
      </c>
    </row>
    <row r="21" spans="1:13" ht="17.100000000000001" customHeight="1" x14ac:dyDescent="0.25">
      <c r="A21" s="24" t="s">
        <v>39</v>
      </c>
      <c r="B21" s="25">
        <f t="shared" ref="B21" si="14">H21/E21</f>
        <v>0.64342841729044442</v>
      </c>
      <c r="C21" s="25">
        <f t="shared" ref="C21" si="15">H21/G21</f>
        <v>0.72749592082589931</v>
      </c>
      <c r="D21" s="25">
        <f t="shared" ref="D21" si="16">G21/E21</f>
        <v>0.88444264616629575</v>
      </c>
      <c r="E21" s="26">
        <f>+AVERAGE(E8:E19)</f>
        <v>12357.5</v>
      </c>
      <c r="F21" s="26">
        <f>+AVERAGE(F8:F19)</f>
        <v>1428</v>
      </c>
      <c r="G21" s="26">
        <f>+AVERAGE(G8:G19)</f>
        <v>10929.5</v>
      </c>
      <c r="H21" s="26">
        <f>+AVERAGE(H8:H19)</f>
        <v>7951.166666666667</v>
      </c>
      <c r="I21" s="26">
        <f>+AVERAGE(I8:I19)</f>
        <v>2978.3333333333335</v>
      </c>
      <c r="K21" s="11">
        <v>2006</v>
      </c>
      <c r="L21" s="13">
        <f t="shared" si="3"/>
        <v>14394.333333333334</v>
      </c>
      <c r="M21" s="35">
        <f t="shared" si="7"/>
        <v>0.8657672489843623</v>
      </c>
    </row>
    <row r="22" spans="1:13" ht="17.100000000000001" customHeight="1" x14ac:dyDescent="0.25">
      <c r="A22" s="24" t="s">
        <v>40</v>
      </c>
      <c r="B22" s="27" t="s">
        <v>41</v>
      </c>
      <c r="C22" s="27" t="s">
        <v>41</v>
      </c>
      <c r="D22" s="27" t="s">
        <v>41</v>
      </c>
      <c r="E22" s="26">
        <f>SUM(E8:E19)</f>
        <v>74145</v>
      </c>
      <c r="F22" s="26">
        <f t="shared" ref="F22:I22" si="17">SUM(F8:F19)</f>
        <v>8568</v>
      </c>
      <c r="G22" s="26">
        <f t="shared" si="17"/>
        <v>65577</v>
      </c>
      <c r="H22" s="26">
        <f t="shared" si="17"/>
        <v>47707</v>
      </c>
      <c r="I22" s="26">
        <f t="shared" si="17"/>
        <v>17870</v>
      </c>
      <c r="K22" s="11">
        <v>2007</v>
      </c>
      <c r="L22" s="13">
        <f t="shared" si="3"/>
        <v>14382.333333333334</v>
      </c>
      <c r="M22" s="35">
        <f t="shared" si="7"/>
        <v>0.87021217966381925</v>
      </c>
    </row>
    <row r="23" spans="1:13" ht="17.100000000000001" customHeight="1" x14ac:dyDescent="0.25">
      <c r="A23" s="40" t="s">
        <v>55</v>
      </c>
      <c r="B23" s="41"/>
      <c r="C23" s="41"/>
      <c r="D23" s="41"/>
      <c r="E23" s="41"/>
      <c r="F23" s="41"/>
      <c r="G23" s="41"/>
      <c r="H23" s="41"/>
      <c r="I23" s="41"/>
      <c r="K23" s="11">
        <v>2008</v>
      </c>
      <c r="L23" s="13">
        <f t="shared" si="3"/>
        <v>14571.333333333334</v>
      </c>
      <c r="M23" s="35">
        <f t="shared" si="7"/>
        <v>0.90437163058629899</v>
      </c>
    </row>
    <row r="24" spans="1:13" ht="17.100000000000001" customHeight="1" x14ac:dyDescent="0.25">
      <c r="K24" s="11">
        <v>2009</v>
      </c>
      <c r="L24" s="13">
        <f t="shared" si="3"/>
        <v>14466.75</v>
      </c>
      <c r="M24" s="35">
        <f t="shared" si="7"/>
        <v>0.85606682792372168</v>
      </c>
    </row>
    <row r="25" spans="1:13" ht="17.100000000000001" customHeight="1" x14ac:dyDescent="0.25">
      <c r="A25" s="49" t="s">
        <v>9</v>
      </c>
      <c r="B25" s="43" t="s">
        <v>0</v>
      </c>
      <c r="C25" s="44"/>
      <c r="D25" s="7" t="s">
        <v>42</v>
      </c>
      <c r="E25" s="45" t="s">
        <v>26</v>
      </c>
      <c r="F25" s="46"/>
      <c r="G25" s="46"/>
      <c r="H25" s="46"/>
      <c r="I25" s="47"/>
      <c r="K25" s="11">
        <v>2010</v>
      </c>
      <c r="L25" s="13">
        <f t="shared" si="3"/>
        <v>14406</v>
      </c>
      <c r="M25" s="35">
        <f t="shared" si="7"/>
        <v>0.83662533140447948</v>
      </c>
    </row>
    <row r="26" spans="1:13" ht="17.100000000000001" customHeight="1" x14ac:dyDescent="0.25">
      <c r="A26" s="51"/>
      <c r="B26" s="28" t="s">
        <v>1</v>
      </c>
      <c r="C26" s="28" t="s">
        <v>2</v>
      </c>
      <c r="D26" s="28" t="s">
        <v>3</v>
      </c>
      <c r="E26" s="5" t="s">
        <v>4</v>
      </c>
      <c r="F26" s="5" t="s">
        <v>5</v>
      </c>
      <c r="G26" s="49" t="s">
        <v>6</v>
      </c>
      <c r="H26" s="49" t="s">
        <v>7</v>
      </c>
      <c r="I26" s="5" t="s">
        <v>8</v>
      </c>
      <c r="K26" s="11">
        <v>2011</v>
      </c>
      <c r="L26" s="13">
        <f t="shared" si="3"/>
        <v>14009.75</v>
      </c>
      <c r="M26" s="35">
        <f t="shared" si="7"/>
        <v>0.62578935498421295</v>
      </c>
    </row>
    <row r="27" spans="1:13" ht="17.100000000000001" customHeight="1" x14ac:dyDescent="0.25">
      <c r="A27" s="50"/>
      <c r="B27" s="4" t="s">
        <v>10</v>
      </c>
      <c r="C27" s="4" t="s">
        <v>11</v>
      </c>
      <c r="D27" s="4" t="s">
        <v>12</v>
      </c>
      <c r="E27" s="6" t="s">
        <v>13</v>
      </c>
      <c r="F27" s="6" t="s">
        <v>14</v>
      </c>
      <c r="G27" s="50"/>
      <c r="H27" s="50"/>
      <c r="I27" s="6" t="s">
        <v>14</v>
      </c>
      <c r="K27" s="11">
        <v>2012</v>
      </c>
      <c r="L27" s="13">
        <f t="shared" si="3"/>
        <v>12831.083333333334</v>
      </c>
      <c r="M27" s="35">
        <f t="shared" si="7"/>
        <v>0.52712573936918461</v>
      </c>
    </row>
    <row r="28" spans="1:13" ht="17.100000000000001" customHeight="1" x14ac:dyDescent="0.25">
      <c r="A28" s="8">
        <v>1993</v>
      </c>
      <c r="B28" s="9">
        <f>H28/E28</f>
        <v>0.75953478565608101</v>
      </c>
      <c r="C28" s="9">
        <f>H28/G28</f>
        <v>0.86309832159138</v>
      </c>
      <c r="D28" s="9">
        <f>G28/E28</f>
        <v>0.88000957324960538</v>
      </c>
      <c r="E28" s="10">
        <v>175489</v>
      </c>
      <c r="F28" s="10">
        <f>+E28-G28</f>
        <v>21057</v>
      </c>
      <c r="G28" s="10">
        <v>154432</v>
      </c>
      <c r="H28" s="10">
        <v>133290</v>
      </c>
      <c r="I28" s="10">
        <f>+G28-H28</f>
        <v>21142</v>
      </c>
      <c r="K28" s="11">
        <v>2013</v>
      </c>
      <c r="L28" s="13">
        <f t="shared" si="3"/>
        <v>8399.5833333333339</v>
      </c>
      <c r="M28" s="35">
        <f t="shared" si="7"/>
        <v>0.46454291220494687</v>
      </c>
    </row>
    <row r="29" spans="1:13" ht="17.100000000000001" customHeight="1" x14ac:dyDescent="0.25">
      <c r="A29" s="11">
        <v>1994</v>
      </c>
      <c r="B29" s="12">
        <f t="shared" ref="B29:B43" si="18">H29/E29</f>
        <v>0.79262044815511201</v>
      </c>
      <c r="C29" s="12">
        <f t="shared" ref="C29:C43" si="19">H29/G29</f>
        <v>0.88770897194817233</v>
      </c>
      <c r="D29" s="12">
        <f t="shared" ref="D29:D43" si="20">G29/E29</f>
        <v>0.89288322322080582</v>
      </c>
      <c r="E29" s="13">
        <v>173913</v>
      </c>
      <c r="F29" s="13">
        <f t="shared" ref="F29:F49" si="21">+E29-G29</f>
        <v>18629</v>
      </c>
      <c r="G29" s="13">
        <v>155284</v>
      </c>
      <c r="H29" s="13">
        <v>137847</v>
      </c>
      <c r="I29" s="13">
        <f t="shared" ref="I29:I49" si="22">+G29-H29</f>
        <v>17437</v>
      </c>
      <c r="K29" s="11">
        <v>2014</v>
      </c>
      <c r="L29" s="13">
        <f t="shared" si="3"/>
        <v>8052.666666666667</v>
      </c>
      <c r="M29" s="35">
        <f t="shared" si="7"/>
        <v>0.58603854389721632</v>
      </c>
    </row>
    <row r="30" spans="1:13" ht="17.100000000000001" customHeight="1" x14ac:dyDescent="0.25">
      <c r="A30" s="11">
        <v>1995</v>
      </c>
      <c r="B30" s="12">
        <f t="shared" si="18"/>
        <v>0.84691538982292913</v>
      </c>
      <c r="C30" s="12">
        <f t="shared" si="19"/>
        <v>0.8969643150797566</v>
      </c>
      <c r="D30" s="12">
        <f t="shared" si="20"/>
        <v>0.94420187691371293</v>
      </c>
      <c r="E30" s="13">
        <v>161009</v>
      </c>
      <c r="F30" s="13">
        <f t="shared" si="21"/>
        <v>8984</v>
      </c>
      <c r="G30" s="13">
        <v>152025</v>
      </c>
      <c r="H30" s="13">
        <v>136361</v>
      </c>
      <c r="I30" s="13">
        <f t="shared" si="22"/>
        <v>15664</v>
      </c>
      <c r="K30" s="11">
        <v>2015</v>
      </c>
      <c r="L30" s="13">
        <f t="shared" ref="L30:L32" si="23">+G50/12</f>
        <v>10252.916666666666</v>
      </c>
      <c r="M30" s="35">
        <f t="shared" ref="M30:M32" si="24">+B50</f>
        <v>0.83856716234106088</v>
      </c>
    </row>
    <row r="31" spans="1:13" ht="17.100000000000001" customHeight="1" x14ac:dyDescent="0.25">
      <c r="A31" s="11">
        <v>1996</v>
      </c>
      <c r="B31" s="12">
        <f t="shared" si="18"/>
        <v>0.95906089508437276</v>
      </c>
      <c r="C31" s="12">
        <f t="shared" si="19"/>
        <v>0.97445194532573176</v>
      </c>
      <c r="D31" s="12">
        <f t="shared" si="20"/>
        <v>0.98420542920029352</v>
      </c>
      <c r="E31" s="13">
        <v>170375</v>
      </c>
      <c r="F31" s="13">
        <f t="shared" si="21"/>
        <v>2691</v>
      </c>
      <c r="G31" s="13">
        <v>167684</v>
      </c>
      <c r="H31" s="13">
        <v>163400</v>
      </c>
      <c r="I31" s="13">
        <f t="shared" si="22"/>
        <v>4284</v>
      </c>
      <c r="K31" s="11">
        <v>2016</v>
      </c>
      <c r="L31" s="13">
        <f t="shared" si="23"/>
        <v>11287</v>
      </c>
      <c r="M31" s="35">
        <f t="shared" si="24"/>
        <v>0.88516231172980364</v>
      </c>
    </row>
    <row r="32" spans="1:13" ht="17.100000000000001" customHeight="1" x14ac:dyDescent="0.25">
      <c r="A32" s="11">
        <v>1997</v>
      </c>
      <c r="B32" s="12">
        <f t="shared" si="18"/>
        <v>0.97042046160649809</v>
      </c>
      <c r="C32" s="12">
        <f t="shared" si="19"/>
        <v>0.97392061574763333</v>
      </c>
      <c r="D32" s="12">
        <f t="shared" si="20"/>
        <v>0.99640611967285608</v>
      </c>
      <c r="E32" s="13">
        <v>178637</v>
      </c>
      <c r="F32" s="13">
        <f t="shared" si="21"/>
        <v>642</v>
      </c>
      <c r="G32" s="13">
        <v>177995</v>
      </c>
      <c r="H32" s="13">
        <v>173353</v>
      </c>
      <c r="I32" s="13">
        <f t="shared" si="22"/>
        <v>4642</v>
      </c>
      <c r="K32" s="11">
        <v>2017</v>
      </c>
      <c r="L32" s="13">
        <f t="shared" si="23"/>
        <v>11441.583333333334</v>
      </c>
      <c r="M32" s="35">
        <f t="shared" si="24"/>
        <v>0.86322265652560426</v>
      </c>
    </row>
    <row r="33" spans="1:13" ht="17.100000000000001" customHeight="1" x14ac:dyDescent="0.25">
      <c r="A33" s="11">
        <v>1998</v>
      </c>
      <c r="B33" s="12">
        <f t="shared" si="18"/>
        <v>0.97164790555694658</v>
      </c>
      <c r="C33" s="12">
        <f t="shared" si="19"/>
        <v>0.97911208932789351</v>
      </c>
      <c r="D33" s="12">
        <f t="shared" si="20"/>
        <v>0.99237657888988928</v>
      </c>
      <c r="E33" s="13">
        <v>187711</v>
      </c>
      <c r="F33" s="13">
        <f t="shared" si="21"/>
        <v>1431</v>
      </c>
      <c r="G33" s="13">
        <v>186280</v>
      </c>
      <c r="H33" s="13">
        <v>182389</v>
      </c>
      <c r="I33" s="13">
        <f t="shared" si="22"/>
        <v>3891</v>
      </c>
      <c r="K33" s="38">
        <v>43101</v>
      </c>
      <c r="L33" s="13">
        <f>+G8</f>
        <v>10147</v>
      </c>
      <c r="M33" s="35">
        <f>+B8</f>
        <v>0.83643652561247217</v>
      </c>
    </row>
    <row r="34" spans="1:13" ht="17.100000000000001" customHeight="1" x14ac:dyDescent="0.25">
      <c r="A34" s="11">
        <v>1999</v>
      </c>
      <c r="B34" s="12">
        <f t="shared" si="18"/>
        <v>0.97230243881874323</v>
      </c>
      <c r="C34" s="12">
        <f t="shared" si="19"/>
        <v>0.97853157682598269</v>
      </c>
      <c r="D34" s="12">
        <f t="shared" si="20"/>
        <v>0.99363419826732147</v>
      </c>
      <c r="E34" s="13">
        <v>189764</v>
      </c>
      <c r="F34" s="13">
        <f t="shared" si="21"/>
        <v>1208</v>
      </c>
      <c r="G34" s="13">
        <v>188556</v>
      </c>
      <c r="H34" s="13">
        <v>184508</v>
      </c>
      <c r="I34" s="13">
        <f t="shared" si="22"/>
        <v>4048</v>
      </c>
      <c r="K34" s="38">
        <v>43132</v>
      </c>
      <c r="L34" s="13">
        <f t="shared" ref="L34" si="25">+G9</f>
        <v>8587</v>
      </c>
      <c r="M34" s="35">
        <f t="shared" ref="M34" si="26">+B9</f>
        <v>0.7319904743004565</v>
      </c>
    </row>
    <row r="35" spans="1:13" ht="17.100000000000001" customHeight="1" x14ac:dyDescent="0.25">
      <c r="A35" s="11">
        <v>2000</v>
      </c>
      <c r="B35" s="12">
        <f t="shared" si="18"/>
        <v>0.9495867768595041</v>
      </c>
      <c r="C35" s="12">
        <f t="shared" si="19"/>
        <v>0.96891197275769281</v>
      </c>
      <c r="D35" s="12">
        <f t="shared" si="20"/>
        <v>0.98005474548612936</v>
      </c>
      <c r="E35" s="13">
        <v>189970</v>
      </c>
      <c r="F35" s="13">
        <f t="shared" si="21"/>
        <v>3789</v>
      </c>
      <c r="G35" s="13">
        <v>186181</v>
      </c>
      <c r="H35" s="13">
        <v>180393</v>
      </c>
      <c r="I35" s="13">
        <f t="shared" si="22"/>
        <v>5788</v>
      </c>
      <c r="K35" s="38">
        <v>43160</v>
      </c>
      <c r="L35" s="13">
        <f t="shared" ref="L35:L36" si="27">+G10</f>
        <v>11559</v>
      </c>
      <c r="M35" s="35">
        <f t="shared" ref="M35:M36" si="28">+B10</f>
        <v>0.5532861018993066</v>
      </c>
    </row>
    <row r="36" spans="1:13" ht="17.100000000000001" customHeight="1" x14ac:dyDescent="0.25">
      <c r="A36" s="11">
        <v>2001</v>
      </c>
      <c r="B36" s="12">
        <f t="shared" si="18"/>
        <v>0.95113327193233188</v>
      </c>
      <c r="C36" s="12">
        <f t="shared" si="19"/>
        <v>0.97551044782601615</v>
      </c>
      <c r="D36" s="12">
        <f t="shared" si="20"/>
        <v>0.97501085103905316</v>
      </c>
      <c r="E36" s="13">
        <v>188922</v>
      </c>
      <c r="F36" s="13">
        <f t="shared" si="21"/>
        <v>4721</v>
      </c>
      <c r="G36" s="13">
        <v>184201</v>
      </c>
      <c r="H36" s="13">
        <v>179690</v>
      </c>
      <c r="I36" s="13">
        <f t="shared" si="22"/>
        <v>4511</v>
      </c>
      <c r="K36" s="38">
        <v>43191</v>
      </c>
      <c r="L36" s="13">
        <f t="shared" si="27"/>
        <v>11251</v>
      </c>
      <c r="M36" s="35">
        <f t="shared" si="28"/>
        <v>0.54042293304832434</v>
      </c>
    </row>
    <row r="37" spans="1:13" ht="17.100000000000001" customHeight="1" x14ac:dyDescent="0.25">
      <c r="A37" s="11">
        <v>2002</v>
      </c>
      <c r="B37" s="12">
        <f t="shared" si="18"/>
        <v>0.91327024612570007</v>
      </c>
      <c r="C37" s="12">
        <f t="shared" si="19"/>
        <v>0.96460777001830633</v>
      </c>
      <c r="D37" s="12">
        <f t="shared" si="20"/>
        <v>0.94677886132761302</v>
      </c>
      <c r="E37" s="13">
        <v>186937</v>
      </c>
      <c r="F37" s="13">
        <f t="shared" si="21"/>
        <v>9949</v>
      </c>
      <c r="G37" s="13">
        <v>176988</v>
      </c>
      <c r="H37" s="13">
        <v>170724</v>
      </c>
      <c r="I37" s="13">
        <f t="shared" si="22"/>
        <v>6264</v>
      </c>
      <c r="K37" s="38">
        <v>43221</v>
      </c>
      <c r="L37" s="13">
        <f>+G12</f>
        <v>12443</v>
      </c>
      <c r="M37" s="35">
        <f>+B12</f>
        <v>0.59942806863176423</v>
      </c>
    </row>
    <row r="38" spans="1:13" ht="17.100000000000001" customHeight="1" x14ac:dyDescent="0.25">
      <c r="A38" s="11">
        <v>2003</v>
      </c>
      <c r="B38" s="12">
        <f t="shared" si="18"/>
        <v>0.93254304883825978</v>
      </c>
      <c r="C38" s="12">
        <f t="shared" si="19"/>
        <v>0.95370938938307348</v>
      </c>
      <c r="D38" s="12">
        <f t="shared" si="20"/>
        <v>0.97780629950754117</v>
      </c>
      <c r="E38" s="13">
        <v>181538</v>
      </c>
      <c r="F38" s="13">
        <f t="shared" si="21"/>
        <v>4029</v>
      </c>
      <c r="G38" s="13">
        <v>177509</v>
      </c>
      <c r="H38" s="13">
        <v>169292</v>
      </c>
      <c r="I38" s="13">
        <f t="shared" si="22"/>
        <v>8217</v>
      </c>
      <c r="K38" s="32">
        <v>43252</v>
      </c>
      <c r="L38" s="16">
        <f t="shared" ref="L38" si="29">+G13</f>
        <v>11590</v>
      </c>
      <c r="M38" s="36">
        <f t="shared" ref="M38" si="30">+B13</f>
        <v>0.65015190465061934</v>
      </c>
    </row>
    <row r="39" spans="1:13" ht="17.100000000000001" customHeight="1" x14ac:dyDescent="0.25">
      <c r="A39" s="11">
        <v>2004</v>
      </c>
      <c r="B39" s="12">
        <f t="shared" si="18"/>
        <v>0.89391209481461886</v>
      </c>
      <c r="C39" s="12">
        <f t="shared" si="19"/>
        <v>0.91147966493064336</v>
      </c>
      <c r="D39" s="12">
        <f t="shared" si="20"/>
        <v>0.98072631700745494</v>
      </c>
      <c r="E39" s="13">
        <v>181491</v>
      </c>
      <c r="F39" s="13">
        <v>3498</v>
      </c>
      <c r="G39" s="13">
        <v>177993</v>
      </c>
      <c r="H39" s="13">
        <v>162237</v>
      </c>
      <c r="I39" s="13">
        <v>15756</v>
      </c>
    </row>
    <row r="40" spans="1:13" ht="17.100000000000001" customHeight="1" x14ac:dyDescent="0.25">
      <c r="A40" s="11">
        <v>2005</v>
      </c>
      <c r="B40" s="12">
        <f t="shared" si="18"/>
        <v>0.82591052440624035</v>
      </c>
      <c r="C40" s="12">
        <f t="shared" si="19"/>
        <v>0.85330703621044623</v>
      </c>
      <c r="D40" s="12">
        <f t="shared" si="20"/>
        <v>0.96789372331221568</v>
      </c>
      <c r="E40" s="13">
        <v>179155</v>
      </c>
      <c r="F40" s="13">
        <f t="shared" si="21"/>
        <v>5752</v>
      </c>
      <c r="G40" s="13">
        <v>173403</v>
      </c>
      <c r="H40" s="13">
        <v>147966</v>
      </c>
      <c r="I40" s="13">
        <f t="shared" si="22"/>
        <v>25437</v>
      </c>
    </row>
    <row r="41" spans="1:13" ht="17.100000000000001" customHeight="1" x14ac:dyDescent="0.25">
      <c r="A41" s="11">
        <v>2006</v>
      </c>
      <c r="B41" s="12">
        <f t="shared" si="18"/>
        <v>0.8657672489843623</v>
      </c>
      <c r="C41" s="12">
        <f t="shared" si="19"/>
        <v>0.89200611351689318</v>
      </c>
      <c r="D41" s="12">
        <f t="shared" si="20"/>
        <v>0.970584434192856</v>
      </c>
      <c r="E41" s="13">
        <v>177967</v>
      </c>
      <c r="F41" s="13">
        <f t="shared" si="21"/>
        <v>5235</v>
      </c>
      <c r="G41" s="13">
        <v>172732</v>
      </c>
      <c r="H41" s="13">
        <v>154078</v>
      </c>
      <c r="I41" s="13">
        <f t="shared" si="22"/>
        <v>18654</v>
      </c>
    </row>
    <row r="42" spans="1:13" ht="17.100000000000001" customHeight="1" x14ac:dyDescent="0.25">
      <c r="A42" s="11">
        <v>2007</v>
      </c>
      <c r="B42" s="12">
        <f t="shared" si="18"/>
        <v>0.87021217966381925</v>
      </c>
      <c r="C42" s="12">
        <f t="shared" si="19"/>
        <v>0.89659767770644538</v>
      </c>
      <c r="D42" s="12">
        <f t="shared" si="20"/>
        <v>0.97057152979681816</v>
      </c>
      <c r="E42" s="13">
        <v>177821</v>
      </c>
      <c r="F42" s="13">
        <f t="shared" si="21"/>
        <v>5233</v>
      </c>
      <c r="G42" s="13">
        <v>172588</v>
      </c>
      <c r="H42" s="13">
        <v>154742</v>
      </c>
      <c r="I42" s="13">
        <f t="shared" si="22"/>
        <v>17846</v>
      </c>
    </row>
    <row r="43" spans="1:13" ht="17.100000000000001" customHeight="1" x14ac:dyDescent="0.25">
      <c r="A43" s="11">
        <v>2008</v>
      </c>
      <c r="B43" s="12">
        <f t="shared" si="18"/>
        <v>0.90437163058629899</v>
      </c>
      <c r="C43" s="12">
        <f t="shared" si="19"/>
        <v>0.92388594043098315</v>
      </c>
      <c r="D43" s="12">
        <f t="shared" si="20"/>
        <v>0.97887800972966321</v>
      </c>
      <c r="E43" s="13">
        <v>178629</v>
      </c>
      <c r="F43" s="13">
        <f t="shared" si="21"/>
        <v>3773</v>
      </c>
      <c r="G43" s="13">
        <v>174856</v>
      </c>
      <c r="H43" s="13">
        <v>161547</v>
      </c>
      <c r="I43" s="13">
        <f t="shared" si="22"/>
        <v>13309</v>
      </c>
    </row>
    <row r="44" spans="1:13" ht="17.100000000000001" customHeight="1" x14ac:dyDescent="0.25">
      <c r="A44" s="11">
        <v>2009</v>
      </c>
      <c r="B44" s="12">
        <f t="shared" ref="B44:B50" si="31">H44/E44</f>
        <v>0.85606682792372168</v>
      </c>
      <c r="C44" s="12">
        <f t="shared" ref="C44:C50" si="32">H44/G44</f>
        <v>0.87662513464784186</v>
      </c>
      <c r="D44" s="12">
        <f t="shared" ref="D44:D50" si="33">G44/E44</f>
        <v>0.97654834899026832</v>
      </c>
      <c r="E44" s="13">
        <v>177770</v>
      </c>
      <c r="F44" s="13">
        <f t="shared" si="21"/>
        <v>4169</v>
      </c>
      <c r="G44" s="13">
        <v>173601</v>
      </c>
      <c r="H44" s="13">
        <v>152183</v>
      </c>
      <c r="I44" s="13">
        <f t="shared" si="22"/>
        <v>21418</v>
      </c>
    </row>
    <row r="45" spans="1:13" ht="17.100000000000001" customHeight="1" x14ac:dyDescent="0.25">
      <c r="A45" s="11">
        <v>2010</v>
      </c>
      <c r="B45" s="12">
        <f t="shared" si="31"/>
        <v>0.83662533140447948</v>
      </c>
      <c r="C45" s="12">
        <f t="shared" si="32"/>
        <v>0.85976329307233101</v>
      </c>
      <c r="D45" s="12">
        <f t="shared" si="33"/>
        <v>0.97308798613026515</v>
      </c>
      <c r="E45" s="13">
        <v>177653</v>
      </c>
      <c r="F45" s="13">
        <f t="shared" si="21"/>
        <v>4781</v>
      </c>
      <c r="G45" s="13">
        <v>172872</v>
      </c>
      <c r="H45" s="13">
        <v>148629</v>
      </c>
      <c r="I45" s="13">
        <f t="shared" si="22"/>
        <v>24243</v>
      </c>
      <c r="K45" s="33"/>
      <c r="L45" s="23"/>
    </row>
    <row r="46" spans="1:13" ht="17.100000000000001" customHeight="1" x14ac:dyDescent="0.25">
      <c r="A46" s="11">
        <v>2011</v>
      </c>
      <c r="B46" s="12">
        <f t="shared" si="31"/>
        <v>0.62578935498421295</v>
      </c>
      <c r="C46" s="12">
        <f t="shared" si="32"/>
        <v>0.6601949832557088</v>
      </c>
      <c r="D46" s="12">
        <f t="shared" si="33"/>
        <v>0.94788565629228683</v>
      </c>
      <c r="E46" s="13">
        <v>177360</v>
      </c>
      <c r="F46" s="13">
        <f t="shared" si="21"/>
        <v>9243</v>
      </c>
      <c r="G46" s="13">
        <v>168117</v>
      </c>
      <c r="H46" s="13">
        <v>110990</v>
      </c>
      <c r="I46" s="13">
        <f t="shared" si="22"/>
        <v>57127</v>
      </c>
      <c r="K46" s="33"/>
      <c r="L46" s="23"/>
    </row>
    <row r="47" spans="1:13" ht="17.100000000000001" customHeight="1" x14ac:dyDescent="0.25">
      <c r="A47" s="11">
        <v>2012</v>
      </c>
      <c r="B47" s="12">
        <f t="shared" si="31"/>
        <v>0.52712573936918461</v>
      </c>
      <c r="C47" s="12">
        <f t="shared" si="32"/>
        <v>0.60598936177121965</v>
      </c>
      <c r="D47" s="12">
        <f t="shared" si="33"/>
        <v>0.86985972464676942</v>
      </c>
      <c r="E47" s="13">
        <v>177009</v>
      </c>
      <c r="F47" s="13">
        <f t="shared" si="21"/>
        <v>23036</v>
      </c>
      <c r="G47" s="13">
        <v>153973</v>
      </c>
      <c r="H47" s="13">
        <v>93306</v>
      </c>
      <c r="I47" s="13">
        <f t="shared" si="22"/>
        <v>60667</v>
      </c>
      <c r="K47" s="20"/>
      <c r="L47" s="22"/>
    </row>
    <row r="48" spans="1:13" ht="17.100000000000001" customHeight="1" x14ac:dyDescent="0.25">
      <c r="A48" s="11">
        <v>2013</v>
      </c>
      <c r="B48" s="12">
        <f t="shared" si="31"/>
        <v>0.46454291220494687</v>
      </c>
      <c r="C48" s="12">
        <f t="shared" si="32"/>
        <v>0.63613274467979564</v>
      </c>
      <c r="D48" s="12">
        <f t="shared" si="33"/>
        <v>0.73026096532537343</v>
      </c>
      <c r="E48" s="13">
        <v>138026</v>
      </c>
      <c r="F48" s="13">
        <f t="shared" si="21"/>
        <v>37231</v>
      </c>
      <c r="G48" s="13">
        <v>100795</v>
      </c>
      <c r="H48" s="13">
        <v>64119</v>
      </c>
      <c r="I48" s="13">
        <f t="shared" si="22"/>
        <v>36676</v>
      </c>
      <c r="K48" s="20"/>
      <c r="L48" s="22"/>
    </row>
    <row r="49" spans="1:12" ht="17.100000000000001" customHeight="1" x14ac:dyDescent="0.25">
      <c r="A49" s="11">
        <v>2014</v>
      </c>
      <c r="B49" s="12">
        <f t="shared" si="31"/>
        <v>0.58603854389721632</v>
      </c>
      <c r="C49" s="12">
        <f t="shared" si="32"/>
        <v>0.70804702376024509</v>
      </c>
      <c r="D49" s="12">
        <f t="shared" si="33"/>
        <v>0.82768308351177733</v>
      </c>
      <c r="E49" s="13">
        <v>116750</v>
      </c>
      <c r="F49" s="13">
        <f t="shared" si="21"/>
        <v>20118</v>
      </c>
      <c r="G49" s="13">
        <v>96632</v>
      </c>
      <c r="H49" s="13">
        <v>68420</v>
      </c>
      <c r="I49" s="13">
        <f t="shared" si="22"/>
        <v>28212</v>
      </c>
      <c r="K49" s="20"/>
      <c r="L49" s="22"/>
    </row>
    <row r="50" spans="1:12" ht="17.100000000000001" customHeight="1" x14ac:dyDescent="0.25">
      <c r="A50" s="11">
        <v>2015</v>
      </c>
      <c r="B50" s="12">
        <f t="shared" si="31"/>
        <v>0.83856716234106088</v>
      </c>
      <c r="C50" s="12">
        <f t="shared" si="32"/>
        <v>0.88552038037956682</v>
      </c>
      <c r="D50" s="12">
        <f t="shared" si="33"/>
        <v>0.94697669406730089</v>
      </c>
      <c r="E50" s="13">
        <v>129924</v>
      </c>
      <c r="F50" s="13">
        <f t="shared" ref="F50" si="34">+E50-G50</f>
        <v>6889</v>
      </c>
      <c r="G50" s="13">
        <v>123035</v>
      </c>
      <c r="H50" s="13">
        <v>108950</v>
      </c>
      <c r="I50" s="13">
        <f t="shared" ref="I50" si="35">+G50-H50</f>
        <v>14085</v>
      </c>
      <c r="K50" s="20"/>
      <c r="L50" s="22"/>
    </row>
    <row r="51" spans="1:12" ht="17.100000000000001" customHeight="1" x14ac:dyDescent="0.25">
      <c r="A51" s="11">
        <v>2016</v>
      </c>
      <c r="B51" s="12">
        <v>0.88516231172980364</v>
      </c>
      <c r="C51" s="12">
        <v>0.91640087416201521</v>
      </c>
      <c r="D51" s="12">
        <v>0.96591168416248285</v>
      </c>
      <c r="E51" s="13">
        <v>140224</v>
      </c>
      <c r="F51" s="13">
        <v>4780</v>
      </c>
      <c r="G51" s="13">
        <v>135444</v>
      </c>
      <c r="H51" s="13">
        <v>124121</v>
      </c>
      <c r="I51" s="13">
        <v>11323</v>
      </c>
      <c r="K51" s="20"/>
      <c r="L51" s="22"/>
    </row>
    <row r="52" spans="1:12" ht="17.100000000000001" customHeight="1" x14ac:dyDescent="0.25">
      <c r="A52" s="14">
        <v>2017</v>
      </c>
      <c r="B52" s="15">
        <f t="shared" ref="B52" si="36">H52/E52</f>
        <v>0.86322265652560426</v>
      </c>
      <c r="C52" s="15">
        <f t="shared" ref="C52" si="37">H52/G52</f>
        <v>0.89110627171355949</v>
      </c>
      <c r="D52" s="15">
        <f t="shared" ref="D52" si="38">G52/E52</f>
        <v>0.96870899008000899</v>
      </c>
      <c r="E52" s="16">
        <v>141734</v>
      </c>
      <c r="F52" s="16">
        <v>4435</v>
      </c>
      <c r="G52" s="16">
        <v>137299</v>
      </c>
      <c r="H52" s="16">
        <v>122348</v>
      </c>
      <c r="I52" s="16">
        <v>14951</v>
      </c>
      <c r="K52" s="20"/>
      <c r="L52" s="22"/>
    </row>
    <row r="53" spans="1:12" ht="17.100000000000001" customHeight="1" x14ac:dyDescent="0.25">
      <c r="K53" s="33"/>
      <c r="L53" s="23"/>
    </row>
    <row r="54" spans="1:12" ht="30" customHeight="1" x14ac:dyDescent="0.25">
      <c r="A54" s="48" t="s">
        <v>23</v>
      </c>
      <c r="B54" s="48"/>
      <c r="C54" s="48"/>
      <c r="D54" s="48"/>
      <c r="E54" s="48"/>
      <c r="F54" s="48"/>
      <c r="G54" s="48"/>
      <c r="H54" s="48"/>
      <c r="I54" s="48"/>
      <c r="K54" s="33"/>
      <c r="L54" s="23"/>
    </row>
    <row r="55" spans="1:12" ht="30" customHeight="1" x14ac:dyDescent="0.25">
      <c r="A55" s="48" t="s">
        <v>24</v>
      </c>
      <c r="B55" s="48"/>
      <c r="C55" s="48"/>
      <c r="D55" s="48"/>
      <c r="E55" s="48"/>
      <c r="F55" s="48"/>
      <c r="G55" s="48"/>
      <c r="H55" s="48"/>
      <c r="I55" s="48"/>
      <c r="K55" s="33"/>
      <c r="L55" s="23"/>
    </row>
    <row r="56" spans="1:12" ht="30" customHeight="1" x14ac:dyDescent="0.25">
      <c r="A56" s="48" t="s">
        <v>25</v>
      </c>
      <c r="B56" s="48"/>
      <c r="C56" s="48"/>
      <c r="D56" s="48"/>
      <c r="E56" s="48"/>
      <c r="F56" s="48"/>
      <c r="G56" s="48"/>
      <c r="H56" s="48"/>
      <c r="I56" s="48"/>
      <c r="K56" s="33"/>
      <c r="L56" s="23"/>
    </row>
    <row r="57" spans="1:12" ht="17.100000000000001" customHeight="1" x14ac:dyDescent="0.25">
      <c r="K57" s="33"/>
      <c r="L57" s="23"/>
    </row>
    <row r="58" spans="1:12" x14ac:dyDescent="0.25">
      <c r="A58" s="29" t="s">
        <v>43</v>
      </c>
      <c r="B58" s="29"/>
      <c r="C58" s="29"/>
      <c r="D58" s="29"/>
      <c r="E58" s="29"/>
      <c r="F58" s="29"/>
      <c r="G58" s="29"/>
      <c r="H58" s="29"/>
      <c r="I58" s="29"/>
      <c r="K58" s="33"/>
      <c r="L58" s="23"/>
    </row>
    <row r="59" spans="1:12" ht="15" x14ac:dyDescent="0.25">
      <c r="A59" s="30" t="s">
        <v>44</v>
      </c>
      <c r="B59" s="23"/>
      <c r="C59" s="23"/>
      <c r="D59" s="23"/>
      <c r="E59" s="23"/>
      <c r="F59" s="23"/>
      <c r="G59" s="23"/>
      <c r="H59" s="23"/>
      <c r="I59" s="23"/>
      <c r="K59" s="33"/>
      <c r="L59" s="23"/>
    </row>
  </sheetData>
  <mergeCells count="16">
    <mergeCell ref="M5:M7"/>
    <mergeCell ref="A5:A7"/>
    <mergeCell ref="B5:C5"/>
    <mergeCell ref="E5:I5"/>
    <mergeCell ref="G6:G7"/>
    <mergeCell ref="H6:H7"/>
    <mergeCell ref="K5:K7"/>
    <mergeCell ref="L5:L7"/>
    <mergeCell ref="B25:C25"/>
    <mergeCell ref="E25:I25"/>
    <mergeCell ref="A54:I54"/>
    <mergeCell ref="A55:I55"/>
    <mergeCell ref="A56:I56"/>
    <mergeCell ref="G26:G27"/>
    <mergeCell ref="H26:H27"/>
    <mergeCell ref="A25:A27"/>
  </mergeCells>
  <hyperlinks>
    <hyperlink ref="A59" r:id="rId1"/>
  </hyperlinks>
  <pageMargins left="0.7" right="0.7" top="0.75" bottom="0.75" header="0.3" footer="0.3"/>
  <pageSetup orientation="portrait" horizontalDpi="4294967295" verticalDpi="4294967295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zoomScale="90" zoomScaleNormal="90" workbookViewId="0">
      <selection activeCell="A3" sqref="A3"/>
    </sheetView>
  </sheetViews>
  <sheetFormatPr baseColWidth="10" defaultRowHeight="12.75" x14ac:dyDescent="0.25"/>
  <cols>
    <col min="1" max="10" width="11.42578125" style="1"/>
    <col min="11" max="11" width="11.7109375" style="1" customWidth="1"/>
    <col min="12" max="13" width="11.42578125" style="1"/>
    <col min="14" max="14" width="4.42578125" style="1" customWidth="1"/>
    <col min="15" max="16384" width="11.42578125" style="1"/>
  </cols>
  <sheetData>
    <row r="1" spans="1:13" ht="21" customHeight="1" x14ac:dyDescent="0.25">
      <c r="A1" s="19" t="s">
        <v>17</v>
      </c>
      <c r="B1" s="3"/>
      <c r="C1" s="3"/>
      <c r="D1" s="3"/>
      <c r="E1" s="3"/>
      <c r="F1" s="3"/>
      <c r="G1" s="3"/>
      <c r="H1" s="3"/>
      <c r="I1" s="3"/>
    </row>
    <row r="2" spans="1:13" ht="21" customHeight="1" x14ac:dyDescent="0.25">
      <c r="A2" s="18" t="s">
        <v>49</v>
      </c>
      <c r="B2" s="3"/>
      <c r="C2" s="3"/>
      <c r="D2" s="3"/>
      <c r="E2" s="3"/>
      <c r="F2" s="3"/>
      <c r="G2" s="3"/>
      <c r="H2" s="3"/>
      <c r="I2" s="3"/>
    </row>
    <row r="3" spans="1:13" ht="17.100000000000001" customHeight="1" x14ac:dyDescent="0.25"/>
    <row r="4" spans="1:13" ht="17.100000000000001" customHeight="1" x14ac:dyDescent="0.25"/>
    <row r="5" spans="1:13" ht="17.100000000000001" customHeight="1" x14ac:dyDescent="0.25">
      <c r="A5" s="49" t="s">
        <v>50</v>
      </c>
      <c r="B5" s="43" t="s">
        <v>0</v>
      </c>
      <c r="C5" s="44"/>
      <c r="D5" s="7" t="s">
        <v>42</v>
      </c>
      <c r="E5" s="45" t="s">
        <v>26</v>
      </c>
      <c r="F5" s="46"/>
      <c r="G5" s="46"/>
      <c r="H5" s="46"/>
      <c r="I5" s="47"/>
      <c r="K5" s="53" t="s">
        <v>45</v>
      </c>
      <c r="L5" s="55" t="s">
        <v>51</v>
      </c>
      <c r="M5" s="58" t="s">
        <v>46</v>
      </c>
    </row>
    <row r="6" spans="1:13" ht="17.100000000000001" customHeight="1" x14ac:dyDescent="0.25">
      <c r="A6" s="51"/>
      <c r="B6" s="28" t="s">
        <v>1</v>
      </c>
      <c r="C6" s="28" t="s">
        <v>2</v>
      </c>
      <c r="D6" s="28" t="s">
        <v>3</v>
      </c>
      <c r="E6" s="5" t="s">
        <v>4</v>
      </c>
      <c r="F6" s="5" t="s">
        <v>5</v>
      </c>
      <c r="G6" s="49" t="s">
        <v>6</v>
      </c>
      <c r="H6" s="49" t="s">
        <v>7</v>
      </c>
      <c r="I6" s="5" t="s">
        <v>8</v>
      </c>
      <c r="K6" s="54"/>
      <c r="L6" s="56"/>
      <c r="M6" s="59"/>
    </row>
    <row r="7" spans="1:13" ht="17.100000000000001" customHeight="1" x14ac:dyDescent="0.25">
      <c r="A7" s="50"/>
      <c r="B7" s="4" t="s">
        <v>10</v>
      </c>
      <c r="C7" s="4" t="s">
        <v>11</v>
      </c>
      <c r="D7" s="4" t="s">
        <v>12</v>
      </c>
      <c r="E7" s="6" t="s">
        <v>13</v>
      </c>
      <c r="F7" s="6" t="s">
        <v>14</v>
      </c>
      <c r="G7" s="50"/>
      <c r="H7" s="50"/>
      <c r="I7" s="6" t="s">
        <v>14</v>
      </c>
      <c r="K7" s="54"/>
      <c r="L7" s="57"/>
      <c r="M7" s="60"/>
    </row>
    <row r="8" spans="1:13" ht="17.100000000000001" customHeight="1" x14ac:dyDescent="0.25">
      <c r="A8" s="8" t="s">
        <v>27</v>
      </c>
      <c r="B8" s="9">
        <f t="shared" ref="B8:B10" si="0">H8/E8</f>
        <v>0.83204275275384443</v>
      </c>
      <c r="C8" s="9">
        <f t="shared" ref="C8:C10" si="1">H8/G8</f>
        <v>0.8824754193175246</v>
      </c>
      <c r="D8" s="9">
        <f t="shared" ref="D8:D10" si="2">G8/E8</f>
        <v>0.94285091067728211</v>
      </c>
      <c r="E8" s="10">
        <v>9169</v>
      </c>
      <c r="F8" s="10">
        <v>524</v>
      </c>
      <c r="G8" s="10">
        <v>8645</v>
      </c>
      <c r="H8" s="10">
        <v>7629</v>
      </c>
      <c r="I8" s="10">
        <v>1016</v>
      </c>
      <c r="K8" s="11">
        <v>1993</v>
      </c>
      <c r="L8" s="10">
        <f t="shared" ref="L8:L29" si="3">+G28/12</f>
        <v>6696.75</v>
      </c>
      <c r="M8" s="34">
        <f>+B28</f>
        <v>0.73184513506571824</v>
      </c>
    </row>
    <row r="9" spans="1:13" ht="17.100000000000001" customHeight="1" x14ac:dyDescent="0.25">
      <c r="A9" s="11" t="s">
        <v>28</v>
      </c>
      <c r="B9" s="12">
        <f t="shared" si="0"/>
        <v>0.80918114143920594</v>
      </c>
      <c r="C9" s="12">
        <f t="shared" si="1"/>
        <v>0.86948406879082785</v>
      </c>
      <c r="D9" s="12">
        <f t="shared" si="2"/>
        <v>0.9306451612903226</v>
      </c>
      <c r="E9" s="13">
        <v>8060</v>
      </c>
      <c r="F9" s="13">
        <v>559</v>
      </c>
      <c r="G9" s="13">
        <v>7501</v>
      </c>
      <c r="H9" s="13">
        <v>6522</v>
      </c>
      <c r="I9" s="13">
        <v>979</v>
      </c>
      <c r="K9" s="11">
        <v>1994</v>
      </c>
      <c r="L9" s="13">
        <f t="shared" si="3"/>
        <v>6247.833333333333</v>
      </c>
      <c r="M9" s="35">
        <f t="shared" ref="M9:M29" si="4">+B29</f>
        <v>0.64955505304487715</v>
      </c>
    </row>
    <row r="10" spans="1:13" ht="17.100000000000001" customHeight="1" x14ac:dyDescent="0.25">
      <c r="A10" s="11" t="s">
        <v>29</v>
      </c>
      <c r="B10" s="12">
        <f t="shared" si="0"/>
        <v>0.85766707439119316</v>
      </c>
      <c r="C10" s="12">
        <f t="shared" si="1"/>
        <v>0.88502581755593801</v>
      </c>
      <c r="D10" s="12">
        <f t="shared" si="2"/>
        <v>0.96908706771933728</v>
      </c>
      <c r="E10" s="13">
        <v>8993</v>
      </c>
      <c r="F10" s="13">
        <v>278</v>
      </c>
      <c r="G10" s="13">
        <v>8715</v>
      </c>
      <c r="H10" s="13">
        <v>7713</v>
      </c>
      <c r="I10" s="13">
        <v>1002</v>
      </c>
      <c r="K10" s="11">
        <v>1995</v>
      </c>
      <c r="L10" s="13">
        <f t="shared" si="3"/>
        <v>6757.333333333333</v>
      </c>
      <c r="M10" s="35">
        <f t="shared" si="4"/>
        <v>0.81466430281819857</v>
      </c>
    </row>
    <row r="11" spans="1:13" ht="17.100000000000001" customHeight="1" x14ac:dyDescent="0.25">
      <c r="A11" s="11" t="s">
        <v>30</v>
      </c>
      <c r="B11" s="12">
        <f t="shared" ref="B11" si="5">H11/E11</f>
        <v>0.86189586738267565</v>
      </c>
      <c r="C11" s="12">
        <f t="shared" ref="C11" si="6">H11/G11</f>
        <v>0.89948830409356728</v>
      </c>
      <c r="D11" s="12">
        <f t="shared" ref="D11" si="7">G11/E11</f>
        <v>0.95820686434742008</v>
      </c>
      <c r="E11" s="13">
        <v>8566</v>
      </c>
      <c r="F11" s="13">
        <v>358</v>
      </c>
      <c r="G11" s="13">
        <v>8208</v>
      </c>
      <c r="H11" s="13">
        <v>7383</v>
      </c>
      <c r="I11" s="13">
        <v>825</v>
      </c>
      <c r="K11" s="11">
        <v>1996</v>
      </c>
      <c r="L11" s="13">
        <f t="shared" si="3"/>
        <v>8174.5</v>
      </c>
      <c r="M11" s="35">
        <f t="shared" si="4"/>
        <v>0.94654893097861958</v>
      </c>
    </row>
    <row r="12" spans="1:13" ht="17.100000000000001" customHeight="1" x14ac:dyDescent="0.25">
      <c r="A12" s="11" t="s">
        <v>31</v>
      </c>
      <c r="B12" s="12">
        <f t="shared" ref="B12:B13" si="8">H12/E12</f>
        <v>0.86576586554435708</v>
      </c>
      <c r="C12" s="12">
        <f t="shared" ref="C12:C13" si="9">H12/G12</f>
        <v>0.88688450192874968</v>
      </c>
      <c r="D12" s="12">
        <f t="shared" ref="D12:D13" si="10">G12/E12</f>
        <v>0.97618783918484886</v>
      </c>
      <c r="E12" s="13">
        <v>9029</v>
      </c>
      <c r="F12" s="13">
        <v>215</v>
      </c>
      <c r="G12" s="13">
        <v>8814</v>
      </c>
      <c r="H12" s="13">
        <v>7817</v>
      </c>
      <c r="I12" s="13">
        <v>997</v>
      </c>
      <c r="K12" s="11">
        <v>1997</v>
      </c>
      <c r="L12" s="13">
        <f t="shared" si="3"/>
        <v>9578.25</v>
      </c>
      <c r="M12" s="35">
        <f t="shared" si="4"/>
        <v>0.94946783257227207</v>
      </c>
    </row>
    <row r="13" spans="1:13" ht="17.100000000000001" customHeight="1" x14ac:dyDescent="0.25">
      <c r="A13" s="11" t="s">
        <v>32</v>
      </c>
      <c r="B13" s="12">
        <f t="shared" si="8"/>
        <v>0.81691259931895577</v>
      </c>
      <c r="C13" s="12">
        <f t="shared" si="9"/>
        <v>0.87109658678286128</v>
      </c>
      <c r="D13" s="12">
        <f t="shared" si="10"/>
        <v>0.93779795686719636</v>
      </c>
      <c r="E13" s="13">
        <v>8810</v>
      </c>
      <c r="F13" s="13">
        <v>548</v>
      </c>
      <c r="G13" s="13">
        <v>8262</v>
      </c>
      <c r="H13" s="13">
        <v>7197</v>
      </c>
      <c r="I13" s="13">
        <v>1065</v>
      </c>
      <c r="K13" s="11">
        <v>1998</v>
      </c>
      <c r="L13" s="13">
        <f t="shared" si="3"/>
        <v>9738.9166666666661</v>
      </c>
      <c r="M13" s="35">
        <f t="shared" si="4"/>
        <v>0.95293669922618296</v>
      </c>
    </row>
    <row r="14" spans="1:13" ht="17.100000000000001" customHeight="1" x14ac:dyDescent="0.25">
      <c r="A14" s="11" t="s">
        <v>33</v>
      </c>
      <c r="B14" s="12"/>
      <c r="C14" s="12"/>
      <c r="D14" s="12"/>
      <c r="E14" s="13"/>
      <c r="F14" s="13"/>
      <c r="G14" s="13"/>
      <c r="H14" s="13"/>
      <c r="I14" s="13"/>
      <c r="K14" s="11">
        <v>1999</v>
      </c>
      <c r="L14" s="13">
        <f t="shared" si="3"/>
        <v>9756.8333333333339</v>
      </c>
      <c r="M14" s="35">
        <f t="shared" si="4"/>
        <v>0.94938976976909295</v>
      </c>
    </row>
    <row r="15" spans="1:13" ht="17.100000000000001" customHeight="1" x14ac:dyDescent="0.25">
      <c r="A15" s="11" t="s">
        <v>34</v>
      </c>
      <c r="B15" s="12"/>
      <c r="C15" s="12"/>
      <c r="D15" s="12"/>
      <c r="E15" s="13"/>
      <c r="F15" s="13"/>
      <c r="G15" s="13"/>
      <c r="H15" s="13"/>
      <c r="I15" s="13"/>
      <c r="K15" s="11">
        <v>2000</v>
      </c>
      <c r="L15" s="13">
        <f t="shared" si="3"/>
        <v>9700.0833333333339</v>
      </c>
      <c r="M15" s="35">
        <f t="shared" si="4"/>
        <v>0.93649148529201109</v>
      </c>
    </row>
    <row r="16" spans="1:13" ht="17.100000000000001" customHeight="1" x14ac:dyDescent="0.25">
      <c r="A16" s="11" t="s">
        <v>35</v>
      </c>
      <c r="B16" s="12"/>
      <c r="C16" s="12"/>
      <c r="D16" s="12"/>
      <c r="E16" s="13"/>
      <c r="F16" s="13"/>
      <c r="G16" s="13"/>
      <c r="H16" s="13"/>
      <c r="I16" s="13"/>
      <c r="K16" s="11">
        <v>2001</v>
      </c>
      <c r="L16" s="13">
        <f t="shared" si="3"/>
        <v>9382.0833333333339</v>
      </c>
      <c r="M16" s="35">
        <f t="shared" si="4"/>
        <v>0.92462152349636939</v>
      </c>
    </row>
    <row r="17" spans="1:13" ht="17.100000000000001" customHeight="1" x14ac:dyDescent="0.25">
      <c r="A17" s="11" t="s">
        <v>36</v>
      </c>
      <c r="B17" s="12"/>
      <c r="C17" s="12"/>
      <c r="D17" s="12"/>
      <c r="E17" s="13"/>
      <c r="F17" s="13"/>
      <c r="G17" s="13"/>
      <c r="H17" s="13"/>
      <c r="I17" s="13"/>
      <c r="K17" s="11">
        <v>2002</v>
      </c>
      <c r="L17" s="13">
        <f t="shared" si="3"/>
        <v>8732.5</v>
      </c>
      <c r="M17" s="35">
        <f t="shared" si="4"/>
        <v>0.86847219061290948</v>
      </c>
    </row>
    <row r="18" spans="1:13" ht="17.100000000000001" customHeight="1" x14ac:dyDescent="0.25">
      <c r="A18" s="11" t="s">
        <v>37</v>
      </c>
      <c r="B18" s="12"/>
      <c r="C18" s="12"/>
      <c r="D18" s="12"/>
      <c r="E18" s="13"/>
      <c r="F18" s="13"/>
      <c r="G18" s="13"/>
      <c r="H18" s="13"/>
      <c r="I18" s="13"/>
      <c r="K18" s="11">
        <v>2003</v>
      </c>
      <c r="L18" s="13">
        <f t="shared" si="3"/>
        <v>8581.9166666666661</v>
      </c>
      <c r="M18" s="35">
        <f t="shared" si="4"/>
        <v>0.8208541978873497</v>
      </c>
    </row>
    <row r="19" spans="1:13" ht="17.100000000000001" customHeight="1" x14ac:dyDescent="0.25">
      <c r="A19" s="14" t="s">
        <v>38</v>
      </c>
      <c r="B19" s="15"/>
      <c r="C19" s="15"/>
      <c r="D19" s="15"/>
      <c r="E19" s="16"/>
      <c r="F19" s="16"/>
      <c r="G19" s="16"/>
      <c r="H19" s="16"/>
      <c r="I19" s="16"/>
      <c r="K19" s="11">
        <v>2004</v>
      </c>
      <c r="L19" s="13">
        <f t="shared" si="3"/>
        <v>9117.4166666666661</v>
      </c>
      <c r="M19" s="35">
        <f t="shared" si="4"/>
        <v>0.78503490930510555</v>
      </c>
    </row>
    <row r="20" spans="1:13" ht="17.100000000000001" customHeight="1" x14ac:dyDescent="0.25">
      <c r="A20" s="20"/>
      <c r="B20" s="21"/>
      <c r="C20" s="21"/>
      <c r="D20" s="21"/>
      <c r="E20" s="22"/>
      <c r="F20" s="22"/>
      <c r="G20" s="22"/>
      <c r="H20" s="22"/>
      <c r="I20" s="22"/>
      <c r="J20" s="23"/>
      <c r="K20" s="11">
        <v>2005</v>
      </c>
      <c r="L20" s="13">
        <f t="shared" si="3"/>
        <v>9236.9166666666661</v>
      </c>
      <c r="M20" s="35">
        <f t="shared" si="4"/>
        <v>0.71631975162329531</v>
      </c>
    </row>
    <row r="21" spans="1:13" ht="17.100000000000001" customHeight="1" x14ac:dyDescent="0.25">
      <c r="A21" s="24" t="s">
        <v>39</v>
      </c>
      <c r="B21" s="25">
        <f t="shared" ref="B21" si="11">H21/E21</f>
        <v>0.84103216979877249</v>
      </c>
      <c r="C21" s="25">
        <f t="shared" ref="C21" si="12">H21/G21</f>
        <v>0.88266028517299822</v>
      </c>
      <c r="D21" s="25">
        <f t="shared" ref="D21" si="13">G21/E21</f>
        <v>0.95283789689703013</v>
      </c>
      <c r="E21" s="26">
        <f>+AVERAGE(E8:E19)</f>
        <v>8771.1666666666661</v>
      </c>
      <c r="F21" s="26">
        <f>+AVERAGE(F8:F19)</f>
        <v>413.66666666666669</v>
      </c>
      <c r="G21" s="26">
        <f>+AVERAGE(G8:G19)</f>
        <v>8357.5</v>
      </c>
      <c r="H21" s="26">
        <f>+AVERAGE(H8:H19)</f>
        <v>7376.833333333333</v>
      </c>
      <c r="I21" s="26">
        <f>+AVERAGE(I8:I19)</f>
        <v>980.66666666666663</v>
      </c>
      <c r="K21" s="11">
        <v>2006</v>
      </c>
      <c r="L21" s="13">
        <f t="shared" si="3"/>
        <v>9176.3333333333339</v>
      </c>
      <c r="M21" s="35">
        <f t="shared" si="4"/>
        <v>0.71037569032993375</v>
      </c>
    </row>
    <row r="22" spans="1:13" ht="17.100000000000001" customHeight="1" x14ac:dyDescent="0.25">
      <c r="A22" s="24" t="s">
        <v>40</v>
      </c>
      <c r="B22" s="27" t="s">
        <v>41</v>
      </c>
      <c r="C22" s="27" t="s">
        <v>41</v>
      </c>
      <c r="D22" s="27" t="s">
        <v>41</v>
      </c>
      <c r="E22" s="26">
        <f>SUM(E8:E19)</f>
        <v>52627</v>
      </c>
      <c r="F22" s="26">
        <f t="shared" ref="F22:I22" si="14">SUM(F8:F19)</f>
        <v>2482</v>
      </c>
      <c r="G22" s="26">
        <f t="shared" si="14"/>
        <v>50145</v>
      </c>
      <c r="H22" s="26">
        <f t="shared" si="14"/>
        <v>44261</v>
      </c>
      <c r="I22" s="26">
        <f t="shared" si="14"/>
        <v>5884</v>
      </c>
      <c r="K22" s="11">
        <v>2007</v>
      </c>
      <c r="L22" s="13">
        <f t="shared" si="3"/>
        <v>9665.6666666666661</v>
      </c>
      <c r="M22" s="35">
        <f t="shared" si="4"/>
        <v>0.73958307975689119</v>
      </c>
    </row>
    <row r="23" spans="1:13" ht="17.100000000000001" customHeight="1" x14ac:dyDescent="0.25">
      <c r="K23" s="11">
        <v>2008</v>
      </c>
      <c r="L23" s="13">
        <f t="shared" si="3"/>
        <v>10189.666666666666</v>
      </c>
      <c r="M23" s="35">
        <f t="shared" si="4"/>
        <v>0.88089385297089173</v>
      </c>
    </row>
    <row r="24" spans="1:13" ht="17.100000000000001" customHeight="1" x14ac:dyDescent="0.25">
      <c r="K24" s="11">
        <v>2009</v>
      </c>
      <c r="L24" s="13">
        <f t="shared" si="3"/>
        <v>10105.25</v>
      </c>
      <c r="M24" s="35">
        <f t="shared" si="4"/>
        <v>0.84038962908462755</v>
      </c>
    </row>
    <row r="25" spans="1:13" ht="17.100000000000001" customHeight="1" x14ac:dyDescent="0.25">
      <c r="A25" s="49" t="s">
        <v>9</v>
      </c>
      <c r="B25" s="43" t="s">
        <v>0</v>
      </c>
      <c r="C25" s="44"/>
      <c r="D25" s="7" t="s">
        <v>42</v>
      </c>
      <c r="E25" s="45" t="s">
        <v>48</v>
      </c>
      <c r="F25" s="46"/>
      <c r="G25" s="46"/>
      <c r="H25" s="46"/>
      <c r="I25" s="47"/>
      <c r="K25" s="11">
        <v>2010</v>
      </c>
      <c r="L25" s="13">
        <f t="shared" si="3"/>
        <v>9866.8333333333339</v>
      </c>
      <c r="M25" s="35">
        <f t="shared" si="4"/>
        <v>0.77611426742418177</v>
      </c>
    </row>
    <row r="26" spans="1:13" ht="17.100000000000001" customHeight="1" x14ac:dyDescent="0.25">
      <c r="A26" s="51"/>
      <c r="B26" s="28" t="s">
        <v>1</v>
      </c>
      <c r="C26" s="28" t="s">
        <v>2</v>
      </c>
      <c r="D26" s="28" t="s">
        <v>3</v>
      </c>
      <c r="E26" s="5" t="s">
        <v>4</v>
      </c>
      <c r="F26" s="5" t="s">
        <v>5</v>
      </c>
      <c r="G26" s="49" t="s">
        <v>6</v>
      </c>
      <c r="H26" s="49" t="s">
        <v>7</v>
      </c>
      <c r="I26" s="5" t="s">
        <v>8</v>
      </c>
      <c r="K26" s="11">
        <v>2011</v>
      </c>
      <c r="L26" s="13">
        <f t="shared" si="3"/>
        <v>9259</v>
      </c>
      <c r="M26" s="35">
        <f t="shared" si="4"/>
        <v>0.63883658507271346</v>
      </c>
    </row>
    <row r="27" spans="1:13" ht="17.100000000000001" customHeight="1" x14ac:dyDescent="0.25">
      <c r="A27" s="50"/>
      <c r="B27" s="4" t="s">
        <v>10</v>
      </c>
      <c r="C27" s="4" t="s">
        <v>11</v>
      </c>
      <c r="D27" s="4" t="s">
        <v>12</v>
      </c>
      <c r="E27" s="6" t="s">
        <v>13</v>
      </c>
      <c r="F27" s="6" t="s">
        <v>14</v>
      </c>
      <c r="G27" s="50"/>
      <c r="H27" s="50"/>
      <c r="I27" s="6" t="s">
        <v>14</v>
      </c>
      <c r="K27" s="11">
        <v>2012</v>
      </c>
      <c r="L27" s="13">
        <f t="shared" si="3"/>
        <v>7517.666666666667</v>
      </c>
      <c r="M27" s="35">
        <f t="shared" si="4"/>
        <v>0.41729088891948141</v>
      </c>
    </row>
    <row r="28" spans="1:13" ht="17.100000000000001" customHeight="1" x14ac:dyDescent="0.25">
      <c r="A28" s="8">
        <v>1993</v>
      </c>
      <c r="B28" s="9">
        <f>H28/E28</f>
        <v>0.73184513506571824</v>
      </c>
      <c r="C28" s="9">
        <f>H28/G28</f>
        <v>0.81551996615273581</v>
      </c>
      <c r="D28" s="9">
        <f>G28/E28</f>
        <v>0.8973969558565702</v>
      </c>
      <c r="E28" s="10">
        <v>89549</v>
      </c>
      <c r="F28" s="10">
        <f>+E28-G28</f>
        <v>9188</v>
      </c>
      <c r="G28" s="10">
        <v>80361</v>
      </c>
      <c r="H28" s="10">
        <v>65536</v>
      </c>
      <c r="I28" s="10">
        <f>+G28-H28</f>
        <v>14825</v>
      </c>
      <c r="K28" s="11">
        <v>2013</v>
      </c>
      <c r="L28" s="13">
        <f t="shared" si="3"/>
        <v>5506.833333333333</v>
      </c>
      <c r="M28" s="35">
        <f t="shared" si="4"/>
        <v>0.35317356083927842</v>
      </c>
    </row>
    <row r="29" spans="1:13" ht="17.100000000000001" customHeight="1" x14ac:dyDescent="0.25">
      <c r="A29" s="11">
        <v>1994</v>
      </c>
      <c r="B29" s="12">
        <f t="shared" ref="B29:B43" si="15">H29/E29</f>
        <v>0.64955505304487715</v>
      </c>
      <c r="C29" s="12">
        <f t="shared" ref="C29:C43" si="16">H29/G29</f>
        <v>0.77009363245925255</v>
      </c>
      <c r="D29" s="12">
        <f t="shared" ref="D29:D43" si="17">G29/E29</f>
        <v>0.84347542385275687</v>
      </c>
      <c r="E29" s="13">
        <v>88887</v>
      </c>
      <c r="F29" s="13">
        <f t="shared" ref="F29:F49" si="18">+E29-G29</f>
        <v>13913</v>
      </c>
      <c r="G29" s="13">
        <v>74974</v>
      </c>
      <c r="H29" s="13">
        <v>57737</v>
      </c>
      <c r="I29" s="13">
        <f t="shared" ref="I29:I49" si="19">+G29-H29</f>
        <v>17237</v>
      </c>
      <c r="K29" s="11">
        <v>2014</v>
      </c>
      <c r="L29" s="13">
        <f t="shared" si="3"/>
        <v>5597.25</v>
      </c>
      <c r="M29" s="35">
        <f t="shared" si="4"/>
        <v>0.58025045884159665</v>
      </c>
    </row>
    <row r="30" spans="1:13" ht="17.100000000000001" customHeight="1" x14ac:dyDescent="0.25">
      <c r="A30" s="11">
        <v>1995</v>
      </c>
      <c r="B30" s="12">
        <f t="shared" si="15"/>
        <v>0.81466430281819857</v>
      </c>
      <c r="C30" s="12">
        <f t="shared" si="16"/>
        <v>0.87269386345698496</v>
      </c>
      <c r="D30" s="12">
        <f t="shared" si="17"/>
        <v>0.93350524958555903</v>
      </c>
      <c r="E30" s="13">
        <v>86864</v>
      </c>
      <c r="F30" s="13">
        <f t="shared" si="18"/>
        <v>5776</v>
      </c>
      <c r="G30" s="13">
        <v>81088</v>
      </c>
      <c r="H30" s="13">
        <v>70765</v>
      </c>
      <c r="I30" s="13">
        <f t="shared" si="19"/>
        <v>10323</v>
      </c>
      <c r="K30" s="11">
        <v>2015</v>
      </c>
      <c r="L30" s="13">
        <f t="shared" ref="L30:L32" si="20">+G50/12</f>
        <v>5989.083333333333</v>
      </c>
      <c r="M30" s="35">
        <f t="shared" ref="M30:M32" si="21">+B50</f>
        <v>0.59615705003609709</v>
      </c>
    </row>
    <row r="31" spans="1:13" ht="17.100000000000001" customHeight="1" x14ac:dyDescent="0.25">
      <c r="A31" s="11">
        <v>1996</v>
      </c>
      <c r="B31" s="12">
        <f t="shared" si="15"/>
        <v>0.94654893097861958</v>
      </c>
      <c r="C31" s="12">
        <f t="shared" si="16"/>
        <v>0.96492140192060671</v>
      </c>
      <c r="D31" s="12">
        <f t="shared" si="17"/>
        <v>0.98095961919238384</v>
      </c>
      <c r="E31" s="13">
        <v>99998</v>
      </c>
      <c r="F31" s="13">
        <f t="shared" si="18"/>
        <v>1904</v>
      </c>
      <c r="G31" s="13">
        <v>98094</v>
      </c>
      <c r="H31" s="13">
        <v>94653</v>
      </c>
      <c r="I31" s="13">
        <f t="shared" si="19"/>
        <v>3441</v>
      </c>
      <c r="K31" s="11">
        <v>2016</v>
      </c>
      <c r="L31" s="13">
        <f t="shared" si="20"/>
        <v>7032.166666666667</v>
      </c>
      <c r="M31" s="35">
        <f t="shared" si="21"/>
        <v>0.77276522856225238</v>
      </c>
    </row>
    <row r="32" spans="1:13" ht="17.100000000000001" customHeight="1" x14ac:dyDescent="0.25">
      <c r="A32" s="11">
        <v>1997</v>
      </c>
      <c r="B32" s="12">
        <f t="shared" si="15"/>
        <v>0.94946783257227207</v>
      </c>
      <c r="C32" s="12">
        <f t="shared" si="16"/>
        <v>0.95696847893230319</v>
      </c>
      <c r="D32" s="12">
        <f t="shared" si="17"/>
        <v>0.99216207584141147</v>
      </c>
      <c r="E32" s="13">
        <v>115847</v>
      </c>
      <c r="F32" s="13">
        <f t="shared" si="18"/>
        <v>908</v>
      </c>
      <c r="G32" s="13">
        <v>114939</v>
      </c>
      <c r="H32" s="13">
        <v>109993</v>
      </c>
      <c r="I32" s="13">
        <f t="shared" si="19"/>
        <v>4946</v>
      </c>
      <c r="K32" s="11">
        <v>2017</v>
      </c>
      <c r="L32" s="13">
        <f t="shared" si="20"/>
        <v>7488.916666666667</v>
      </c>
      <c r="M32" s="35">
        <f t="shared" si="21"/>
        <v>0.77318287772833227</v>
      </c>
    </row>
    <row r="33" spans="1:13" ht="17.100000000000001" customHeight="1" x14ac:dyDescent="0.25">
      <c r="A33" s="11">
        <v>1998</v>
      </c>
      <c r="B33" s="12">
        <f t="shared" si="15"/>
        <v>0.95293669922618296</v>
      </c>
      <c r="C33" s="12">
        <f t="shared" si="16"/>
        <v>0.96417294873659798</v>
      </c>
      <c r="D33" s="12">
        <f t="shared" si="17"/>
        <v>0.98834623028457858</v>
      </c>
      <c r="E33" s="13">
        <v>118245</v>
      </c>
      <c r="F33" s="13">
        <f t="shared" si="18"/>
        <v>1378</v>
      </c>
      <c r="G33" s="13">
        <v>116867</v>
      </c>
      <c r="H33" s="13">
        <v>112680</v>
      </c>
      <c r="I33" s="13">
        <f t="shared" si="19"/>
        <v>4187</v>
      </c>
      <c r="K33" s="38">
        <v>43101</v>
      </c>
      <c r="L33" s="13">
        <f>+G8</f>
        <v>8645</v>
      </c>
      <c r="M33" s="35">
        <f>+B8</f>
        <v>0.83204275275384443</v>
      </c>
    </row>
    <row r="34" spans="1:13" ht="17.100000000000001" customHeight="1" x14ac:dyDescent="0.25">
      <c r="A34" s="11">
        <v>1999</v>
      </c>
      <c r="B34" s="12">
        <f t="shared" si="15"/>
        <v>0.94938976976909295</v>
      </c>
      <c r="C34" s="12">
        <f t="shared" si="16"/>
        <v>0.95939597888659234</v>
      </c>
      <c r="D34" s="12">
        <f t="shared" si="17"/>
        <v>0.98957030325568818</v>
      </c>
      <c r="E34" s="13">
        <v>118316</v>
      </c>
      <c r="F34" s="13">
        <f t="shared" si="18"/>
        <v>1234</v>
      </c>
      <c r="G34" s="13">
        <v>117082</v>
      </c>
      <c r="H34" s="13">
        <v>112328</v>
      </c>
      <c r="I34" s="13">
        <f t="shared" si="19"/>
        <v>4754</v>
      </c>
      <c r="K34" s="38">
        <v>43132</v>
      </c>
      <c r="L34" s="13">
        <f t="shared" ref="L34:L35" si="22">+G9</f>
        <v>7501</v>
      </c>
      <c r="M34" s="35">
        <f t="shared" ref="M34:M35" si="23">+B9</f>
        <v>0.80918114143920594</v>
      </c>
    </row>
    <row r="35" spans="1:13" ht="17.100000000000001" customHeight="1" x14ac:dyDescent="0.25">
      <c r="A35" s="11">
        <v>2000</v>
      </c>
      <c r="B35" s="12">
        <f t="shared" si="15"/>
        <v>0.93649148529201109</v>
      </c>
      <c r="C35" s="12">
        <f t="shared" si="16"/>
        <v>0.95480279379043131</v>
      </c>
      <c r="D35" s="12">
        <f t="shared" si="17"/>
        <v>0.98082189472265058</v>
      </c>
      <c r="E35" s="13">
        <v>118677</v>
      </c>
      <c r="F35" s="13">
        <f t="shared" si="18"/>
        <v>2276</v>
      </c>
      <c r="G35" s="13">
        <v>116401</v>
      </c>
      <c r="H35" s="13">
        <v>111140</v>
      </c>
      <c r="I35" s="13">
        <f t="shared" si="19"/>
        <v>5261</v>
      </c>
      <c r="K35" s="38">
        <v>43160</v>
      </c>
      <c r="L35" s="13">
        <f t="shared" si="22"/>
        <v>8715</v>
      </c>
      <c r="M35" s="35">
        <f t="shared" si="23"/>
        <v>0.85766707439119316</v>
      </c>
    </row>
    <row r="36" spans="1:13" ht="17.100000000000001" customHeight="1" x14ac:dyDescent="0.25">
      <c r="A36" s="11">
        <v>2001</v>
      </c>
      <c r="B36" s="12">
        <f t="shared" si="15"/>
        <v>0.92462152349636939</v>
      </c>
      <c r="C36" s="12">
        <f t="shared" si="16"/>
        <v>0.9591064529022516</v>
      </c>
      <c r="D36" s="12">
        <f t="shared" si="17"/>
        <v>0.96404473215508979</v>
      </c>
      <c r="E36" s="13">
        <v>116784</v>
      </c>
      <c r="F36" s="13">
        <f t="shared" si="18"/>
        <v>4199</v>
      </c>
      <c r="G36" s="13">
        <v>112585</v>
      </c>
      <c r="H36" s="13">
        <v>107981</v>
      </c>
      <c r="I36" s="13">
        <f t="shared" si="19"/>
        <v>4604</v>
      </c>
      <c r="K36" s="38">
        <v>43191</v>
      </c>
      <c r="L36" s="13">
        <f t="shared" ref="L36:L38" si="24">+G11</f>
        <v>8208</v>
      </c>
      <c r="M36" s="35">
        <f t="shared" ref="M36:M38" si="25">+B11</f>
        <v>0.86189586738267565</v>
      </c>
    </row>
    <row r="37" spans="1:13" ht="17.100000000000001" customHeight="1" x14ac:dyDescent="0.25">
      <c r="A37" s="11">
        <v>2002</v>
      </c>
      <c r="B37" s="12">
        <f t="shared" si="15"/>
        <v>0.86847219061290948</v>
      </c>
      <c r="C37" s="12">
        <f t="shared" si="16"/>
        <v>0.94680790151732031</v>
      </c>
      <c r="D37" s="12">
        <f t="shared" si="17"/>
        <v>0.91726335323261143</v>
      </c>
      <c r="E37" s="13">
        <v>114242</v>
      </c>
      <c r="F37" s="13">
        <f t="shared" si="18"/>
        <v>9452</v>
      </c>
      <c r="G37" s="13">
        <v>104790</v>
      </c>
      <c r="H37" s="13">
        <v>99216</v>
      </c>
      <c r="I37" s="13">
        <f t="shared" si="19"/>
        <v>5574</v>
      </c>
      <c r="K37" s="38">
        <v>43221</v>
      </c>
      <c r="L37" s="13">
        <f t="shared" si="24"/>
        <v>8814</v>
      </c>
      <c r="M37" s="35">
        <f t="shared" si="25"/>
        <v>0.86576586554435708</v>
      </c>
    </row>
    <row r="38" spans="1:13" ht="17.100000000000001" customHeight="1" x14ac:dyDescent="0.25">
      <c r="A38" s="11">
        <v>2003</v>
      </c>
      <c r="B38" s="12">
        <f t="shared" si="15"/>
        <v>0.8208541978873497</v>
      </c>
      <c r="C38" s="12">
        <f t="shared" si="16"/>
        <v>0.87228960119631394</v>
      </c>
      <c r="D38" s="12">
        <f t="shared" si="17"/>
        <v>0.94103402902152855</v>
      </c>
      <c r="E38" s="13">
        <v>109436</v>
      </c>
      <c r="F38" s="13">
        <f t="shared" si="18"/>
        <v>6453</v>
      </c>
      <c r="G38" s="13">
        <v>102983</v>
      </c>
      <c r="H38" s="13">
        <v>89831</v>
      </c>
      <c r="I38" s="13">
        <f t="shared" si="19"/>
        <v>13152</v>
      </c>
      <c r="K38" s="32">
        <v>43252</v>
      </c>
      <c r="L38" s="16">
        <f t="shared" si="24"/>
        <v>8262</v>
      </c>
      <c r="M38" s="36">
        <f t="shared" si="25"/>
        <v>0.81691259931895577</v>
      </c>
    </row>
    <row r="39" spans="1:13" ht="17.100000000000001" customHeight="1" x14ac:dyDescent="0.25">
      <c r="A39" s="11">
        <v>2004</v>
      </c>
      <c r="B39" s="12">
        <f t="shared" si="15"/>
        <v>0.78503490930510555</v>
      </c>
      <c r="C39" s="12">
        <f t="shared" si="16"/>
        <v>0.82832308128216148</v>
      </c>
      <c r="D39" s="12">
        <f t="shared" si="17"/>
        <v>0.94773999064465275</v>
      </c>
      <c r="E39" s="13">
        <v>115442</v>
      </c>
      <c r="F39" s="13">
        <v>6033</v>
      </c>
      <c r="G39" s="13">
        <v>109409</v>
      </c>
      <c r="H39" s="13">
        <v>90626</v>
      </c>
      <c r="I39" s="13">
        <v>18783</v>
      </c>
    </row>
    <row r="40" spans="1:13" ht="17.100000000000001" customHeight="1" x14ac:dyDescent="0.25">
      <c r="A40" s="11">
        <v>2005</v>
      </c>
      <c r="B40" s="12">
        <f t="shared" si="15"/>
        <v>0.71631975162329531</v>
      </c>
      <c r="C40" s="12">
        <f t="shared" si="16"/>
        <v>0.77432043521016214</v>
      </c>
      <c r="D40" s="12">
        <f t="shared" si="17"/>
        <v>0.92509472700262063</v>
      </c>
      <c r="E40" s="13">
        <v>119818</v>
      </c>
      <c r="F40" s="13">
        <f t="shared" si="18"/>
        <v>8975</v>
      </c>
      <c r="G40" s="13">
        <v>110843</v>
      </c>
      <c r="H40" s="13">
        <v>85828</v>
      </c>
      <c r="I40" s="13">
        <f t="shared" si="19"/>
        <v>25015</v>
      </c>
    </row>
    <row r="41" spans="1:13" ht="17.100000000000001" customHeight="1" x14ac:dyDescent="0.25">
      <c r="A41" s="11">
        <v>2006</v>
      </c>
      <c r="B41" s="12">
        <f t="shared" si="15"/>
        <v>0.71037569032993375</v>
      </c>
      <c r="C41" s="12">
        <f t="shared" si="16"/>
        <v>0.76979730466053975</v>
      </c>
      <c r="D41" s="12">
        <f t="shared" si="17"/>
        <v>0.92280875241982119</v>
      </c>
      <c r="E41" s="13">
        <v>119327</v>
      </c>
      <c r="F41" s="13">
        <f t="shared" si="18"/>
        <v>9211</v>
      </c>
      <c r="G41" s="13">
        <v>110116</v>
      </c>
      <c r="H41" s="13">
        <v>84767</v>
      </c>
      <c r="I41" s="13">
        <f t="shared" si="19"/>
        <v>25349</v>
      </c>
    </row>
    <row r="42" spans="1:13" ht="17.100000000000001" customHeight="1" x14ac:dyDescent="0.25">
      <c r="A42" s="11">
        <v>2007</v>
      </c>
      <c r="B42" s="12">
        <f t="shared" si="15"/>
        <v>0.73958307975689119</v>
      </c>
      <c r="C42" s="12">
        <f t="shared" si="16"/>
        <v>0.78580542814773946</v>
      </c>
      <c r="D42" s="12">
        <f t="shared" si="17"/>
        <v>0.941178379869682</v>
      </c>
      <c r="E42" s="13">
        <v>123237</v>
      </c>
      <c r="F42" s="13">
        <f t="shared" si="18"/>
        <v>7249</v>
      </c>
      <c r="G42" s="13">
        <v>115988</v>
      </c>
      <c r="H42" s="13">
        <v>91144</v>
      </c>
      <c r="I42" s="13">
        <f t="shared" si="19"/>
        <v>24844</v>
      </c>
    </row>
    <row r="43" spans="1:13" ht="17.100000000000001" customHeight="1" x14ac:dyDescent="0.25">
      <c r="A43" s="11">
        <v>2008</v>
      </c>
      <c r="B43" s="12">
        <f t="shared" si="15"/>
        <v>0.88089385297089173</v>
      </c>
      <c r="C43" s="12">
        <f t="shared" si="16"/>
        <v>0.90558245281167193</v>
      </c>
      <c r="D43" s="12">
        <f t="shared" si="17"/>
        <v>0.97273732528261059</v>
      </c>
      <c r="E43" s="13">
        <v>125703</v>
      </c>
      <c r="F43" s="13">
        <f t="shared" si="18"/>
        <v>3427</v>
      </c>
      <c r="G43" s="13">
        <v>122276</v>
      </c>
      <c r="H43" s="13">
        <v>110731</v>
      </c>
      <c r="I43" s="13">
        <f t="shared" si="19"/>
        <v>11545</v>
      </c>
    </row>
    <row r="44" spans="1:13" ht="17.100000000000001" customHeight="1" x14ac:dyDescent="0.25">
      <c r="A44" s="11">
        <v>2009</v>
      </c>
      <c r="B44" s="12">
        <f t="shared" ref="B44:B50" si="26">H44/E44</f>
        <v>0.84038962908462755</v>
      </c>
      <c r="C44" s="12">
        <f t="shared" ref="C44:C50" si="27">H44/G44</f>
        <v>0.8665792533584028</v>
      </c>
      <c r="D44" s="12">
        <f t="shared" ref="D44:D50" si="28">G44/E44</f>
        <v>0.96977815454007454</v>
      </c>
      <c r="E44" s="13">
        <v>125042</v>
      </c>
      <c r="F44" s="13">
        <f t="shared" si="18"/>
        <v>3779</v>
      </c>
      <c r="G44" s="13">
        <v>121263</v>
      </c>
      <c r="H44" s="13">
        <v>105084</v>
      </c>
      <c r="I44" s="13">
        <f t="shared" si="19"/>
        <v>16179</v>
      </c>
    </row>
    <row r="45" spans="1:13" ht="17.100000000000001" customHeight="1" x14ac:dyDescent="0.25">
      <c r="A45" s="11">
        <v>2010</v>
      </c>
      <c r="B45" s="12">
        <f t="shared" si="26"/>
        <v>0.77611426742418177</v>
      </c>
      <c r="C45" s="12">
        <f t="shared" si="27"/>
        <v>0.81916690596442632</v>
      </c>
      <c r="D45" s="12">
        <f t="shared" si="28"/>
        <v>0.94744338641273906</v>
      </c>
      <c r="E45" s="13">
        <v>124970</v>
      </c>
      <c r="F45" s="13">
        <f t="shared" si="18"/>
        <v>6568</v>
      </c>
      <c r="G45" s="13">
        <v>118402</v>
      </c>
      <c r="H45" s="13">
        <v>96991</v>
      </c>
      <c r="I45" s="13">
        <f t="shared" si="19"/>
        <v>21411</v>
      </c>
      <c r="K45" s="20"/>
      <c r="L45" s="22"/>
    </row>
    <row r="46" spans="1:13" ht="17.100000000000001" customHeight="1" x14ac:dyDescent="0.25">
      <c r="A46" s="11">
        <v>2011</v>
      </c>
      <c r="B46" s="12">
        <f t="shared" si="26"/>
        <v>0.63883658507271346</v>
      </c>
      <c r="C46" s="12">
        <f t="shared" si="27"/>
        <v>0.71759009252259065</v>
      </c>
      <c r="D46" s="12">
        <f t="shared" si="28"/>
        <v>0.89025279435920035</v>
      </c>
      <c r="E46" s="13">
        <v>124805</v>
      </c>
      <c r="F46" s="13">
        <f t="shared" si="18"/>
        <v>13697</v>
      </c>
      <c r="G46" s="13">
        <v>111108</v>
      </c>
      <c r="H46" s="13">
        <v>79730</v>
      </c>
      <c r="I46" s="13">
        <f t="shared" si="19"/>
        <v>31378</v>
      </c>
      <c r="K46" s="20"/>
      <c r="L46" s="22"/>
    </row>
    <row r="47" spans="1:13" ht="17.100000000000001" customHeight="1" x14ac:dyDescent="0.25">
      <c r="A47" s="11">
        <v>2012</v>
      </c>
      <c r="B47" s="12">
        <f t="shared" si="26"/>
        <v>0.41729088891948141</v>
      </c>
      <c r="C47" s="12">
        <f t="shared" si="27"/>
        <v>0.57121003857579922</v>
      </c>
      <c r="D47" s="12">
        <f t="shared" si="28"/>
        <v>0.73053843724440626</v>
      </c>
      <c r="E47" s="13">
        <v>123487</v>
      </c>
      <c r="F47" s="13">
        <f t="shared" si="18"/>
        <v>33275</v>
      </c>
      <c r="G47" s="13">
        <v>90212</v>
      </c>
      <c r="H47" s="13">
        <v>51530</v>
      </c>
      <c r="I47" s="13">
        <f t="shared" si="19"/>
        <v>38682</v>
      </c>
      <c r="K47" s="20"/>
      <c r="L47" s="22"/>
    </row>
    <row r="48" spans="1:13" ht="17.100000000000001" customHeight="1" x14ac:dyDescent="0.25">
      <c r="A48" s="11">
        <v>2013</v>
      </c>
      <c r="B48" s="12">
        <f t="shared" si="26"/>
        <v>0.35317356083927842</v>
      </c>
      <c r="C48" s="12">
        <f t="shared" si="27"/>
        <v>0.50867104506522198</v>
      </c>
      <c r="D48" s="12">
        <f t="shared" si="28"/>
        <v>0.6943063975540309</v>
      </c>
      <c r="E48" s="13">
        <v>95177</v>
      </c>
      <c r="F48" s="13">
        <f t="shared" si="18"/>
        <v>29095</v>
      </c>
      <c r="G48" s="13">
        <v>66082</v>
      </c>
      <c r="H48" s="13">
        <v>33614</v>
      </c>
      <c r="I48" s="13">
        <f t="shared" si="19"/>
        <v>32468</v>
      </c>
      <c r="K48" s="20"/>
      <c r="L48" s="22"/>
    </row>
    <row r="49" spans="1:12" ht="17.100000000000001" customHeight="1" x14ac:dyDescent="0.25">
      <c r="A49" s="11">
        <v>2014</v>
      </c>
      <c r="B49" s="12">
        <f t="shared" si="26"/>
        <v>0.58025045884159665</v>
      </c>
      <c r="C49" s="12">
        <f t="shared" si="27"/>
        <v>0.69191716170143081</v>
      </c>
      <c r="D49" s="12">
        <f t="shared" si="28"/>
        <v>0.83861261283757627</v>
      </c>
      <c r="E49" s="13">
        <v>80093</v>
      </c>
      <c r="F49" s="13">
        <f t="shared" si="18"/>
        <v>12926</v>
      </c>
      <c r="G49" s="13">
        <v>67167</v>
      </c>
      <c r="H49" s="13">
        <v>46474</v>
      </c>
      <c r="I49" s="13">
        <f t="shared" si="19"/>
        <v>20693</v>
      </c>
      <c r="K49" s="20"/>
      <c r="L49" s="22"/>
    </row>
    <row r="50" spans="1:12" ht="17.100000000000001" customHeight="1" x14ac:dyDescent="0.25">
      <c r="A50" s="11">
        <v>2015</v>
      </c>
      <c r="B50" s="12">
        <f t="shared" si="26"/>
        <v>0.59615705003609709</v>
      </c>
      <c r="C50" s="12">
        <f t="shared" si="27"/>
        <v>0.74684495401355244</v>
      </c>
      <c r="D50" s="12">
        <f t="shared" si="28"/>
        <v>0.79823402010329314</v>
      </c>
      <c r="E50" s="13">
        <v>90035</v>
      </c>
      <c r="F50" s="13">
        <f t="shared" ref="F50" si="29">+E50-G50</f>
        <v>18166</v>
      </c>
      <c r="G50" s="13">
        <v>71869</v>
      </c>
      <c r="H50" s="13">
        <v>53675</v>
      </c>
      <c r="I50" s="13">
        <f t="shared" ref="I50" si="30">+G50-H50</f>
        <v>18194</v>
      </c>
      <c r="K50" s="20"/>
      <c r="L50" s="22"/>
    </row>
    <row r="51" spans="1:12" ht="17.100000000000001" customHeight="1" x14ac:dyDescent="0.25">
      <c r="A51" s="11">
        <v>2016</v>
      </c>
      <c r="B51" s="12">
        <v>0.77276522856225238</v>
      </c>
      <c r="C51" s="12">
        <v>0.85540255492617245</v>
      </c>
      <c r="D51" s="12">
        <v>0.90339364093780106</v>
      </c>
      <c r="E51" s="13">
        <v>93410</v>
      </c>
      <c r="F51" s="13">
        <v>9024</v>
      </c>
      <c r="G51" s="13">
        <v>84386</v>
      </c>
      <c r="H51" s="13">
        <v>72184</v>
      </c>
      <c r="I51" s="13">
        <v>12202</v>
      </c>
      <c r="K51" s="20"/>
      <c r="L51" s="22"/>
    </row>
    <row r="52" spans="1:12" ht="17.100000000000001" customHeight="1" x14ac:dyDescent="0.25">
      <c r="A52" s="14">
        <v>2017</v>
      </c>
      <c r="B52" s="15">
        <f t="shared" ref="B52" si="31">H52/E52</f>
        <v>0.77318287772833227</v>
      </c>
      <c r="C52" s="15">
        <f t="shared" ref="C52" si="32">H52/G52</f>
        <v>0.81201108304494418</v>
      </c>
      <c r="D52" s="15">
        <f t="shared" ref="D52" si="33">G52/E52</f>
        <v>0.95218266581902944</v>
      </c>
      <c r="E52" s="16">
        <v>94380</v>
      </c>
      <c r="F52" s="16">
        <v>4513</v>
      </c>
      <c r="G52" s="16">
        <v>89867</v>
      </c>
      <c r="H52" s="16">
        <v>72973</v>
      </c>
      <c r="I52" s="16">
        <v>16894</v>
      </c>
      <c r="K52" s="20"/>
      <c r="L52" s="22"/>
    </row>
    <row r="53" spans="1:12" ht="17.100000000000001" customHeight="1" x14ac:dyDescent="0.25">
      <c r="K53" s="33"/>
      <c r="L53" s="23"/>
    </row>
    <row r="54" spans="1:12" ht="41.25" customHeight="1" x14ac:dyDescent="0.25">
      <c r="A54" s="52" t="s">
        <v>47</v>
      </c>
      <c r="B54" s="52"/>
      <c r="C54" s="52"/>
      <c r="D54" s="52"/>
      <c r="E54" s="52"/>
      <c r="F54" s="52"/>
      <c r="G54" s="52"/>
      <c r="H54" s="52"/>
      <c r="I54" s="52"/>
      <c r="K54" s="33"/>
      <c r="L54" s="23"/>
    </row>
    <row r="55" spans="1:12" ht="17.100000000000001" customHeight="1" x14ac:dyDescent="0.25">
      <c r="K55" s="33"/>
      <c r="L55" s="23"/>
    </row>
    <row r="56" spans="1:12" ht="30" customHeight="1" x14ac:dyDescent="0.25">
      <c r="A56" s="48" t="s">
        <v>23</v>
      </c>
      <c r="B56" s="48"/>
      <c r="C56" s="48"/>
      <c r="D56" s="48"/>
      <c r="E56" s="48"/>
      <c r="F56" s="48"/>
      <c r="G56" s="48"/>
      <c r="H56" s="48"/>
      <c r="I56" s="48"/>
      <c r="K56" s="33"/>
      <c r="L56" s="23"/>
    </row>
    <row r="57" spans="1:12" ht="30" customHeight="1" x14ac:dyDescent="0.25">
      <c r="A57" s="48" t="s">
        <v>24</v>
      </c>
      <c r="B57" s="48"/>
      <c r="C57" s="48"/>
      <c r="D57" s="48"/>
      <c r="E57" s="48"/>
      <c r="F57" s="48"/>
      <c r="G57" s="48"/>
      <c r="H57" s="48"/>
      <c r="I57" s="48"/>
      <c r="K57" s="33"/>
      <c r="L57" s="23"/>
    </row>
    <row r="58" spans="1:12" ht="30" customHeight="1" x14ac:dyDescent="0.25">
      <c r="A58" s="48" t="s">
        <v>25</v>
      </c>
      <c r="B58" s="48"/>
      <c r="C58" s="48"/>
      <c r="D58" s="48"/>
      <c r="E58" s="48"/>
      <c r="F58" s="48"/>
      <c r="G58" s="48"/>
      <c r="H58" s="48"/>
      <c r="I58" s="48"/>
      <c r="K58" s="33"/>
      <c r="L58" s="23"/>
    </row>
    <row r="59" spans="1:12" ht="17.100000000000001" customHeight="1" x14ac:dyDescent="0.25">
      <c r="K59" s="33"/>
      <c r="L59" s="23"/>
    </row>
    <row r="60" spans="1:12" x14ac:dyDescent="0.25">
      <c r="A60" s="29" t="s">
        <v>43</v>
      </c>
      <c r="B60" s="29"/>
      <c r="C60" s="29"/>
      <c r="D60" s="29"/>
      <c r="E60" s="29"/>
      <c r="F60" s="29"/>
      <c r="G60" s="29"/>
      <c r="H60" s="29"/>
      <c r="I60" s="29"/>
      <c r="K60" s="31"/>
    </row>
    <row r="61" spans="1:12" ht="15" x14ac:dyDescent="0.25">
      <c r="A61" s="30" t="s">
        <v>44</v>
      </c>
      <c r="B61" s="23"/>
      <c r="C61" s="23"/>
      <c r="D61" s="23"/>
      <c r="E61" s="23"/>
      <c r="F61" s="23"/>
      <c r="G61" s="23"/>
      <c r="H61" s="23"/>
      <c r="I61" s="23"/>
      <c r="K61" s="31"/>
    </row>
  </sheetData>
  <mergeCells count="17">
    <mergeCell ref="M5:M7"/>
    <mergeCell ref="A5:A7"/>
    <mergeCell ref="B5:C5"/>
    <mergeCell ref="E5:I5"/>
    <mergeCell ref="G6:G7"/>
    <mergeCell ref="H6:H7"/>
    <mergeCell ref="K5:K7"/>
    <mergeCell ref="L5:L7"/>
    <mergeCell ref="B25:C25"/>
    <mergeCell ref="E25:I25"/>
    <mergeCell ref="A56:I56"/>
    <mergeCell ref="A57:I57"/>
    <mergeCell ref="A58:I58"/>
    <mergeCell ref="G26:G27"/>
    <mergeCell ref="H26:H27"/>
    <mergeCell ref="A25:A27"/>
    <mergeCell ref="A54:I54"/>
  </mergeCells>
  <hyperlinks>
    <hyperlink ref="A6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zoomScale="90" zoomScaleNormal="90" workbookViewId="0">
      <selection activeCell="A4" sqref="A4"/>
    </sheetView>
  </sheetViews>
  <sheetFormatPr baseColWidth="10" defaultRowHeight="12.75" x14ac:dyDescent="0.25"/>
  <cols>
    <col min="1" max="10" width="11.42578125" style="1"/>
    <col min="11" max="11" width="11.7109375" style="1" customWidth="1"/>
    <col min="12" max="13" width="11.42578125" style="1"/>
    <col min="14" max="14" width="4.42578125" style="1" customWidth="1"/>
    <col min="15" max="16384" width="11.42578125" style="1"/>
  </cols>
  <sheetData>
    <row r="1" spans="1:13" ht="21" customHeight="1" x14ac:dyDescent="0.25">
      <c r="A1" s="19" t="s">
        <v>18</v>
      </c>
      <c r="B1" s="3"/>
      <c r="C1" s="3"/>
      <c r="D1" s="3"/>
      <c r="E1" s="3"/>
      <c r="F1" s="3"/>
      <c r="G1" s="3"/>
      <c r="H1" s="3"/>
      <c r="I1" s="3"/>
    </row>
    <row r="2" spans="1:13" ht="21" customHeight="1" x14ac:dyDescent="0.25">
      <c r="A2" s="18" t="s">
        <v>49</v>
      </c>
      <c r="B2" s="3"/>
      <c r="C2" s="3"/>
      <c r="D2" s="3"/>
      <c r="E2" s="3"/>
      <c r="F2" s="3"/>
      <c r="G2" s="3"/>
      <c r="H2" s="3"/>
      <c r="I2" s="3"/>
    </row>
    <row r="3" spans="1:13" ht="17.100000000000001" customHeight="1" x14ac:dyDescent="0.25"/>
    <row r="4" spans="1:13" ht="17.100000000000001" customHeight="1" x14ac:dyDescent="0.25"/>
    <row r="5" spans="1:13" ht="17.100000000000001" customHeight="1" x14ac:dyDescent="0.25">
      <c r="A5" s="49" t="s">
        <v>50</v>
      </c>
      <c r="B5" s="43" t="s">
        <v>0</v>
      </c>
      <c r="C5" s="44"/>
      <c r="D5" s="7" t="s">
        <v>42</v>
      </c>
      <c r="E5" s="45" t="s">
        <v>26</v>
      </c>
      <c r="F5" s="46"/>
      <c r="G5" s="46"/>
      <c r="H5" s="46"/>
      <c r="I5" s="47"/>
      <c r="K5" s="53" t="s">
        <v>45</v>
      </c>
      <c r="L5" s="55" t="s">
        <v>51</v>
      </c>
      <c r="M5" s="58" t="s">
        <v>46</v>
      </c>
    </row>
    <row r="6" spans="1:13" ht="17.100000000000001" customHeight="1" x14ac:dyDescent="0.25">
      <c r="A6" s="51"/>
      <c r="B6" s="28" t="s">
        <v>1</v>
      </c>
      <c r="C6" s="28" t="s">
        <v>2</v>
      </c>
      <c r="D6" s="28" t="s">
        <v>3</v>
      </c>
      <c r="E6" s="5" t="s">
        <v>4</v>
      </c>
      <c r="F6" s="5" t="s">
        <v>5</v>
      </c>
      <c r="G6" s="49" t="s">
        <v>6</v>
      </c>
      <c r="H6" s="49" t="s">
        <v>7</v>
      </c>
      <c r="I6" s="5" t="s">
        <v>8</v>
      </c>
      <c r="K6" s="54"/>
      <c r="L6" s="56"/>
      <c r="M6" s="59"/>
    </row>
    <row r="7" spans="1:13" ht="17.100000000000001" customHeight="1" x14ac:dyDescent="0.25">
      <c r="A7" s="50"/>
      <c r="B7" s="4" t="s">
        <v>10</v>
      </c>
      <c r="C7" s="4" t="s">
        <v>11</v>
      </c>
      <c r="D7" s="4" t="s">
        <v>12</v>
      </c>
      <c r="E7" s="6" t="s">
        <v>13</v>
      </c>
      <c r="F7" s="6" t="s">
        <v>14</v>
      </c>
      <c r="G7" s="50"/>
      <c r="H7" s="50"/>
      <c r="I7" s="6" t="s">
        <v>14</v>
      </c>
      <c r="K7" s="54"/>
      <c r="L7" s="57"/>
      <c r="M7" s="60"/>
    </row>
    <row r="8" spans="1:13" ht="17.100000000000001" customHeight="1" x14ac:dyDescent="0.25">
      <c r="A8" s="8" t="s">
        <v>27</v>
      </c>
      <c r="B8" s="9">
        <f t="shared" ref="B8:B10" si="0">H8/E8</f>
        <v>0.92981312472837896</v>
      </c>
      <c r="C8" s="9">
        <f t="shared" ref="C8:C10" si="1">H8/G8</f>
        <v>0.94251101321585906</v>
      </c>
      <c r="D8" s="9">
        <f t="shared" ref="D8:D10" si="2">G8/E8</f>
        <v>0.98652759669708823</v>
      </c>
      <c r="E8" s="10">
        <v>4602</v>
      </c>
      <c r="F8" s="10">
        <v>62</v>
      </c>
      <c r="G8" s="10">
        <v>4540</v>
      </c>
      <c r="H8" s="10">
        <v>4279</v>
      </c>
      <c r="I8" s="10">
        <v>261</v>
      </c>
      <c r="K8" s="11">
        <v>1993</v>
      </c>
      <c r="L8" s="10">
        <f t="shared" ref="L8:L29" si="3">+G28/12</f>
        <v>4704.75</v>
      </c>
      <c r="M8" s="34">
        <f>+B28</f>
        <v>0.91827674923069158</v>
      </c>
    </row>
    <row r="9" spans="1:13" ht="17.100000000000001" customHeight="1" x14ac:dyDescent="0.25">
      <c r="A9" s="11" t="s">
        <v>28</v>
      </c>
      <c r="B9" s="12">
        <f t="shared" si="0"/>
        <v>0.91451932606541131</v>
      </c>
      <c r="C9" s="12">
        <f t="shared" si="1"/>
        <v>0.92067847343477172</v>
      </c>
      <c r="D9" s="12">
        <f t="shared" si="2"/>
        <v>0.99331020812685833</v>
      </c>
      <c r="E9" s="13">
        <v>4036</v>
      </c>
      <c r="F9" s="13">
        <v>27</v>
      </c>
      <c r="G9" s="13">
        <v>4009</v>
      </c>
      <c r="H9" s="13">
        <v>3691</v>
      </c>
      <c r="I9" s="13">
        <v>318</v>
      </c>
      <c r="K9" s="11">
        <v>1994</v>
      </c>
      <c r="L9" s="13">
        <f t="shared" si="3"/>
        <v>5116.583333333333</v>
      </c>
      <c r="M9" s="35">
        <f t="shared" ref="M9:M29" si="4">+B29</f>
        <v>0.9646607981785239</v>
      </c>
    </row>
    <row r="10" spans="1:13" ht="17.100000000000001" customHeight="1" x14ac:dyDescent="0.25">
      <c r="A10" s="11" t="s">
        <v>29</v>
      </c>
      <c r="B10" s="12">
        <f t="shared" si="0"/>
        <v>0.89583333333333337</v>
      </c>
      <c r="C10" s="12">
        <f t="shared" si="1"/>
        <v>0.90507261629130709</v>
      </c>
      <c r="D10" s="12">
        <f t="shared" si="2"/>
        <v>0.98979166666666663</v>
      </c>
      <c r="E10" s="13">
        <v>4800</v>
      </c>
      <c r="F10" s="13">
        <v>49</v>
      </c>
      <c r="G10" s="13">
        <v>4751</v>
      </c>
      <c r="H10" s="13">
        <v>4300</v>
      </c>
      <c r="I10" s="13">
        <v>451</v>
      </c>
      <c r="K10" s="11">
        <v>1995</v>
      </c>
      <c r="L10" s="13">
        <f t="shared" si="3"/>
        <v>5308.5</v>
      </c>
      <c r="M10" s="35">
        <f t="shared" si="4"/>
        <v>0.96511808576755753</v>
      </c>
    </row>
    <row r="11" spans="1:13" ht="17.100000000000001" customHeight="1" x14ac:dyDescent="0.25">
      <c r="A11" s="11" t="s">
        <v>30</v>
      </c>
      <c r="B11" s="12">
        <f t="shared" ref="B11" si="5">H11/E11</f>
        <v>0.85376949740034658</v>
      </c>
      <c r="C11" s="12">
        <f t="shared" ref="C11" si="6">H11/G11</f>
        <v>0.87228862328463919</v>
      </c>
      <c r="D11" s="12">
        <f t="shared" ref="D11" si="7">G11/E11</f>
        <v>0.97876949740034658</v>
      </c>
      <c r="E11" s="13">
        <v>4616</v>
      </c>
      <c r="F11" s="13">
        <v>98</v>
      </c>
      <c r="G11" s="13">
        <v>4518</v>
      </c>
      <c r="H11" s="13">
        <v>3941</v>
      </c>
      <c r="I11" s="13">
        <v>577</v>
      </c>
      <c r="K11" s="11">
        <v>1996</v>
      </c>
      <c r="L11" s="13">
        <f t="shared" si="3"/>
        <v>5478.833333333333</v>
      </c>
      <c r="M11" s="35">
        <f t="shared" si="4"/>
        <v>0.94284997194909503</v>
      </c>
    </row>
    <row r="12" spans="1:13" ht="17.100000000000001" customHeight="1" x14ac:dyDescent="0.25">
      <c r="A12" s="11" t="s">
        <v>31</v>
      </c>
      <c r="B12" s="12">
        <f t="shared" ref="B12:B13" si="8">H12/E12</f>
        <v>0.80317068149063209</v>
      </c>
      <c r="C12" s="12">
        <f t="shared" ref="C12:C13" si="9">H12/G12</f>
        <v>0.84055160525748762</v>
      </c>
      <c r="D12" s="12">
        <f t="shared" ref="D12:D13" si="10">G12/E12</f>
        <v>0.95552810376775787</v>
      </c>
      <c r="E12" s="13">
        <v>4857</v>
      </c>
      <c r="F12" s="13">
        <v>216</v>
      </c>
      <c r="G12" s="13">
        <v>4641</v>
      </c>
      <c r="H12" s="13">
        <v>3901</v>
      </c>
      <c r="I12" s="13">
        <v>740</v>
      </c>
      <c r="K12" s="11">
        <v>1997</v>
      </c>
      <c r="L12" s="13">
        <f t="shared" si="3"/>
        <v>5614.25</v>
      </c>
      <c r="M12" s="35">
        <f t="shared" si="4"/>
        <v>0.94121068473629876</v>
      </c>
    </row>
    <row r="13" spans="1:13" ht="17.100000000000001" customHeight="1" x14ac:dyDescent="0.25">
      <c r="A13" s="11" t="s">
        <v>32</v>
      </c>
      <c r="B13" s="12">
        <f t="shared" si="8"/>
        <v>0.73851365657421131</v>
      </c>
      <c r="C13" s="12">
        <f t="shared" si="9"/>
        <v>0.78399640368622159</v>
      </c>
      <c r="D13" s="12">
        <f t="shared" si="10"/>
        <v>0.94198602583103963</v>
      </c>
      <c r="E13" s="13">
        <v>4723</v>
      </c>
      <c r="F13" s="13">
        <v>274</v>
      </c>
      <c r="G13" s="13">
        <v>4449</v>
      </c>
      <c r="H13" s="13">
        <v>3488</v>
      </c>
      <c r="I13" s="13">
        <v>961</v>
      </c>
      <c r="K13" s="11">
        <v>1998</v>
      </c>
      <c r="L13" s="13">
        <f t="shared" si="3"/>
        <v>5645</v>
      </c>
      <c r="M13" s="35">
        <f t="shared" si="4"/>
        <v>0.95116010952586827</v>
      </c>
    </row>
    <row r="14" spans="1:13" ht="17.100000000000001" customHeight="1" x14ac:dyDescent="0.25">
      <c r="A14" s="11" t="s">
        <v>33</v>
      </c>
      <c r="B14" s="12"/>
      <c r="C14" s="12"/>
      <c r="D14" s="12"/>
      <c r="E14" s="13"/>
      <c r="F14" s="13"/>
      <c r="G14" s="13"/>
      <c r="H14" s="13"/>
      <c r="I14" s="13"/>
      <c r="K14" s="11">
        <v>1999</v>
      </c>
      <c r="L14" s="13">
        <f t="shared" si="3"/>
        <v>5766.833333333333</v>
      </c>
      <c r="M14" s="35">
        <f t="shared" si="4"/>
        <v>0.94567971127308759</v>
      </c>
    </row>
    <row r="15" spans="1:13" ht="17.100000000000001" customHeight="1" x14ac:dyDescent="0.25">
      <c r="A15" s="11" t="s">
        <v>34</v>
      </c>
      <c r="B15" s="12"/>
      <c r="C15" s="12"/>
      <c r="D15" s="12"/>
      <c r="E15" s="13"/>
      <c r="F15" s="13"/>
      <c r="G15" s="13"/>
      <c r="H15" s="13"/>
      <c r="I15" s="13"/>
      <c r="K15" s="11">
        <v>2000</v>
      </c>
      <c r="L15" s="13">
        <f t="shared" si="3"/>
        <v>5584.083333333333</v>
      </c>
      <c r="M15" s="35">
        <f t="shared" si="4"/>
        <v>0.92185124630697302</v>
      </c>
    </row>
    <row r="16" spans="1:13" ht="17.100000000000001" customHeight="1" x14ac:dyDescent="0.25">
      <c r="A16" s="11" t="s">
        <v>35</v>
      </c>
      <c r="B16" s="12"/>
      <c r="C16" s="12"/>
      <c r="D16" s="12"/>
      <c r="E16" s="13"/>
      <c r="F16" s="13"/>
      <c r="G16" s="13"/>
      <c r="H16" s="13"/>
      <c r="I16" s="13"/>
      <c r="K16" s="11">
        <v>2001</v>
      </c>
      <c r="L16" s="13">
        <f t="shared" si="3"/>
        <v>5395.583333333333</v>
      </c>
      <c r="M16" s="35">
        <f t="shared" si="4"/>
        <v>0.93349508060074726</v>
      </c>
    </row>
    <row r="17" spans="1:13" ht="17.100000000000001" customHeight="1" x14ac:dyDescent="0.25">
      <c r="A17" s="11" t="s">
        <v>36</v>
      </c>
      <c r="B17" s="12"/>
      <c r="C17" s="12"/>
      <c r="D17" s="12"/>
      <c r="E17" s="13"/>
      <c r="F17" s="13"/>
      <c r="G17" s="13"/>
      <c r="H17" s="13"/>
      <c r="I17" s="13"/>
      <c r="K17" s="11">
        <v>2002</v>
      </c>
      <c r="L17" s="13">
        <f t="shared" si="3"/>
        <v>4250.916666666667</v>
      </c>
      <c r="M17" s="35">
        <f t="shared" si="4"/>
        <v>0.85762270359199344</v>
      </c>
    </row>
    <row r="18" spans="1:13" ht="17.100000000000001" customHeight="1" x14ac:dyDescent="0.25">
      <c r="A18" s="11" t="s">
        <v>37</v>
      </c>
      <c r="B18" s="12"/>
      <c r="C18" s="12"/>
      <c r="D18" s="12"/>
      <c r="E18" s="13"/>
      <c r="F18" s="13"/>
      <c r="G18" s="13"/>
      <c r="H18" s="13"/>
      <c r="I18" s="13"/>
      <c r="K18" s="11">
        <v>2003</v>
      </c>
      <c r="L18" s="13">
        <f t="shared" si="3"/>
        <v>4280.166666666667</v>
      </c>
      <c r="M18" s="35">
        <f t="shared" si="4"/>
        <v>0.96221594729057414</v>
      </c>
    </row>
    <row r="19" spans="1:13" ht="17.100000000000001" customHeight="1" x14ac:dyDescent="0.25">
      <c r="A19" s="14" t="s">
        <v>38</v>
      </c>
      <c r="B19" s="15"/>
      <c r="C19" s="15"/>
      <c r="D19" s="15"/>
      <c r="E19" s="16"/>
      <c r="F19" s="16"/>
      <c r="G19" s="16"/>
      <c r="H19" s="16"/>
      <c r="I19" s="16"/>
      <c r="K19" s="11">
        <v>2004</v>
      </c>
      <c r="L19" s="13">
        <f t="shared" si="3"/>
        <v>4433.333333333333</v>
      </c>
      <c r="M19" s="35">
        <f t="shared" si="4"/>
        <v>0.96825367235851167</v>
      </c>
    </row>
    <row r="20" spans="1:13" ht="17.100000000000001" customHeight="1" x14ac:dyDescent="0.25">
      <c r="A20" s="20"/>
      <c r="B20" s="21"/>
      <c r="C20" s="21"/>
      <c r="D20" s="21"/>
      <c r="E20" s="22"/>
      <c r="F20" s="22"/>
      <c r="G20" s="22"/>
      <c r="H20" s="22"/>
      <c r="I20" s="22"/>
      <c r="J20" s="23"/>
      <c r="K20" s="11">
        <v>2005</v>
      </c>
      <c r="L20" s="13">
        <f t="shared" si="3"/>
        <v>4385.666666666667</v>
      </c>
      <c r="M20" s="35">
        <f t="shared" si="4"/>
        <v>0.93197822411326436</v>
      </c>
    </row>
    <row r="21" spans="1:13" ht="17.100000000000001" customHeight="1" x14ac:dyDescent="0.25">
      <c r="A21" s="24" t="s">
        <v>39</v>
      </c>
      <c r="B21" s="25">
        <f t="shared" ref="B21" si="11">H21/E21</f>
        <v>0.85402040964029813</v>
      </c>
      <c r="C21" s="25">
        <f t="shared" ref="C21" si="12">H21/G21</f>
        <v>0.87706258361825473</v>
      </c>
      <c r="D21" s="25">
        <f t="shared" ref="D21" si="13">G21/E21</f>
        <v>0.97372801621191285</v>
      </c>
      <c r="E21" s="26">
        <f>+AVERAGE(E8:E19)</f>
        <v>4605.666666666667</v>
      </c>
      <c r="F21" s="26">
        <f>+AVERAGE(F8:F19)</f>
        <v>121</v>
      </c>
      <c r="G21" s="26">
        <f>+AVERAGE(G8:G19)</f>
        <v>4484.666666666667</v>
      </c>
      <c r="H21" s="26">
        <f>+AVERAGE(H8:H19)</f>
        <v>3933.3333333333335</v>
      </c>
      <c r="I21" s="26">
        <f>+AVERAGE(I8:I19)</f>
        <v>551.33333333333337</v>
      </c>
      <c r="K21" s="11">
        <v>2006</v>
      </c>
      <c r="L21" s="13">
        <f t="shared" si="3"/>
        <v>4211.916666666667</v>
      </c>
      <c r="M21" s="35">
        <f t="shared" si="4"/>
        <v>0.95331366230539272</v>
      </c>
    </row>
    <row r="22" spans="1:13" ht="17.100000000000001" customHeight="1" x14ac:dyDescent="0.25">
      <c r="A22" s="24" t="s">
        <v>40</v>
      </c>
      <c r="B22" s="27" t="s">
        <v>41</v>
      </c>
      <c r="C22" s="27" t="s">
        <v>41</v>
      </c>
      <c r="D22" s="27" t="s">
        <v>41</v>
      </c>
      <c r="E22" s="26">
        <f>SUM(E8:E19)</f>
        <v>27634</v>
      </c>
      <c r="F22" s="26">
        <f t="shared" ref="F22:I22" si="14">SUM(F8:F19)</f>
        <v>726</v>
      </c>
      <c r="G22" s="26">
        <f t="shared" si="14"/>
        <v>26908</v>
      </c>
      <c r="H22" s="26">
        <f t="shared" si="14"/>
        <v>23600</v>
      </c>
      <c r="I22" s="26">
        <f t="shared" si="14"/>
        <v>3308</v>
      </c>
      <c r="K22" s="11">
        <v>2007</v>
      </c>
      <c r="L22" s="13">
        <f t="shared" si="3"/>
        <v>4198.583333333333</v>
      </c>
      <c r="M22" s="35">
        <f t="shared" si="4"/>
        <v>0.93818812479295355</v>
      </c>
    </row>
    <row r="23" spans="1:13" ht="17.100000000000001" customHeight="1" x14ac:dyDescent="0.25">
      <c r="K23" s="11">
        <v>2008</v>
      </c>
      <c r="L23" s="13">
        <f t="shared" si="3"/>
        <v>4091.5833333333335</v>
      </c>
      <c r="M23" s="35">
        <f t="shared" si="4"/>
        <v>0.90348197923029938</v>
      </c>
    </row>
    <row r="24" spans="1:13" ht="17.100000000000001" customHeight="1" x14ac:dyDescent="0.25">
      <c r="K24" s="11">
        <v>2009</v>
      </c>
      <c r="L24" s="13">
        <f t="shared" si="3"/>
        <v>4643</v>
      </c>
      <c r="M24" s="35">
        <f t="shared" si="4"/>
        <v>0.96845493180646192</v>
      </c>
    </row>
    <row r="25" spans="1:13" ht="17.100000000000001" customHeight="1" x14ac:dyDescent="0.25">
      <c r="A25" s="49" t="s">
        <v>9</v>
      </c>
      <c r="B25" s="43" t="s">
        <v>0</v>
      </c>
      <c r="C25" s="44"/>
      <c r="D25" s="7" t="s">
        <v>42</v>
      </c>
      <c r="E25" s="45" t="s">
        <v>26</v>
      </c>
      <c r="F25" s="46"/>
      <c r="G25" s="46"/>
      <c r="H25" s="46"/>
      <c r="I25" s="47"/>
      <c r="K25" s="11">
        <v>2010</v>
      </c>
      <c r="L25" s="13">
        <f t="shared" si="3"/>
        <v>4842.083333333333</v>
      </c>
      <c r="M25" s="35">
        <f t="shared" si="4"/>
        <v>0.97114761920992532</v>
      </c>
    </row>
    <row r="26" spans="1:13" ht="17.100000000000001" customHeight="1" x14ac:dyDescent="0.25">
      <c r="A26" s="51"/>
      <c r="B26" s="28" t="s">
        <v>1</v>
      </c>
      <c r="C26" s="28" t="s">
        <v>2</v>
      </c>
      <c r="D26" s="28" t="s">
        <v>3</v>
      </c>
      <c r="E26" s="5" t="s">
        <v>4</v>
      </c>
      <c r="F26" s="5" t="s">
        <v>5</v>
      </c>
      <c r="G26" s="49" t="s">
        <v>6</v>
      </c>
      <c r="H26" s="49" t="s">
        <v>7</v>
      </c>
      <c r="I26" s="5" t="s">
        <v>8</v>
      </c>
      <c r="K26" s="11">
        <v>2011</v>
      </c>
      <c r="L26" s="13">
        <f t="shared" si="3"/>
        <v>4821.666666666667</v>
      </c>
      <c r="M26" s="35">
        <f t="shared" si="4"/>
        <v>0.96456827756276331</v>
      </c>
    </row>
    <row r="27" spans="1:13" ht="17.100000000000001" customHeight="1" x14ac:dyDescent="0.25">
      <c r="A27" s="50"/>
      <c r="B27" s="4" t="s">
        <v>10</v>
      </c>
      <c r="C27" s="4" t="s">
        <v>11</v>
      </c>
      <c r="D27" s="4" t="s">
        <v>12</v>
      </c>
      <c r="E27" s="6" t="s">
        <v>13</v>
      </c>
      <c r="F27" s="6" t="s">
        <v>14</v>
      </c>
      <c r="G27" s="50"/>
      <c r="H27" s="50"/>
      <c r="I27" s="6" t="s">
        <v>14</v>
      </c>
      <c r="K27" s="11">
        <v>2012</v>
      </c>
      <c r="L27" s="13">
        <f t="shared" si="3"/>
        <v>4751.333333333333</v>
      </c>
      <c r="M27" s="35">
        <f t="shared" si="4"/>
        <v>0.90811209946079607</v>
      </c>
    </row>
    <row r="28" spans="1:13" ht="17.100000000000001" customHeight="1" x14ac:dyDescent="0.25">
      <c r="A28" s="8">
        <v>1993</v>
      </c>
      <c r="B28" s="9">
        <f>H28/E28</f>
        <v>0.91827674923069158</v>
      </c>
      <c r="C28" s="9">
        <f>H28/G28</f>
        <v>0.9672671236516287</v>
      </c>
      <c r="D28" s="9">
        <f>G28/E28</f>
        <v>0.9493517631034657</v>
      </c>
      <c r="E28" s="10">
        <v>59469</v>
      </c>
      <c r="F28" s="10">
        <f>+E28-G28</f>
        <v>3012</v>
      </c>
      <c r="G28" s="10">
        <v>56457</v>
      </c>
      <c r="H28" s="10">
        <v>54609</v>
      </c>
      <c r="I28" s="10">
        <f>+G28-H28</f>
        <v>1848</v>
      </c>
      <c r="K28" s="11">
        <v>2013</v>
      </c>
      <c r="L28" s="13">
        <f t="shared" si="3"/>
        <v>4707.833333333333</v>
      </c>
      <c r="M28" s="35">
        <f t="shared" si="4"/>
        <v>0.85747363004888089</v>
      </c>
    </row>
    <row r="29" spans="1:13" ht="17.100000000000001" customHeight="1" x14ac:dyDescent="0.25">
      <c r="A29" s="11">
        <v>1994</v>
      </c>
      <c r="B29" s="12">
        <f t="shared" ref="B29:B43" si="15">H29/E29</f>
        <v>0.9646607981785239</v>
      </c>
      <c r="C29" s="12">
        <f t="shared" ref="C29:C43" si="16">H29/G29</f>
        <v>0.97986937898011373</v>
      </c>
      <c r="D29" s="12">
        <f t="shared" ref="D29:D43" si="17">G29/E29</f>
        <v>0.98447897125082173</v>
      </c>
      <c r="E29" s="13">
        <v>62367</v>
      </c>
      <c r="F29" s="13">
        <f t="shared" ref="F29:F49" si="18">+E29-G29</f>
        <v>968</v>
      </c>
      <c r="G29" s="13">
        <v>61399</v>
      </c>
      <c r="H29" s="13">
        <v>60163</v>
      </c>
      <c r="I29" s="13">
        <f t="shared" ref="I29:I49" si="19">+G29-H29</f>
        <v>1236</v>
      </c>
      <c r="K29" s="11">
        <v>2014</v>
      </c>
      <c r="L29" s="13">
        <f t="shared" si="3"/>
        <v>4507.666666666667</v>
      </c>
      <c r="M29" s="35">
        <f t="shared" si="4"/>
        <v>0.8125</v>
      </c>
    </row>
    <row r="30" spans="1:13" ht="17.100000000000001" customHeight="1" x14ac:dyDescent="0.25">
      <c r="A30" s="11">
        <v>1995</v>
      </c>
      <c r="B30" s="12">
        <f t="shared" si="15"/>
        <v>0.96511808576755753</v>
      </c>
      <c r="C30" s="12">
        <f t="shared" si="16"/>
        <v>0.97508712442309509</v>
      </c>
      <c r="D30" s="12">
        <f t="shared" si="17"/>
        <v>0.98977625854568052</v>
      </c>
      <c r="E30" s="13">
        <v>64360</v>
      </c>
      <c r="F30" s="13">
        <f t="shared" si="18"/>
        <v>658</v>
      </c>
      <c r="G30" s="13">
        <v>63702</v>
      </c>
      <c r="H30" s="13">
        <v>62115</v>
      </c>
      <c r="I30" s="13">
        <f t="shared" si="19"/>
        <v>1587</v>
      </c>
      <c r="K30" s="11">
        <v>2015</v>
      </c>
      <c r="L30" s="13">
        <f t="shared" ref="L30:L32" si="20">+G50/12</f>
        <v>4513</v>
      </c>
      <c r="M30" s="35">
        <f t="shared" ref="M30:M32" si="21">+B50</f>
        <v>0.77856253335705394</v>
      </c>
    </row>
    <row r="31" spans="1:13" ht="17.100000000000001" customHeight="1" x14ac:dyDescent="0.25">
      <c r="A31" s="11">
        <v>1996</v>
      </c>
      <c r="B31" s="12">
        <f t="shared" si="15"/>
        <v>0.94284997194909503</v>
      </c>
      <c r="C31" s="12">
        <f t="shared" si="16"/>
        <v>0.97135947434064429</v>
      </c>
      <c r="D31" s="12">
        <f t="shared" si="17"/>
        <v>0.97064989517819711</v>
      </c>
      <c r="E31" s="13">
        <v>67734</v>
      </c>
      <c r="F31" s="13">
        <f t="shared" si="18"/>
        <v>1988</v>
      </c>
      <c r="G31" s="13">
        <v>65746</v>
      </c>
      <c r="H31" s="13">
        <v>63863</v>
      </c>
      <c r="I31" s="13">
        <f t="shared" si="19"/>
        <v>1883</v>
      </c>
      <c r="K31" s="11">
        <v>2016</v>
      </c>
      <c r="L31" s="13">
        <f t="shared" si="20"/>
        <v>4565.416666666667</v>
      </c>
      <c r="M31" s="35">
        <f t="shared" si="21"/>
        <v>0.84028967588095016</v>
      </c>
    </row>
    <row r="32" spans="1:13" ht="17.100000000000001" customHeight="1" x14ac:dyDescent="0.25">
      <c r="A32" s="11">
        <v>1997</v>
      </c>
      <c r="B32" s="12">
        <f t="shared" si="15"/>
        <v>0.94121068473629876</v>
      </c>
      <c r="C32" s="12">
        <f t="shared" si="16"/>
        <v>0.96076947054370576</v>
      </c>
      <c r="D32" s="12">
        <f t="shared" si="17"/>
        <v>0.97964258190225528</v>
      </c>
      <c r="E32" s="13">
        <v>68771</v>
      </c>
      <c r="F32" s="13">
        <f t="shared" si="18"/>
        <v>1400</v>
      </c>
      <c r="G32" s="13">
        <v>67371</v>
      </c>
      <c r="H32" s="13">
        <v>64728</v>
      </c>
      <c r="I32" s="13">
        <f t="shared" si="19"/>
        <v>2643</v>
      </c>
      <c r="K32" s="11">
        <v>2017</v>
      </c>
      <c r="L32" s="13">
        <f t="shared" si="20"/>
        <v>4621.833333333333</v>
      </c>
      <c r="M32" s="35">
        <f t="shared" si="21"/>
        <v>0.89106041596720331</v>
      </c>
    </row>
    <row r="33" spans="1:13" ht="17.100000000000001" customHeight="1" x14ac:dyDescent="0.25">
      <c r="A33" s="11">
        <v>1998</v>
      </c>
      <c r="B33" s="12">
        <f t="shared" si="15"/>
        <v>0.95116010952586827</v>
      </c>
      <c r="C33" s="12">
        <f t="shared" si="16"/>
        <v>0.9743283141423088</v>
      </c>
      <c r="D33" s="12">
        <f t="shared" si="17"/>
        <v>0.97622135754431472</v>
      </c>
      <c r="E33" s="13">
        <v>69390</v>
      </c>
      <c r="F33" s="13">
        <f t="shared" si="18"/>
        <v>1650</v>
      </c>
      <c r="G33" s="13">
        <v>67740</v>
      </c>
      <c r="H33" s="13">
        <v>66001</v>
      </c>
      <c r="I33" s="13">
        <f t="shared" si="19"/>
        <v>1739</v>
      </c>
      <c r="K33" s="38">
        <v>43101</v>
      </c>
      <c r="L33" s="13">
        <f>+G8</f>
        <v>4540</v>
      </c>
      <c r="M33" s="35">
        <f>+B8</f>
        <v>0.92981312472837896</v>
      </c>
    </row>
    <row r="34" spans="1:13" ht="17.100000000000001" customHeight="1" x14ac:dyDescent="0.25">
      <c r="A34" s="11">
        <v>1999</v>
      </c>
      <c r="B34" s="12">
        <f t="shared" si="15"/>
        <v>0.94567971127308759</v>
      </c>
      <c r="C34" s="12">
        <f t="shared" si="16"/>
        <v>0.96553567815959074</v>
      </c>
      <c r="D34" s="12">
        <f t="shared" si="17"/>
        <v>0.97943528412709646</v>
      </c>
      <c r="E34" s="13">
        <v>70655</v>
      </c>
      <c r="F34" s="13">
        <f t="shared" si="18"/>
        <v>1453</v>
      </c>
      <c r="G34" s="13">
        <v>69202</v>
      </c>
      <c r="H34" s="13">
        <v>66817</v>
      </c>
      <c r="I34" s="13">
        <f t="shared" si="19"/>
        <v>2385</v>
      </c>
      <c r="K34" s="38">
        <v>43132</v>
      </c>
      <c r="L34" s="13">
        <f t="shared" ref="L34:L35" si="22">+G9</f>
        <v>4009</v>
      </c>
      <c r="M34" s="35">
        <f t="shared" ref="M34:M35" si="23">+B9</f>
        <v>0.91451932606541131</v>
      </c>
    </row>
    <row r="35" spans="1:13" ht="17.100000000000001" customHeight="1" x14ac:dyDescent="0.25">
      <c r="A35" s="11">
        <v>2000</v>
      </c>
      <c r="B35" s="12">
        <f t="shared" si="15"/>
        <v>0.92185124630697302</v>
      </c>
      <c r="C35" s="12">
        <f t="shared" si="16"/>
        <v>0.95922935725051861</v>
      </c>
      <c r="D35" s="12">
        <f t="shared" si="17"/>
        <v>0.96103318704643892</v>
      </c>
      <c r="E35" s="13">
        <v>69726</v>
      </c>
      <c r="F35" s="13">
        <f t="shared" si="18"/>
        <v>2717</v>
      </c>
      <c r="G35" s="13">
        <v>67009</v>
      </c>
      <c r="H35" s="13">
        <v>64277</v>
      </c>
      <c r="I35" s="13">
        <f t="shared" si="19"/>
        <v>2732</v>
      </c>
      <c r="K35" s="38">
        <v>43160</v>
      </c>
      <c r="L35" s="13">
        <f t="shared" si="22"/>
        <v>4751</v>
      </c>
      <c r="M35" s="35">
        <f t="shared" si="23"/>
        <v>0.89583333333333337</v>
      </c>
    </row>
    <row r="36" spans="1:13" ht="17.100000000000001" customHeight="1" x14ac:dyDescent="0.25">
      <c r="A36" s="11">
        <v>2001</v>
      </c>
      <c r="B36" s="12">
        <f t="shared" si="15"/>
        <v>0.93349508060074726</v>
      </c>
      <c r="C36" s="12">
        <f t="shared" si="16"/>
        <v>0.96861630654702147</v>
      </c>
      <c r="D36" s="12">
        <f t="shared" si="17"/>
        <v>0.96374082729261867</v>
      </c>
      <c r="E36" s="13">
        <v>67183</v>
      </c>
      <c r="F36" s="13">
        <f t="shared" si="18"/>
        <v>2436</v>
      </c>
      <c r="G36" s="13">
        <v>64747</v>
      </c>
      <c r="H36" s="13">
        <v>62715</v>
      </c>
      <c r="I36" s="13">
        <f t="shared" si="19"/>
        <v>2032</v>
      </c>
      <c r="K36" s="38">
        <v>43191</v>
      </c>
      <c r="L36" s="13">
        <f t="shared" ref="L36:L38" si="24">+G11</f>
        <v>4518</v>
      </c>
      <c r="M36" s="35">
        <f t="shared" ref="M36:M38" si="25">+B11</f>
        <v>0.85376949740034658</v>
      </c>
    </row>
    <row r="37" spans="1:13" ht="17.100000000000001" customHeight="1" x14ac:dyDescent="0.25">
      <c r="A37" s="11">
        <v>2002</v>
      </c>
      <c r="B37" s="12">
        <f t="shared" si="15"/>
        <v>0.85762270359199344</v>
      </c>
      <c r="C37" s="12">
        <f t="shared" si="16"/>
        <v>0.98104330438532861</v>
      </c>
      <c r="D37" s="12">
        <f t="shared" si="17"/>
        <v>0.87419454346037839</v>
      </c>
      <c r="E37" s="13">
        <v>58352</v>
      </c>
      <c r="F37" s="13">
        <f t="shared" si="18"/>
        <v>7341</v>
      </c>
      <c r="G37" s="13">
        <v>51011</v>
      </c>
      <c r="H37" s="13">
        <v>50044</v>
      </c>
      <c r="I37" s="13">
        <f t="shared" si="19"/>
        <v>967</v>
      </c>
      <c r="K37" s="38">
        <v>43221</v>
      </c>
      <c r="L37" s="13">
        <f t="shared" si="24"/>
        <v>4641</v>
      </c>
      <c r="M37" s="35">
        <f t="shared" si="25"/>
        <v>0.80317068149063209</v>
      </c>
    </row>
    <row r="38" spans="1:13" ht="17.100000000000001" customHeight="1" x14ac:dyDescent="0.25">
      <c r="A38" s="11">
        <v>2003</v>
      </c>
      <c r="B38" s="12">
        <f t="shared" si="15"/>
        <v>0.96221594729057414</v>
      </c>
      <c r="C38" s="12">
        <f t="shared" si="16"/>
        <v>0.97527354853782955</v>
      </c>
      <c r="D38" s="12">
        <f t="shared" si="17"/>
        <v>0.9866113448203</v>
      </c>
      <c r="E38" s="13">
        <v>52059</v>
      </c>
      <c r="F38" s="13">
        <f t="shared" si="18"/>
        <v>697</v>
      </c>
      <c r="G38" s="13">
        <v>51362</v>
      </c>
      <c r="H38" s="13">
        <v>50092</v>
      </c>
      <c r="I38" s="13">
        <f t="shared" si="19"/>
        <v>1270</v>
      </c>
      <c r="K38" s="32">
        <v>43252</v>
      </c>
      <c r="L38" s="16">
        <f t="shared" si="24"/>
        <v>4449</v>
      </c>
      <c r="M38" s="36">
        <f t="shared" si="25"/>
        <v>0.73851365657421131</v>
      </c>
    </row>
    <row r="39" spans="1:13" ht="17.100000000000001" customHeight="1" x14ac:dyDescent="0.25">
      <c r="A39" s="11">
        <v>2004</v>
      </c>
      <c r="B39" s="12">
        <f t="shared" si="15"/>
        <v>0.96825367235851167</v>
      </c>
      <c r="C39" s="12">
        <f t="shared" si="16"/>
        <v>0.97633458646616544</v>
      </c>
      <c r="D39" s="12">
        <f t="shared" si="17"/>
        <v>0.99172321228841998</v>
      </c>
      <c r="E39" s="13">
        <v>53644</v>
      </c>
      <c r="F39" s="13">
        <f t="shared" si="18"/>
        <v>444</v>
      </c>
      <c r="G39" s="13">
        <v>53200</v>
      </c>
      <c r="H39" s="13">
        <v>51941</v>
      </c>
      <c r="I39" s="13">
        <f t="shared" si="19"/>
        <v>1259</v>
      </c>
    </row>
    <row r="40" spans="1:13" ht="17.100000000000001" customHeight="1" x14ac:dyDescent="0.25">
      <c r="A40" s="11">
        <v>2005</v>
      </c>
      <c r="B40" s="12">
        <f t="shared" si="15"/>
        <v>0.93197822411326436</v>
      </c>
      <c r="C40" s="12">
        <f t="shared" si="16"/>
        <v>0.95310481112715661</v>
      </c>
      <c r="D40" s="12">
        <f t="shared" si="17"/>
        <v>0.97783393099347837</v>
      </c>
      <c r="E40" s="13">
        <v>53821</v>
      </c>
      <c r="F40" s="13">
        <f t="shared" si="18"/>
        <v>1193</v>
      </c>
      <c r="G40" s="13">
        <v>52628</v>
      </c>
      <c r="H40" s="13">
        <v>50160</v>
      </c>
      <c r="I40" s="13">
        <f t="shared" si="19"/>
        <v>2468</v>
      </c>
    </row>
    <row r="41" spans="1:13" ht="17.100000000000001" customHeight="1" x14ac:dyDescent="0.25">
      <c r="A41" s="11">
        <v>2006</v>
      </c>
      <c r="B41" s="12">
        <f t="shared" si="15"/>
        <v>0.95331366230539272</v>
      </c>
      <c r="C41" s="12">
        <f t="shared" si="16"/>
        <v>0.97162811863166021</v>
      </c>
      <c r="D41" s="12">
        <f t="shared" si="17"/>
        <v>0.98115075513452654</v>
      </c>
      <c r="E41" s="13">
        <v>51514</v>
      </c>
      <c r="F41" s="13">
        <f t="shared" si="18"/>
        <v>971</v>
      </c>
      <c r="G41" s="13">
        <v>50543</v>
      </c>
      <c r="H41" s="13">
        <v>49109</v>
      </c>
      <c r="I41" s="13">
        <f t="shared" si="19"/>
        <v>1434</v>
      </c>
    </row>
    <row r="42" spans="1:13" ht="17.100000000000001" customHeight="1" x14ac:dyDescent="0.25">
      <c r="A42" s="11">
        <v>2007</v>
      </c>
      <c r="B42" s="12">
        <f t="shared" si="15"/>
        <v>0.93818812479295355</v>
      </c>
      <c r="C42" s="12">
        <f t="shared" si="16"/>
        <v>0.95558025524482459</v>
      </c>
      <c r="D42" s="12">
        <f t="shared" si="17"/>
        <v>0.98179940370637409</v>
      </c>
      <c r="E42" s="13">
        <v>51317</v>
      </c>
      <c r="F42" s="13">
        <f t="shared" si="18"/>
        <v>934</v>
      </c>
      <c r="G42" s="13">
        <v>50383</v>
      </c>
      <c r="H42" s="13">
        <v>48145</v>
      </c>
      <c r="I42" s="13">
        <f t="shared" si="19"/>
        <v>2238</v>
      </c>
    </row>
    <row r="43" spans="1:13" ht="17.100000000000001" customHeight="1" x14ac:dyDescent="0.25">
      <c r="A43" s="11">
        <v>2008</v>
      </c>
      <c r="B43" s="12">
        <f t="shared" si="15"/>
        <v>0.90348197923029938</v>
      </c>
      <c r="C43" s="12">
        <f t="shared" si="16"/>
        <v>0.96393001894132269</v>
      </c>
      <c r="D43" s="12">
        <f t="shared" si="17"/>
        <v>0.93729001221747099</v>
      </c>
      <c r="E43" s="13">
        <v>52384</v>
      </c>
      <c r="F43" s="13">
        <f t="shared" si="18"/>
        <v>3285</v>
      </c>
      <c r="G43" s="13">
        <v>49099</v>
      </c>
      <c r="H43" s="13">
        <v>47328</v>
      </c>
      <c r="I43" s="13">
        <f t="shared" si="19"/>
        <v>1771</v>
      </c>
    </row>
    <row r="44" spans="1:13" ht="17.100000000000001" customHeight="1" x14ac:dyDescent="0.25">
      <c r="A44" s="11">
        <v>2009</v>
      </c>
      <c r="B44" s="12">
        <f t="shared" ref="B44:B50" si="26">H44/E44</f>
        <v>0.96845493180646192</v>
      </c>
      <c r="C44" s="12">
        <f t="shared" ref="C44:C50" si="27">H44/G44</f>
        <v>0.97751094838107544</v>
      </c>
      <c r="D44" s="12">
        <f t="shared" ref="D44:D50" si="28">G44/E44</f>
        <v>0.99073563668047726</v>
      </c>
      <c r="E44" s="13">
        <v>56237</v>
      </c>
      <c r="F44" s="13">
        <f t="shared" si="18"/>
        <v>521</v>
      </c>
      <c r="G44" s="13">
        <v>55716</v>
      </c>
      <c r="H44" s="13">
        <v>54463</v>
      </c>
      <c r="I44" s="13">
        <f t="shared" si="19"/>
        <v>1253</v>
      </c>
    </row>
    <row r="45" spans="1:13" ht="17.100000000000001" customHeight="1" x14ac:dyDescent="0.25">
      <c r="A45" s="11">
        <v>2010</v>
      </c>
      <c r="B45" s="12">
        <f t="shared" si="26"/>
        <v>0.97114761920992532</v>
      </c>
      <c r="C45" s="12">
        <f t="shared" si="27"/>
        <v>0.9807245503829275</v>
      </c>
      <c r="D45" s="12">
        <f t="shared" si="28"/>
        <v>0.99023484099662562</v>
      </c>
      <c r="E45" s="13">
        <v>58678</v>
      </c>
      <c r="F45" s="13">
        <f t="shared" si="18"/>
        <v>573</v>
      </c>
      <c r="G45" s="13">
        <v>58105</v>
      </c>
      <c r="H45" s="13">
        <v>56985</v>
      </c>
      <c r="I45" s="13">
        <f t="shared" si="19"/>
        <v>1120</v>
      </c>
      <c r="K45" s="33"/>
      <c r="L45" s="23"/>
    </row>
    <row r="46" spans="1:13" ht="17.100000000000001" customHeight="1" x14ac:dyDescent="0.25">
      <c r="A46" s="11">
        <v>2011</v>
      </c>
      <c r="B46" s="12">
        <f t="shared" si="26"/>
        <v>0.96456827756276331</v>
      </c>
      <c r="C46" s="12">
        <f t="shared" si="27"/>
        <v>0.97347044590390597</v>
      </c>
      <c r="D46" s="12">
        <f t="shared" si="28"/>
        <v>0.99085522485186839</v>
      </c>
      <c r="E46" s="13">
        <v>58394</v>
      </c>
      <c r="F46" s="13">
        <f t="shared" si="18"/>
        <v>534</v>
      </c>
      <c r="G46" s="13">
        <v>57860</v>
      </c>
      <c r="H46" s="13">
        <v>56325</v>
      </c>
      <c r="I46" s="13">
        <f t="shared" si="19"/>
        <v>1535</v>
      </c>
      <c r="K46" s="31"/>
    </row>
    <row r="47" spans="1:13" ht="17.100000000000001" customHeight="1" x14ac:dyDescent="0.25">
      <c r="A47" s="11">
        <v>2012</v>
      </c>
      <c r="B47" s="12">
        <f t="shared" si="26"/>
        <v>0.90811209946079607</v>
      </c>
      <c r="C47" s="12">
        <f t="shared" si="27"/>
        <v>0.92751157569804965</v>
      </c>
      <c r="D47" s="12">
        <f t="shared" si="28"/>
        <v>0.97908438369337503</v>
      </c>
      <c r="E47" s="13">
        <v>58234</v>
      </c>
      <c r="F47" s="13">
        <f t="shared" si="18"/>
        <v>1218</v>
      </c>
      <c r="G47" s="13">
        <v>57016</v>
      </c>
      <c r="H47" s="13">
        <v>52883</v>
      </c>
      <c r="I47" s="13">
        <f t="shared" si="19"/>
        <v>4133</v>
      </c>
      <c r="K47" s="20"/>
      <c r="L47" s="22"/>
    </row>
    <row r="48" spans="1:13" ht="17.100000000000001" customHeight="1" x14ac:dyDescent="0.25">
      <c r="A48" s="11">
        <v>2013</v>
      </c>
      <c r="B48" s="12">
        <f t="shared" si="26"/>
        <v>0.85747363004888089</v>
      </c>
      <c r="C48" s="12">
        <f t="shared" si="27"/>
        <v>0.88496123482139699</v>
      </c>
      <c r="D48" s="12">
        <f t="shared" si="28"/>
        <v>0.96893919903953352</v>
      </c>
      <c r="E48" s="13">
        <v>58305</v>
      </c>
      <c r="F48" s="13">
        <f t="shared" si="18"/>
        <v>1811</v>
      </c>
      <c r="G48" s="13">
        <v>56494</v>
      </c>
      <c r="H48" s="13">
        <v>49995</v>
      </c>
      <c r="I48" s="13">
        <f t="shared" si="19"/>
        <v>6499</v>
      </c>
      <c r="K48" s="20"/>
      <c r="L48" s="22"/>
    </row>
    <row r="49" spans="1:12" ht="17.100000000000001" customHeight="1" x14ac:dyDescent="0.25">
      <c r="A49" s="11">
        <v>2014</v>
      </c>
      <c r="B49" s="12">
        <f t="shared" si="26"/>
        <v>0.8125</v>
      </c>
      <c r="C49" s="12">
        <f t="shared" si="27"/>
        <v>0.88249648746579901</v>
      </c>
      <c r="D49" s="12">
        <f t="shared" si="28"/>
        <v>0.92068355119825707</v>
      </c>
      <c r="E49" s="13">
        <v>58752</v>
      </c>
      <c r="F49" s="13">
        <f t="shared" si="18"/>
        <v>4660</v>
      </c>
      <c r="G49" s="13">
        <v>54092</v>
      </c>
      <c r="H49" s="13">
        <v>47736</v>
      </c>
      <c r="I49" s="13">
        <f t="shared" si="19"/>
        <v>6356</v>
      </c>
      <c r="K49" s="20"/>
      <c r="L49" s="22"/>
    </row>
    <row r="50" spans="1:12" ht="17.100000000000001" customHeight="1" x14ac:dyDescent="0.25">
      <c r="A50" s="11">
        <v>2015</v>
      </c>
      <c r="B50" s="12">
        <f t="shared" si="26"/>
        <v>0.77856253335705394</v>
      </c>
      <c r="C50" s="12">
        <f t="shared" si="27"/>
        <v>0.80809143954501805</v>
      </c>
      <c r="D50" s="12">
        <f t="shared" si="28"/>
        <v>0.96345845934887031</v>
      </c>
      <c r="E50" s="13">
        <v>56210</v>
      </c>
      <c r="F50" s="13">
        <f t="shared" ref="F50" si="29">+E50-G50</f>
        <v>2054</v>
      </c>
      <c r="G50" s="13">
        <v>54156</v>
      </c>
      <c r="H50" s="13">
        <v>43763</v>
      </c>
      <c r="I50" s="13">
        <f t="shared" ref="I50" si="30">+G50-H50</f>
        <v>10393</v>
      </c>
      <c r="K50" s="20"/>
      <c r="L50" s="22"/>
    </row>
    <row r="51" spans="1:12" ht="17.100000000000001" customHeight="1" x14ac:dyDescent="0.25">
      <c r="A51" s="11">
        <v>2016</v>
      </c>
      <c r="B51" s="12">
        <v>0.84028967588095016</v>
      </c>
      <c r="C51" s="12">
        <v>0.86835812722460515</v>
      </c>
      <c r="D51" s="12">
        <v>0.96767641084518241</v>
      </c>
      <c r="E51" s="13">
        <v>56615</v>
      </c>
      <c r="F51" s="13">
        <v>1830</v>
      </c>
      <c r="G51" s="13">
        <v>54785</v>
      </c>
      <c r="H51" s="13">
        <v>47573</v>
      </c>
      <c r="I51" s="13">
        <v>7212</v>
      </c>
      <c r="K51" s="20"/>
      <c r="L51" s="22"/>
    </row>
    <row r="52" spans="1:12" ht="17.100000000000001" customHeight="1" x14ac:dyDescent="0.25">
      <c r="A52" s="14">
        <v>2017</v>
      </c>
      <c r="B52" s="15">
        <f t="shared" ref="B52" si="31">H52/E52</f>
        <v>0.89106041596720331</v>
      </c>
      <c r="C52" s="15">
        <f t="shared" ref="C52" si="32">H52/G52</f>
        <v>0.90919909126969822</v>
      </c>
      <c r="D52" s="15">
        <f t="shared" ref="D52" si="33">G52/E52</f>
        <v>0.98004983124525102</v>
      </c>
      <c r="E52" s="16">
        <v>56591</v>
      </c>
      <c r="F52" s="16">
        <v>1129</v>
      </c>
      <c r="G52" s="16">
        <v>55462</v>
      </c>
      <c r="H52" s="16">
        <v>50426</v>
      </c>
      <c r="I52" s="16">
        <v>5036</v>
      </c>
      <c r="K52" s="20"/>
      <c r="L52" s="22"/>
    </row>
    <row r="53" spans="1:12" ht="17.100000000000001" customHeight="1" x14ac:dyDescent="0.25">
      <c r="K53" s="33"/>
      <c r="L53" s="23"/>
    </row>
    <row r="54" spans="1:12" ht="30" customHeight="1" x14ac:dyDescent="0.25">
      <c r="A54" s="48" t="s">
        <v>23</v>
      </c>
      <c r="B54" s="48"/>
      <c r="C54" s="48"/>
      <c r="D54" s="48"/>
      <c r="E54" s="48"/>
      <c r="F54" s="48"/>
      <c r="G54" s="48"/>
      <c r="H54" s="48"/>
      <c r="I54" s="48"/>
      <c r="K54" s="33"/>
      <c r="L54" s="23"/>
    </row>
    <row r="55" spans="1:12" ht="30" customHeight="1" x14ac:dyDescent="0.25">
      <c r="A55" s="48" t="s">
        <v>24</v>
      </c>
      <c r="B55" s="48"/>
      <c r="C55" s="48"/>
      <c r="D55" s="48"/>
      <c r="E55" s="48"/>
      <c r="F55" s="48"/>
      <c r="G55" s="48"/>
      <c r="H55" s="48"/>
      <c r="I55" s="48"/>
      <c r="K55" s="33"/>
      <c r="L55" s="23"/>
    </row>
    <row r="56" spans="1:12" ht="30" customHeight="1" x14ac:dyDescent="0.25">
      <c r="A56" s="48" t="s">
        <v>25</v>
      </c>
      <c r="B56" s="48"/>
      <c r="C56" s="48"/>
      <c r="D56" s="48"/>
      <c r="E56" s="48"/>
      <c r="F56" s="48"/>
      <c r="G56" s="48"/>
      <c r="H56" s="48"/>
      <c r="I56" s="48"/>
      <c r="K56" s="33"/>
      <c r="L56" s="23"/>
    </row>
    <row r="57" spans="1:12" ht="17.100000000000001" customHeight="1" x14ac:dyDescent="0.25">
      <c r="K57" s="33"/>
      <c r="L57" s="23"/>
    </row>
    <row r="58" spans="1:12" x14ac:dyDescent="0.25">
      <c r="A58" s="29" t="s">
        <v>43</v>
      </c>
      <c r="B58" s="29"/>
      <c r="C58" s="29"/>
      <c r="D58" s="29"/>
      <c r="E58" s="29"/>
      <c r="F58" s="29"/>
      <c r="G58" s="29"/>
      <c r="H58" s="29"/>
      <c r="I58" s="29"/>
      <c r="K58" s="31">
        <v>42522</v>
      </c>
    </row>
    <row r="59" spans="1:12" ht="15" x14ac:dyDescent="0.25">
      <c r="A59" s="30" t="s">
        <v>44</v>
      </c>
      <c r="B59" s="23"/>
      <c r="C59" s="23"/>
      <c r="D59" s="23"/>
      <c r="E59" s="23"/>
      <c r="F59" s="23"/>
      <c r="G59" s="23"/>
      <c r="H59" s="23"/>
      <c r="I59" s="23"/>
      <c r="K59" s="31">
        <v>42552</v>
      </c>
    </row>
  </sheetData>
  <mergeCells count="16">
    <mergeCell ref="M5:M7"/>
    <mergeCell ref="A5:A7"/>
    <mergeCell ref="B5:C5"/>
    <mergeCell ref="E5:I5"/>
    <mergeCell ref="G6:G7"/>
    <mergeCell ref="H6:H7"/>
    <mergeCell ref="K5:K7"/>
    <mergeCell ref="L5:L7"/>
    <mergeCell ref="B25:C25"/>
    <mergeCell ref="E25:I25"/>
    <mergeCell ref="A54:I54"/>
    <mergeCell ref="A55:I55"/>
    <mergeCell ref="A56:I56"/>
    <mergeCell ref="G26:G27"/>
    <mergeCell ref="H26:H27"/>
    <mergeCell ref="A25:A27"/>
  </mergeCells>
  <hyperlinks>
    <hyperlink ref="A59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zoomScale="90" zoomScaleNormal="90" workbookViewId="0">
      <selection activeCell="A4" sqref="A4"/>
    </sheetView>
  </sheetViews>
  <sheetFormatPr baseColWidth="10" defaultRowHeight="12.75" x14ac:dyDescent="0.25"/>
  <cols>
    <col min="1" max="10" width="11.42578125" style="1"/>
    <col min="11" max="11" width="11.7109375" style="1" customWidth="1"/>
    <col min="12" max="13" width="11.42578125" style="1"/>
    <col min="14" max="14" width="4.42578125" style="1" customWidth="1"/>
    <col min="15" max="16384" width="11.42578125" style="1"/>
  </cols>
  <sheetData>
    <row r="1" spans="1:13" ht="21" customHeight="1" x14ac:dyDescent="0.25">
      <c r="A1" s="19" t="s">
        <v>19</v>
      </c>
      <c r="B1" s="3"/>
      <c r="C1" s="3"/>
      <c r="D1" s="3"/>
      <c r="E1" s="3"/>
      <c r="F1" s="3"/>
      <c r="G1" s="3"/>
      <c r="H1" s="3"/>
      <c r="I1" s="3"/>
    </row>
    <row r="2" spans="1:13" ht="21" customHeight="1" x14ac:dyDescent="0.25">
      <c r="A2" s="18" t="s">
        <v>49</v>
      </c>
      <c r="B2" s="3"/>
      <c r="C2" s="3"/>
      <c r="D2" s="3"/>
      <c r="E2" s="3"/>
      <c r="F2" s="3"/>
      <c r="G2" s="3"/>
      <c r="H2" s="3"/>
      <c r="I2" s="3"/>
    </row>
    <row r="3" spans="1:13" ht="17.100000000000001" customHeight="1" x14ac:dyDescent="0.25"/>
    <row r="4" spans="1:13" ht="17.100000000000001" customHeight="1" x14ac:dyDescent="0.25"/>
    <row r="5" spans="1:13" ht="17.100000000000001" customHeight="1" x14ac:dyDescent="0.25">
      <c r="A5" s="49" t="s">
        <v>50</v>
      </c>
      <c r="B5" s="43" t="s">
        <v>0</v>
      </c>
      <c r="C5" s="44"/>
      <c r="D5" s="7" t="s">
        <v>42</v>
      </c>
      <c r="E5" s="45" t="s">
        <v>26</v>
      </c>
      <c r="F5" s="46"/>
      <c r="G5" s="46"/>
      <c r="H5" s="46"/>
      <c r="I5" s="47"/>
      <c r="K5" s="53" t="s">
        <v>45</v>
      </c>
      <c r="L5" s="55" t="s">
        <v>51</v>
      </c>
      <c r="M5" s="58" t="s">
        <v>46</v>
      </c>
    </row>
    <row r="6" spans="1:13" ht="17.100000000000001" customHeight="1" x14ac:dyDescent="0.25">
      <c r="A6" s="51"/>
      <c r="B6" s="28" t="s">
        <v>1</v>
      </c>
      <c r="C6" s="28" t="s">
        <v>2</v>
      </c>
      <c r="D6" s="28" t="s">
        <v>3</v>
      </c>
      <c r="E6" s="5" t="s">
        <v>4</v>
      </c>
      <c r="F6" s="5" t="s">
        <v>5</v>
      </c>
      <c r="G6" s="49" t="s">
        <v>6</v>
      </c>
      <c r="H6" s="49" t="s">
        <v>7</v>
      </c>
      <c r="I6" s="5" t="s">
        <v>8</v>
      </c>
      <c r="K6" s="54"/>
      <c r="L6" s="56"/>
      <c r="M6" s="59"/>
    </row>
    <row r="7" spans="1:13" ht="17.100000000000001" customHeight="1" x14ac:dyDescent="0.25">
      <c r="A7" s="50"/>
      <c r="B7" s="4" t="s">
        <v>10</v>
      </c>
      <c r="C7" s="4" t="s">
        <v>11</v>
      </c>
      <c r="D7" s="4" t="s">
        <v>12</v>
      </c>
      <c r="E7" s="6" t="s">
        <v>13</v>
      </c>
      <c r="F7" s="6" t="s">
        <v>14</v>
      </c>
      <c r="G7" s="50"/>
      <c r="H7" s="50"/>
      <c r="I7" s="6" t="s">
        <v>14</v>
      </c>
      <c r="K7" s="54"/>
      <c r="L7" s="57"/>
      <c r="M7" s="60"/>
    </row>
    <row r="8" spans="1:13" ht="17.100000000000001" customHeight="1" x14ac:dyDescent="0.25">
      <c r="A8" s="8" t="s">
        <v>27</v>
      </c>
      <c r="B8" s="9">
        <f t="shared" ref="B8:B10" si="0">H8/E8</f>
        <v>0.88672242059763207</v>
      </c>
      <c r="C8" s="9">
        <f t="shared" ref="C8:C10" si="1">H8/G8</f>
        <v>0.91661000485672661</v>
      </c>
      <c r="D8" s="9">
        <f t="shared" ref="D8:D10" si="2">G8/E8</f>
        <v>0.96739334711520386</v>
      </c>
      <c r="E8" s="10">
        <v>21284</v>
      </c>
      <c r="F8" s="10">
        <v>694</v>
      </c>
      <c r="G8" s="10">
        <v>20590</v>
      </c>
      <c r="H8" s="10">
        <v>18873</v>
      </c>
      <c r="I8" s="10">
        <v>1717</v>
      </c>
      <c r="K8" s="11">
        <v>1993</v>
      </c>
      <c r="L8" s="10">
        <f t="shared" ref="L8:L29" si="3">+G28/12</f>
        <v>14364.583333333334</v>
      </c>
      <c r="M8" s="34">
        <f>+B28</f>
        <v>0.80513486079618624</v>
      </c>
    </row>
    <row r="9" spans="1:13" ht="17.100000000000001" customHeight="1" x14ac:dyDescent="0.25">
      <c r="A9" s="11" t="s">
        <v>28</v>
      </c>
      <c r="B9" s="12">
        <f t="shared" si="0"/>
        <v>0.88415609340014922</v>
      </c>
      <c r="C9" s="12">
        <f t="shared" si="1"/>
        <v>0.91392516669421942</v>
      </c>
      <c r="D9" s="12">
        <f t="shared" si="2"/>
        <v>0.96742723104808614</v>
      </c>
      <c r="E9" s="13">
        <v>18758</v>
      </c>
      <c r="F9" s="13">
        <v>611</v>
      </c>
      <c r="G9" s="13">
        <v>18147</v>
      </c>
      <c r="H9" s="13">
        <v>16585</v>
      </c>
      <c r="I9" s="13">
        <v>1562</v>
      </c>
      <c r="K9" s="11">
        <v>1994</v>
      </c>
      <c r="L9" s="13">
        <f t="shared" si="3"/>
        <v>15502.75</v>
      </c>
      <c r="M9" s="35">
        <f t="shared" ref="M9:M29" si="4">+B29</f>
        <v>0.7764406430723737</v>
      </c>
    </row>
    <row r="10" spans="1:13" ht="17.100000000000001" customHeight="1" x14ac:dyDescent="0.25">
      <c r="A10" s="11" t="s">
        <v>29</v>
      </c>
      <c r="B10" s="12">
        <f t="shared" si="0"/>
        <v>0.90099337748344366</v>
      </c>
      <c r="C10" s="12">
        <f t="shared" si="1"/>
        <v>0.92560015550588004</v>
      </c>
      <c r="D10" s="12">
        <f t="shared" si="2"/>
        <v>0.9734153263954588</v>
      </c>
      <c r="E10" s="13">
        <v>21140</v>
      </c>
      <c r="F10" s="13">
        <v>562</v>
      </c>
      <c r="G10" s="13">
        <v>20578</v>
      </c>
      <c r="H10" s="13">
        <v>19047</v>
      </c>
      <c r="I10" s="13">
        <v>1531</v>
      </c>
      <c r="K10" s="11">
        <v>1995</v>
      </c>
      <c r="L10" s="13">
        <f t="shared" si="3"/>
        <v>18594.75</v>
      </c>
      <c r="M10" s="35">
        <f t="shared" si="4"/>
        <v>0.94917714537833664</v>
      </c>
    </row>
    <row r="11" spans="1:13" ht="17.100000000000001" customHeight="1" x14ac:dyDescent="0.25">
      <c r="A11" s="11" t="s">
        <v>30</v>
      </c>
      <c r="B11" s="12">
        <f t="shared" ref="B11" si="5">H11/E11</f>
        <v>0.87062709574095387</v>
      </c>
      <c r="C11" s="12">
        <f t="shared" ref="C11" si="6">H11/G11</f>
        <v>0.90251621271076521</v>
      </c>
      <c r="D11" s="12">
        <f t="shared" ref="D11" si="7">G11/E11</f>
        <v>0.96466643311145583</v>
      </c>
      <c r="E11" s="13">
        <v>19981</v>
      </c>
      <c r="F11" s="13">
        <v>706</v>
      </c>
      <c r="G11" s="13">
        <v>19275</v>
      </c>
      <c r="H11" s="13">
        <v>17396</v>
      </c>
      <c r="I11" s="13">
        <v>1879</v>
      </c>
      <c r="K11" s="11">
        <v>1996</v>
      </c>
      <c r="L11" s="13">
        <f t="shared" si="3"/>
        <v>20205.25</v>
      </c>
      <c r="M11" s="35">
        <f t="shared" si="4"/>
        <v>0.95751529327825458</v>
      </c>
    </row>
    <row r="12" spans="1:13" ht="17.100000000000001" customHeight="1" x14ac:dyDescent="0.25">
      <c r="A12" s="11" t="s">
        <v>31</v>
      </c>
      <c r="B12" s="12">
        <f t="shared" ref="B12:B13" si="8">H12/E12</f>
        <v>0.88163595676808071</v>
      </c>
      <c r="C12" s="12">
        <f t="shared" ref="C12:C13" si="9">H12/G12</f>
        <v>0.91759167492566895</v>
      </c>
      <c r="D12" s="12">
        <f t="shared" ref="D12:D13" si="10">G12/E12</f>
        <v>0.96081512164928817</v>
      </c>
      <c r="E12" s="13">
        <v>21003</v>
      </c>
      <c r="F12" s="13">
        <v>823</v>
      </c>
      <c r="G12" s="13">
        <v>20180</v>
      </c>
      <c r="H12" s="13">
        <v>18517</v>
      </c>
      <c r="I12" s="13">
        <v>1663</v>
      </c>
      <c r="K12" s="11">
        <v>1997</v>
      </c>
      <c r="L12" s="13">
        <f t="shared" si="3"/>
        <v>21620.333333333332</v>
      </c>
      <c r="M12" s="35">
        <f t="shared" si="4"/>
        <v>0.95831585210499415</v>
      </c>
    </row>
    <row r="13" spans="1:13" ht="17.100000000000001" customHeight="1" x14ac:dyDescent="0.25">
      <c r="A13" s="11" t="s">
        <v>32</v>
      </c>
      <c r="B13" s="12">
        <f t="shared" si="8"/>
        <v>0.81702795208214485</v>
      </c>
      <c r="C13" s="12">
        <f t="shared" si="9"/>
        <v>0.88542578950079853</v>
      </c>
      <c r="D13" s="12">
        <f t="shared" si="10"/>
        <v>0.92275147366419474</v>
      </c>
      <c r="E13" s="13">
        <v>21036</v>
      </c>
      <c r="F13" s="13">
        <v>1625</v>
      </c>
      <c r="G13" s="13">
        <v>19411</v>
      </c>
      <c r="H13" s="13">
        <v>17187</v>
      </c>
      <c r="I13" s="13">
        <v>2224</v>
      </c>
      <c r="K13" s="11">
        <v>1998</v>
      </c>
      <c r="L13" s="13">
        <f t="shared" si="3"/>
        <v>22620.583333333332</v>
      </c>
      <c r="M13" s="35">
        <f t="shared" si="4"/>
        <v>0.96896008997922156</v>
      </c>
    </row>
    <row r="14" spans="1:13" ht="17.100000000000001" customHeight="1" x14ac:dyDescent="0.25">
      <c r="A14" s="11" t="s">
        <v>33</v>
      </c>
      <c r="B14" s="12"/>
      <c r="C14" s="12"/>
      <c r="D14" s="12"/>
      <c r="E14" s="13"/>
      <c r="F14" s="13"/>
      <c r="G14" s="13"/>
      <c r="H14" s="13"/>
      <c r="I14" s="13"/>
      <c r="K14" s="11">
        <v>1999</v>
      </c>
      <c r="L14" s="13">
        <f t="shared" si="3"/>
        <v>24631.166666666668</v>
      </c>
      <c r="M14" s="35">
        <f t="shared" si="4"/>
        <v>0.96376622070214268</v>
      </c>
    </row>
    <row r="15" spans="1:13" ht="17.100000000000001" customHeight="1" x14ac:dyDescent="0.25">
      <c r="A15" s="11" t="s">
        <v>34</v>
      </c>
      <c r="B15" s="12"/>
      <c r="C15" s="12"/>
      <c r="D15" s="12"/>
      <c r="E15" s="13"/>
      <c r="F15" s="13"/>
      <c r="G15" s="13"/>
      <c r="H15" s="13"/>
      <c r="I15" s="13"/>
      <c r="K15" s="11">
        <v>2000</v>
      </c>
      <c r="L15" s="13">
        <f t="shared" si="3"/>
        <v>24794</v>
      </c>
      <c r="M15" s="35">
        <f t="shared" si="4"/>
        <v>0.95498060875942303</v>
      </c>
    </row>
    <row r="16" spans="1:13" ht="17.100000000000001" customHeight="1" x14ac:dyDescent="0.25">
      <c r="A16" s="11" t="s">
        <v>35</v>
      </c>
      <c r="B16" s="12"/>
      <c r="C16" s="12"/>
      <c r="D16" s="12"/>
      <c r="E16" s="13"/>
      <c r="F16" s="13"/>
      <c r="G16" s="13"/>
      <c r="H16" s="13"/>
      <c r="I16" s="13"/>
      <c r="K16" s="11">
        <v>2001</v>
      </c>
      <c r="L16" s="13">
        <f t="shared" si="3"/>
        <v>27013.333333333332</v>
      </c>
      <c r="M16" s="35">
        <f t="shared" si="4"/>
        <v>0.92850073406949585</v>
      </c>
    </row>
    <row r="17" spans="1:13" ht="17.100000000000001" customHeight="1" x14ac:dyDescent="0.25">
      <c r="A17" s="11" t="s">
        <v>36</v>
      </c>
      <c r="B17" s="12"/>
      <c r="C17" s="12"/>
      <c r="D17" s="12"/>
      <c r="E17" s="13"/>
      <c r="F17" s="13"/>
      <c r="G17" s="13"/>
      <c r="H17" s="13"/>
      <c r="I17" s="13"/>
      <c r="K17" s="11">
        <v>2002</v>
      </c>
      <c r="L17" s="13">
        <f t="shared" si="3"/>
        <v>24467.5</v>
      </c>
      <c r="M17" s="35">
        <f t="shared" si="4"/>
        <v>0.88310114086926816</v>
      </c>
    </row>
    <row r="18" spans="1:13" ht="17.100000000000001" customHeight="1" x14ac:dyDescent="0.25">
      <c r="A18" s="11" t="s">
        <v>37</v>
      </c>
      <c r="B18" s="12"/>
      <c r="C18" s="12"/>
      <c r="D18" s="12"/>
      <c r="E18" s="13"/>
      <c r="F18" s="13"/>
      <c r="G18" s="13"/>
      <c r="H18" s="13"/>
      <c r="I18" s="13"/>
      <c r="K18" s="11">
        <v>2003</v>
      </c>
      <c r="L18" s="13">
        <f t="shared" si="3"/>
        <v>20300.916666666668</v>
      </c>
      <c r="M18" s="35">
        <f t="shared" si="4"/>
        <v>0.82708925910876341</v>
      </c>
    </row>
    <row r="19" spans="1:13" ht="17.100000000000001" customHeight="1" x14ac:dyDescent="0.25">
      <c r="A19" s="14" t="s">
        <v>38</v>
      </c>
      <c r="B19" s="15"/>
      <c r="C19" s="15"/>
      <c r="D19" s="15"/>
      <c r="E19" s="16"/>
      <c r="F19" s="16"/>
      <c r="G19" s="16"/>
      <c r="H19" s="16"/>
      <c r="I19" s="16"/>
      <c r="K19" s="11">
        <v>2004</v>
      </c>
      <c r="L19" s="13">
        <f t="shared" si="3"/>
        <v>18991.333333333332</v>
      </c>
      <c r="M19" s="35">
        <f t="shared" si="4"/>
        <v>0.76428108176931431</v>
      </c>
    </row>
    <row r="20" spans="1:13" ht="17.100000000000001" customHeight="1" x14ac:dyDescent="0.25">
      <c r="A20" s="20"/>
      <c r="B20" s="21"/>
      <c r="C20" s="21"/>
      <c r="D20" s="21"/>
      <c r="E20" s="22"/>
      <c r="F20" s="22"/>
      <c r="G20" s="22"/>
      <c r="H20" s="22"/>
      <c r="I20" s="22"/>
      <c r="J20" s="23"/>
      <c r="K20" s="11">
        <v>2005</v>
      </c>
      <c r="L20" s="13">
        <f t="shared" si="3"/>
        <v>18745.833333333332</v>
      </c>
      <c r="M20" s="35">
        <f t="shared" si="4"/>
        <v>0.82596686244256001</v>
      </c>
    </row>
    <row r="21" spans="1:13" ht="17.100000000000001" customHeight="1" x14ac:dyDescent="0.25">
      <c r="A21" s="24" t="s">
        <v>39</v>
      </c>
      <c r="B21" s="25">
        <f t="shared" ref="B21" si="11">H21/E21</f>
        <v>0.87340302917160439</v>
      </c>
      <c r="C21" s="25">
        <f t="shared" ref="C21" si="12">H21/G21</f>
        <v>0.9105101496856518</v>
      </c>
      <c r="D21" s="25">
        <f t="shared" ref="D21" si="13">G21/E21</f>
        <v>0.95924579146442412</v>
      </c>
      <c r="E21" s="26">
        <f>+AVERAGE(E8:E19)</f>
        <v>20533.666666666668</v>
      </c>
      <c r="F21" s="26">
        <f>+AVERAGE(F8:F19)</f>
        <v>836.83333333333337</v>
      </c>
      <c r="G21" s="26">
        <f>+AVERAGE(G8:G19)</f>
        <v>19696.833333333332</v>
      </c>
      <c r="H21" s="26">
        <f>+AVERAGE(H8:H19)</f>
        <v>17934.166666666668</v>
      </c>
      <c r="I21" s="26">
        <f>+AVERAGE(I8:I19)</f>
        <v>1762.6666666666667</v>
      </c>
      <c r="K21" s="11">
        <v>2006</v>
      </c>
      <c r="L21" s="13">
        <f t="shared" si="3"/>
        <v>18694.166666666668</v>
      </c>
      <c r="M21" s="35">
        <f t="shared" si="4"/>
        <v>0.78697123020470405</v>
      </c>
    </row>
    <row r="22" spans="1:13" ht="17.100000000000001" customHeight="1" x14ac:dyDescent="0.25">
      <c r="A22" s="24" t="s">
        <v>40</v>
      </c>
      <c r="B22" s="27" t="s">
        <v>41</v>
      </c>
      <c r="C22" s="27" t="s">
        <v>41</v>
      </c>
      <c r="D22" s="27" t="s">
        <v>41</v>
      </c>
      <c r="E22" s="26">
        <f>SUM(E8:E19)</f>
        <v>123202</v>
      </c>
      <c r="F22" s="26">
        <f t="shared" ref="F22:I22" si="14">SUM(F8:F19)</f>
        <v>5021</v>
      </c>
      <c r="G22" s="26">
        <f t="shared" si="14"/>
        <v>118181</v>
      </c>
      <c r="H22" s="26">
        <f t="shared" si="14"/>
        <v>107605</v>
      </c>
      <c r="I22" s="26">
        <f t="shared" si="14"/>
        <v>10576</v>
      </c>
      <c r="K22" s="11">
        <v>2007</v>
      </c>
      <c r="L22" s="13">
        <f t="shared" si="3"/>
        <v>18154.416666666668</v>
      </c>
      <c r="M22" s="35">
        <f t="shared" si="4"/>
        <v>0.66362095988477998</v>
      </c>
    </row>
    <row r="23" spans="1:13" ht="17.100000000000001" customHeight="1" x14ac:dyDescent="0.25">
      <c r="A23" s="37"/>
      <c r="B23" s="37"/>
      <c r="C23" s="37"/>
      <c r="D23" s="37"/>
      <c r="E23" s="37"/>
      <c r="F23" s="37"/>
      <c r="G23" s="37"/>
      <c r="H23" s="37"/>
      <c r="I23" s="37"/>
      <c r="K23" s="11">
        <v>2008</v>
      </c>
      <c r="L23" s="13">
        <f t="shared" si="3"/>
        <v>18228.916666666668</v>
      </c>
      <c r="M23" s="35">
        <f t="shared" si="4"/>
        <v>0.72829233615403066</v>
      </c>
    </row>
    <row r="24" spans="1:13" ht="17.100000000000001" customHeight="1" x14ac:dyDescent="0.25">
      <c r="K24" s="11">
        <v>2009</v>
      </c>
      <c r="L24" s="13">
        <f t="shared" si="3"/>
        <v>20595.75</v>
      </c>
      <c r="M24" s="35">
        <f t="shared" si="4"/>
        <v>0.87009293366756502</v>
      </c>
    </row>
    <row r="25" spans="1:13" ht="17.100000000000001" customHeight="1" x14ac:dyDescent="0.25">
      <c r="A25" s="49" t="s">
        <v>9</v>
      </c>
      <c r="B25" s="43" t="s">
        <v>0</v>
      </c>
      <c r="C25" s="44"/>
      <c r="D25" s="7" t="s">
        <v>42</v>
      </c>
      <c r="E25" s="45" t="s">
        <v>26</v>
      </c>
      <c r="F25" s="46"/>
      <c r="G25" s="46"/>
      <c r="H25" s="46"/>
      <c r="I25" s="47"/>
      <c r="K25" s="11">
        <v>2010</v>
      </c>
      <c r="L25" s="13">
        <f t="shared" si="3"/>
        <v>20594.666666666668</v>
      </c>
      <c r="M25" s="35">
        <f t="shared" si="4"/>
        <v>0.88716463581225069</v>
      </c>
    </row>
    <row r="26" spans="1:13" ht="17.100000000000001" customHeight="1" x14ac:dyDescent="0.25">
      <c r="A26" s="51"/>
      <c r="B26" s="28" t="s">
        <v>1</v>
      </c>
      <c r="C26" s="28" t="s">
        <v>2</v>
      </c>
      <c r="D26" s="28" t="s">
        <v>3</v>
      </c>
      <c r="E26" s="5" t="s">
        <v>4</v>
      </c>
      <c r="F26" s="5" t="s">
        <v>5</v>
      </c>
      <c r="G26" s="49" t="s">
        <v>6</v>
      </c>
      <c r="H26" s="49" t="s">
        <v>7</v>
      </c>
      <c r="I26" s="5" t="s">
        <v>8</v>
      </c>
      <c r="K26" s="11">
        <v>2011</v>
      </c>
      <c r="L26" s="13">
        <f t="shared" si="3"/>
        <v>20663.75</v>
      </c>
      <c r="M26" s="35">
        <f t="shared" si="4"/>
        <v>0.86258842375629119</v>
      </c>
    </row>
    <row r="27" spans="1:13" ht="17.100000000000001" customHeight="1" x14ac:dyDescent="0.25">
      <c r="A27" s="50"/>
      <c r="B27" s="4" t="s">
        <v>10</v>
      </c>
      <c r="C27" s="4" t="s">
        <v>11</v>
      </c>
      <c r="D27" s="4" t="s">
        <v>12</v>
      </c>
      <c r="E27" s="6" t="s">
        <v>13</v>
      </c>
      <c r="F27" s="6" t="s">
        <v>14</v>
      </c>
      <c r="G27" s="50"/>
      <c r="H27" s="50"/>
      <c r="I27" s="6" t="s">
        <v>14</v>
      </c>
      <c r="K27" s="11">
        <v>2012</v>
      </c>
      <c r="L27" s="13">
        <f t="shared" si="3"/>
        <v>20052.666666666668</v>
      </c>
      <c r="M27" s="35">
        <f t="shared" si="4"/>
        <v>0.7834922966856811</v>
      </c>
    </row>
    <row r="28" spans="1:13" ht="17.100000000000001" customHeight="1" x14ac:dyDescent="0.25">
      <c r="A28" s="8">
        <v>1993</v>
      </c>
      <c r="B28" s="9">
        <f>H28/E28</f>
        <v>0.80513486079618624</v>
      </c>
      <c r="C28" s="9">
        <f>H28/G28</f>
        <v>0.9249137055837563</v>
      </c>
      <c r="D28" s="9">
        <f>G28/E28</f>
        <v>0.87049727551396583</v>
      </c>
      <c r="E28" s="10">
        <v>198019</v>
      </c>
      <c r="F28" s="10">
        <f>+E28-G28</f>
        <v>25644</v>
      </c>
      <c r="G28" s="10">
        <v>172375</v>
      </c>
      <c r="H28" s="10">
        <v>159432</v>
      </c>
      <c r="I28" s="10">
        <f>+G28-H28</f>
        <v>12943</v>
      </c>
      <c r="K28" s="11">
        <v>2013</v>
      </c>
      <c r="L28" s="13">
        <f t="shared" si="3"/>
        <v>19206.5</v>
      </c>
      <c r="M28" s="35">
        <f t="shared" si="4"/>
        <v>0.65968877290998473</v>
      </c>
    </row>
    <row r="29" spans="1:13" ht="17.100000000000001" customHeight="1" x14ac:dyDescent="0.25">
      <c r="A29" s="11">
        <v>1994</v>
      </c>
      <c r="B29" s="12">
        <f t="shared" ref="B29:B43" si="15">H29/E29</f>
        <v>0.7764406430723737</v>
      </c>
      <c r="C29" s="12">
        <f t="shared" ref="C29:C43" si="16">H29/G29</f>
        <v>0.89201378250095409</v>
      </c>
      <c r="D29" s="12">
        <f t="shared" ref="D29:D43" si="17">G29/E29</f>
        <v>0.87043570212049182</v>
      </c>
      <c r="E29" s="13">
        <v>213724</v>
      </c>
      <c r="F29" s="13">
        <f t="shared" ref="F29:F49" si="18">+E29-G29</f>
        <v>27691</v>
      </c>
      <c r="G29" s="13">
        <v>186033</v>
      </c>
      <c r="H29" s="13">
        <v>165944</v>
      </c>
      <c r="I29" s="13">
        <f t="shared" ref="I29:I49" si="19">+G29-H29</f>
        <v>20089</v>
      </c>
      <c r="K29" s="11">
        <v>2014</v>
      </c>
      <c r="L29" s="13">
        <f t="shared" si="3"/>
        <v>19808</v>
      </c>
      <c r="M29" s="35">
        <f t="shared" si="4"/>
        <v>0.75137391359237471</v>
      </c>
    </row>
    <row r="30" spans="1:13" ht="17.100000000000001" customHeight="1" x14ac:dyDescent="0.25">
      <c r="A30" s="11">
        <v>1995</v>
      </c>
      <c r="B30" s="12">
        <f t="shared" si="15"/>
        <v>0.94917714537833664</v>
      </c>
      <c r="C30" s="12">
        <f t="shared" si="16"/>
        <v>0.96412069715018123</v>
      </c>
      <c r="D30" s="12">
        <f t="shared" si="17"/>
        <v>0.98450033090668432</v>
      </c>
      <c r="E30" s="13">
        <v>226650</v>
      </c>
      <c r="F30" s="13">
        <f t="shared" si="18"/>
        <v>3513</v>
      </c>
      <c r="G30" s="13">
        <v>223137</v>
      </c>
      <c r="H30" s="13">
        <v>215131</v>
      </c>
      <c r="I30" s="13">
        <f t="shared" si="19"/>
        <v>8006</v>
      </c>
      <c r="K30" s="11">
        <v>2015</v>
      </c>
      <c r="L30" s="13">
        <f t="shared" ref="L30:L32" si="20">+G50/12</f>
        <v>16637.5</v>
      </c>
      <c r="M30" s="35">
        <f t="shared" ref="M30:M32" si="21">+B50</f>
        <v>0.74859080619413954</v>
      </c>
    </row>
    <row r="31" spans="1:13" ht="17.100000000000001" customHeight="1" x14ac:dyDescent="0.25">
      <c r="A31" s="11">
        <v>1996</v>
      </c>
      <c r="B31" s="12">
        <f t="shared" si="15"/>
        <v>0.95751529327825458</v>
      </c>
      <c r="C31" s="12">
        <f t="shared" si="16"/>
        <v>0.9741568816685432</v>
      </c>
      <c r="D31" s="12">
        <f t="shared" si="17"/>
        <v>0.98291693185826001</v>
      </c>
      <c r="E31" s="13">
        <v>246677</v>
      </c>
      <c r="F31" s="13">
        <f t="shared" si="18"/>
        <v>4214</v>
      </c>
      <c r="G31" s="13">
        <v>242463</v>
      </c>
      <c r="H31" s="13">
        <v>236197</v>
      </c>
      <c r="I31" s="13">
        <f t="shared" si="19"/>
        <v>6266</v>
      </c>
      <c r="K31" s="11">
        <v>2016</v>
      </c>
      <c r="L31" s="13">
        <f t="shared" si="20"/>
        <v>18102.583333333332</v>
      </c>
      <c r="M31" s="35">
        <f t="shared" si="21"/>
        <v>0.82684437753610018</v>
      </c>
    </row>
    <row r="32" spans="1:13" ht="17.100000000000001" customHeight="1" x14ac:dyDescent="0.25">
      <c r="A32" s="11">
        <v>1997</v>
      </c>
      <c r="B32" s="12">
        <f t="shared" si="15"/>
        <v>0.95831585210499415</v>
      </c>
      <c r="C32" s="12">
        <f t="shared" si="16"/>
        <v>0.96844405729174698</v>
      </c>
      <c r="D32" s="12">
        <f t="shared" si="17"/>
        <v>0.98954177568596335</v>
      </c>
      <c r="E32" s="13">
        <v>262186</v>
      </c>
      <c r="F32" s="13">
        <f t="shared" si="18"/>
        <v>2742</v>
      </c>
      <c r="G32" s="13">
        <v>259444</v>
      </c>
      <c r="H32" s="13">
        <v>251257</v>
      </c>
      <c r="I32" s="13">
        <f t="shared" si="19"/>
        <v>8187</v>
      </c>
      <c r="K32" s="11">
        <v>2017</v>
      </c>
      <c r="L32" s="13">
        <f t="shared" si="20"/>
        <v>18655.333333333332</v>
      </c>
      <c r="M32" s="35">
        <f t="shared" si="21"/>
        <v>0.82583522416086375</v>
      </c>
    </row>
    <row r="33" spans="1:13" ht="17.100000000000001" customHeight="1" x14ac:dyDescent="0.25">
      <c r="A33" s="11">
        <v>1998</v>
      </c>
      <c r="B33" s="12">
        <f t="shared" si="15"/>
        <v>0.96896008997922156</v>
      </c>
      <c r="C33" s="12">
        <f t="shared" si="16"/>
        <v>0.9775057377683305</v>
      </c>
      <c r="D33" s="12">
        <f t="shared" si="17"/>
        <v>0.99125770063650076</v>
      </c>
      <c r="E33" s="13">
        <v>273841</v>
      </c>
      <c r="F33" s="13">
        <f t="shared" si="18"/>
        <v>2394</v>
      </c>
      <c r="G33" s="13">
        <v>271447</v>
      </c>
      <c r="H33" s="13">
        <v>265341</v>
      </c>
      <c r="I33" s="13">
        <f t="shared" si="19"/>
        <v>6106</v>
      </c>
      <c r="K33" s="38">
        <v>43101</v>
      </c>
      <c r="L33" s="13">
        <f>+G8</f>
        <v>20590</v>
      </c>
      <c r="M33" s="35">
        <f>+B8</f>
        <v>0.88672242059763207</v>
      </c>
    </row>
    <row r="34" spans="1:13" ht="17.100000000000001" customHeight="1" x14ac:dyDescent="0.25">
      <c r="A34" s="11">
        <v>1999</v>
      </c>
      <c r="B34" s="12">
        <f t="shared" si="15"/>
        <v>0.96376622070214268</v>
      </c>
      <c r="C34" s="12">
        <f t="shared" si="16"/>
        <v>0.97242653278028512</v>
      </c>
      <c r="D34" s="12">
        <f t="shared" si="17"/>
        <v>0.99109412198638636</v>
      </c>
      <c r="E34" s="13">
        <v>298230</v>
      </c>
      <c r="F34" s="13">
        <f t="shared" si="18"/>
        <v>2656</v>
      </c>
      <c r="G34" s="13">
        <v>295574</v>
      </c>
      <c r="H34" s="13">
        <v>287424</v>
      </c>
      <c r="I34" s="13">
        <f t="shared" si="19"/>
        <v>8150</v>
      </c>
      <c r="K34" s="38">
        <v>43132</v>
      </c>
      <c r="L34" s="13">
        <f t="shared" ref="L34:L35" si="22">+G9</f>
        <v>18147</v>
      </c>
      <c r="M34" s="35">
        <f t="shared" ref="M34:M35" si="23">+B9</f>
        <v>0.88415609340014922</v>
      </c>
    </row>
    <row r="35" spans="1:13" ht="17.100000000000001" customHeight="1" x14ac:dyDescent="0.25">
      <c r="A35" s="11">
        <v>2000</v>
      </c>
      <c r="B35" s="12">
        <f t="shared" si="15"/>
        <v>0.95498060875942303</v>
      </c>
      <c r="C35" s="12">
        <f t="shared" si="16"/>
        <v>0.97162619988706944</v>
      </c>
      <c r="D35" s="12">
        <f t="shared" si="17"/>
        <v>0.98286831795027652</v>
      </c>
      <c r="E35" s="13">
        <v>302714</v>
      </c>
      <c r="F35" s="13">
        <f t="shared" si="18"/>
        <v>5186</v>
      </c>
      <c r="G35" s="13">
        <v>297528</v>
      </c>
      <c r="H35" s="13">
        <v>289086</v>
      </c>
      <c r="I35" s="13">
        <f t="shared" si="19"/>
        <v>8442</v>
      </c>
      <c r="K35" s="38">
        <v>43160</v>
      </c>
      <c r="L35" s="13">
        <f t="shared" si="22"/>
        <v>20578</v>
      </c>
      <c r="M35" s="35">
        <f t="shared" si="23"/>
        <v>0.90099337748344366</v>
      </c>
    </row>
    <row r="36" spans="1:13" ht="17.100000000000001" customHeight="1" x14ac:dyDescent="0.25">
      <c r="A36" s="11">
        <v>2001</v>
      </c>
      <c r="B36" s="12">
        <f t="shared" si="15"/>
        <v>0.92850073406949585</v>
      </c>
      <c r="C36" s="12">
        <f t="shared" si="16"/>
        <v>0.95793743830207301</v>
      </c>
      <c r="D36" s="12">
        <f t="shared" si="17"/>
        <v>0.96927074456474616</v>
      </c>
      <c r="E36" s="13">
        <v>334437</v>
      </c>
      <c r="F36" s="13">
        <f t="shared" si="18"/>
        <v>10277</v>
      </c>
      <c r="G36" s="13">
        <v>324160</v>
      </c>
      <c r="H36" s="13">
        <v>310525</v>
      </c>
      <c r="I36" s="13">
        <f t="shared" si="19"/>
        <v>13635</v>
      </c>
      <c r="K36" s="38">
        <v>43191</v>
      </c>
      <c r="L36" s="13">
        <f t="shared" ref="L36:L38" si="24">+G11</f>
        <v>19275</v>
      </c>
      <c r="M36" s="35">
        <f t="shared" ref="M36:M38" si="25">+B11</f>
        <v>0.87062709574095387</v>
      </c>
    </row>
    <row r="37" spans="1:13" ht="17.100000000000001" customHeight="1" x14ac:dyDescent="0.25">
      <c r="A37" s="11">
        <v>2002</v>
      </c>
      <c r="B37" s="12">
        <f t="shared" si="15"/>
        <v>0.88310114086926816</v>
      </c>
      <c r="C37" s="12">
        <f t="shared" si="16"/>
        <v>0.91560573549947211</v>
      </c>
      <c r="D37" s="12">
        <f t="shared" si="17"/>
        <v>0.96449935450385493</v>
      </c>
      <c r="E37" s="13">
        <v>304417</v>
      </c>
      <c r="F37" s="13">
        <f t="shared" si="18"/>
        <v>10807</v>
      </c>
      <c r="G37" s="13">
        <v>293610</v>
      </c>
      <c r="H37" s="13">
        <v>268831</v>
      </c>
      <c r="I37" s="13">
        <f t="shared" si="19"/>
        <v>24779</v>
      </c>
      <c r="K37" s="38">
        <v>43221</v>
      </c>
      <c r="L37" s="13">
        <f t="shared" si="24"/>
        <v>20180</v>
      </c>
      <c r="M37" s="35">
        <f t="shared" si="25"/>
        <v>0.88163595676808071</v>
      </c>
    </row>
    <row r="38" spans="1:13" ht="17.100000000000001" customHeight="1" x14ac:dyDescent="0.25">
      <c r="A38" s="11">
        <v>2003</v>
      </c>
      <c r="B38" s="12">
        <f t="shared" si="15"/>
        <v>0.82708925910876341</v>
      </c>
      <c r="C38" s="12">
        <f t="shared" si="16"/>
        <v>0.87731670573167875</v>
      </c>
      <c r="D38" s="12">
        <f t="shared" si="17"/>
        <v>0.94274878582070776</v>
      </c>
      <c r="E38" s="13">
        <v>258405</v>
      </c>
      <c r="F38" s="13">
        <f t="shared" si="18"/>
        <v>14794</v>
      </c>
      <c r="G38" s="13">
        <v>243611</v>
      </c>
      <c r="H38" s="13">
        <v>213724</v>
      </c>
      <c r="I38" s="13">
        <f t="shared" si="19"/>
        <v>29887</v>
      </c>
      <c r="K38" s="32">
        <v>43252</v>
      </c>
      <c r="L38" s="16">
        <f t="shared" si="24"/>
        <v>19411</v>
      </c>
      <c r="M38" s="36">
        <f t="shared" si="25"/>
        <v>0.81702795208214485</v>
      </c>
    </row>
    <row r="39" spans="1:13" ht="17.100000000000001" customHeight="1" x14ac:dyDescent="0.25">
      <c r="A39" s="11">
        <v>2004</v>
      </c>
      <c r="B39" s="12">
        <f t="shared" si="15"/>
        <v>0.76428108176931431</v>
      </c>
      <c r="C39" s="12">
        <f t="shared" si="16"/>
        <v>0.84286692175378242</v>
      </c>
      <c r="D39" s="12">
        <f t="shared" si="17"/>
        <v>0.90676364446601865</v>
      </c>
      <c r="E39" s="13">
        <v>251329</v>
      </c>
      <c r="F39" s="13">
        <f t="shared" si="18"/>
        <v>23433</v>
      </c>
      <c r="G39" s="13">
        <v>227896</v>
      </c>
      <c r="H39" s="13">
        <v>192086</v>
      </c>
      <c r="I39" s="13">
        <f t="shared" si="19"/>
        <v>35810</v>
      </c>
    </row>
    <row r="40" spans="1:13" ht="17.100000000000001" customHeight="1" x14ac:dyDescent="0.25">
      <c r="A40" s="11">
        <v>2005</v>
      </c>
      <c r="B40" s="12">
        <f t="shared" si="15"/>
        <v>0.82596686244256001</v>
      </c>
      <c r="C40" s="12">
        <f t="shared" si="16"/>
        <v>0.8733585241164703</v>
      </c>
      <c r="D40" s="12">
        <f t="shared" si="17"/>
        <v>0.94573630374552775</v>
      </c>
      <c r="E40" s="13">
        <v>237857</v>
      </c>
      <c r="F40" s="13">
        <f t="shared" si="18"/>
        <v>12907</v>
      </c>
      <c r="G40" s="13">
        <v>224950</v>
      </c>
      <c r="H40" s="13">
        <v>196462</v>
      </c>
      <c r="I40" s="13">
        <f t="shared" si="19"/>
        <v>28488</v>
      </c>
    </row>
    <row r="41" spans="1:13" ht="17.100000000000001" customHeight="1" x14ac:dyDescent="0.25">
      <c r="A41" s="11">
        <v>2006</v>
      </c>
      <c r="B41" s="12">
        <f t="shared" si="15"/>
        <v>0.78697123020470405</v>
      </c>
      <c r="C41" s="12">
        <f t="shared" si="16"/>
        <v>0.83270628092542232</v>
      </c>
      <c r="D41" s="12">
        <f t="shared" si="17"/>
        <v>0.94507661132339371</v>
      </c>
      <c r="E41" s="13">
        <v>237367</v>
      </c>
      <c r="F41" s="13">
        <f t="shared" si="18"/>
        <v>13037</v>
      </c>
      <c r="G41" s="13">
        <v>224330</v>
      </c>
      <c r="H41" s="13">
        <v>186801</v>
      </c>
      <c r="I41" s="13">
        <f t="shared" si="19"/>
        <v>37529</v>
      </c>
    </row>
    <row r="42" spans="1:13" ht="17.100000000000001" customHeight="1" x14ac:dyDescent="0.25">
      <c r="A42" s="11">
        <v>2007</v>
      </c>
      <c r="B42" s="12">
        <f t="shared" si="15"/>
        <v>0.66362095988477998</v>
      </c>
      <c r="C42" s="12">
        <f t="shared" si="16"/>
        <v>0.71911334707348529</v>
      </c>
      <c r="D42" s="12">
        <f t="shared" si="17"/>
        <v>0.92283221078493671</v>
      </c>
      <c r="E42" s="13">
        <v>236070</v>
      </c>
      <c r="F42" s="13">
        <f t="shared" si="18"/>
        <v>18217</v>
      </c>
      <c r="G42" s="13">
        <v>217853</v>
      </c>
      <c r="H42" s="13">
        <v>156661</v>
      </c>
      <c r="I42" s="13">
        <f t="shared" si="19"/>
        <v>61192</v>
      </c>
    </row>
    <row r="43" spans="1:13" ht="17.100000000000001" customHeight="1" x14ac:dyDescent="0.25">
      <c r="A43" s="11">
        <v>2008</v>
      </c>
      <c r="B43" s="12">
        <f t="shared" si="15"/>
        <v>0.72829233615403066</v>
      </c>
      <c r="C43" s="12">
        <f t="shared" si="16"/>
        <v>0.77745066218050995</v>
      </c>
      <c r="D43" s="12">
        <f t="shared" si="17"/>
        <v>0.93676984480454961</v>
      </c>
      <c r="E43" s="13">
        <v>233512</v>
      </c>
      <c r="F43" s="13">
        <f t="shared" si="18"/>
        <v>14765</v>
      </c>
      <c r="G43" s="13">
        <v>218747</v>
      </c>
      <c r="H43" s="13">
        <v>170065</v>
      </c>
      <c r="I43" s="13">
        <f t="shared" si="19"/>
        <v>48682</v>
      </c>
    </row>
    <row r="44" spans="1:13" ht="17.100000000000001" customHeight="1" x14ac:dyDescent="0.25">
      <c r="A44" s="11">
        <v>2009</v>
      </c>
      <c r="B44" s="12">
        <f t="shared" ref="B44:B50" si="26">H44/E44</f>
        <v>0.87009293366756502</v>
      </c>
      <c r="C44" s="12">
        <f t="shared" ref="C44:C50" si="27">H44/G44</f>
        <v>0.89742624894294531</v>
      </c>
      <c r="D44" s="12">
        <f t="shared" ref="D44:D50" si="28">G44/E44</f>
        <v>0.96954254981111199</v>
      </c>
      <c r="E44" s="13">
        <v>254913</v>
      </c>
      <c r="F44" s="13">
        <f t="shared" si="18"/>
        <v>7764</v>
      </c>
      <c r="G44" s="13">
        <v>247149</v>
      </c>
      <c r="H44" s="13">
        <v>221798</v>
      </c>
      <c r="I44" s="13">
        <f t="shared" si="19"/>
        <v>25351</v>
      </c>
    </row>
    <row r="45" spans="1:13" ht="17.100000000000001" customHeight="1" x14ac:dyDescent="0.25">
      <c r="A45" s="11">
        <v>2010</v>
      </c>
      <c r="B45" s="12">
        <f t="shared" si="26"/>
        <v>0.88716463581225069</v>
      </c>
      <c r="C45" s="12">
        <f t="shared" si="27"/>
        <v>0.91975268677974875</v>
      </c>
      <c r="D45" s="12">
        <f t="shared" si="28"/>
        <v>0.96456868086833658</v>
      </c>
      <c r="E45" s="13">
        <v>256214</v>
      </c>
      <c r="F45" s="13">
        <f t="shared" si="18"/>
        <v>9078</v>
      </c>
      <c r="G45" s="13">
        <v>247136</v>
      </c>
      <c r="H45" s="13">
        <v>227304</v>
      </c>
      <c r="I45" s="13">
        <f t="shared" si="19"/>
        <v>19832</v>
      </c>
    </row>
    <row r="46" spans="1:13" ht="17.100000000000001" customHeight="1" x14ac:dyDescent="0.25">
      <c r="A46" s="11">
        <v>2011</v>
      </c>
      <c r="B46" s="12">
        <f t="shared" si="26"/>
        <v>0.86258842375629119</v>
      </c>
      <c r="C46" s="12">
        <f t="shared" si="27"/>
        <v>0.90336539430968077</v>
      </c>
      <c r="D46" s="12">
        <f t="shared" si="28"/>
        <v>0.95486104425712492</v>
      </c>
      <c r="E46" s="13">
        <v>259687</v>
      </c>
      <c r="F46" s="13">
        <f t="shared" si="18"/>
        <v>11722</v>
      </c>
      <c r="G46" s="13">
        <v>247965</v>
      </c>
      <c r="H46" s="13">
        <v>224003</v>
      </c>
      <c r="I46" s="13">
        <f t="shared" si="19"/>
        <v>23962</v>
      </c>
    </row>
    <row r="47" spans="1:13" ht="17.100000000000001" customHeight="1" x14ac:dyDescent="0.25">
      <c r="A47" s="11">
        <v>2012</v>
      </c>
      <c r="B47" s="12">
        <f t="shared" si="26"/>
        <v>0.7834922966856811</v>
      </c>
      <c r="C47" s="12">
        <f t="shared" si="27"/>
        <v>0.85105056684065294</v>
      </c>
      <c r="D47" s="12">
        <f t="shared" si="28"/>
        <v>0.92061779547863076</v>
      </c>
      <c r="E47" s="13">
        <v>261381</v>
      </c>
      <c r="F47" s="13">
        <f t="shared" si="18"/>
        <v>20749</v>
      </c>
      <c r="G47" s="13">
        <v>240632</v>
      </c>
      <c r="H47" s="13">
        <v>204790</v>
      </c>
      <c r="I47" s="13">
        <f t="shared" si="19"/>
        <v>35842</v>
      </c>
    </row>
    <row r="48" spans="1:13" ht="17.100000000000001" customHeight="1" x14ac:dyDescent="0.25">
      <c r="A48" s="11">
        <v>2013</v>
      </c>
      <c r="B48" s="12">
        <f t="shared" si="26"/>
        <v>0.65968877290998473</v>
      </c>
      <c r="C48" s="12">
        <f t="shared" si="27"/>
        <v>0.74695632554951019</v>
      </c>
      <c r="D48" s="12">
        <f t="shared" si="28"/>
        <v>0.88316913632758165</v>
      </c>
      <c r="E48" s="13">
        <v>260967</v>
      </c>
      <c r="F48" s="13">
        <f t="shared" si="18"/>
        <v>30489</v>
      </c>
      <c r="G48" s="13">
        <v>230478</v>
      </c>
      <c r="H48" s="13">
        <v>172157</v>
      </c>
      <c r="I48" s="13">
        <f t="shared" si="19"/>
        <v>58321</v>
      </c>
    </row>
    <row r="49" spans="1:9" ht="17.100000000000001" customHeight="1" x14ac:dyDescent="0.25">
      <c r="A49" s="11">
        <v>2014</v>
      </c>
      <c r="B49" s="12">
        <f t="shared" si="26"/>
        <v>0.75137391359237471</v>
      </c>
      <c r="C49" s="12">
        <f t="shared" si="27"/>
        <v>0.80124612950996232</v>
      </c>
      <c r="D49" s="12">
        <f t="shared" si="28"/>
        <v>0.93775668414387336</v>
      </c>
      <c r="E49" s="13">
        <v>253473</v>
      </c>
      <c r="F49" s="13">
        <f t="shared" si="18"/>
        <v>15777</v>
      </c>
      <c r="G49" s="13">
        <v>237696</v>
      </c>
      <c r="H49" s="13">
        <v>190453</v>
      </c>
      <c r="I49" s="13">
        <f t="shared" si="19"/>
        <v>47243</v>
      </c>
    </row>
    <row r="50" spans="1:9" ht="17.100000000000001" customHeight="1" x14ac:dyDescent="0.25">
      <c r="A50" s="11">
        <v>2015</v>
      </c>
      <c r="B50" s="12">
        <f t="shared" si="26"/>
        <v>0.74859080619413954</v>
      </c>
      <c r="C50" s="12">
        <f t="shared" si="27"/>
        <v>0.83148509892311551</v>
      </c>
      <c r="D50" s="12">
        <f t="shared" si="28"/>
        <v>0.90030573868811947</v>
      </c>
      <c r="E50" s="13">
        <v>221758</v>
      </c>
      <c r="F50" s="13">
        <f t="shared" ref="F50" si="29">+E50-G50</f>
        <v>22108</v>
      </c>
      <c r="G50" s="13">
        <v>199650</v>
      </c>
      <c r="H50" s="13">
        <v>166006</v>
      </c>
      <c r="I50" s="13">
        <f t="shared" ref="I50" si="30">+G50-H50</f>
        <v>33644</v>
      </c>
    </row>
    <row r="51" spans="1:9" ht="17.100000000000001" customHeight="1" x14ac:dyDescent="0.25">
      <c r="A51" s="11">
        <v>2016</v>
      </c>
      <c r="B51" s="12">
        <v>0.82684437753610018</v>
      </c>
      <c r="C51" s="12">
        <v>0.87986981600232017</v>
      </c>
      <c r="D51" s="12">
        <v>0.93973490452583031</v>
      </c>
      <c r="E51" s="13">
        <v>231162</v>
      </c>
      <c r="F51" s="13">
        <v>13931</v>
      </c>
      <c r="G51" s="13">
        <v>217231</v>
      </c>
      <c r="H51" s="13">
        <v>191135</v>
      </c>
      <c r="I51" s="13">
        <v>26096</v>
      </c>
    </row>
    <row r="52" spans="1:9" ht="17.100000000000001" customHeight="1" x14ac:dyDescent="0.25">
      <c r="A52" s="14">
        <v>2017</v>
      </c>
      <c r="B52" s="15">
        <f t="shared" ref="B52" si="31">H52/E52</f>
        <v>0.82583522416086375</v>
      </c>
      <c r="C52" s="15">
        <f t="shared" ref="C52" si="32">H52/G52</f>
        <v>0.89583407783296998</v>
      </c>
      <c r="D52" s="15">
        <f t="shared" ref="D52" si="33">G52/E52</f>
        <v>0.92186180967636999</v>
      </c>
      <c r="E52" s="16">
        <v>242839</v>
      </c>
      <c r="F52" s="16">
        <v>18975</v>
      </c>
      <c r="G52" s="16">
        <v>223864</v>
      </c>
      <c r="H52" s="16">
        <v>200545</v>
      </c>
      <c r="I52" s="16">
        <v>23319</v>
      </c>
    </row>
    <row r="53" spans="1:9" ht="17.100000000000001" customHeight="1" x14ac:dyDescent="0.25"/>
    <row r="54" spans="1:9" ht="30" customHeight="1" x14ac:dyDescent="0.25">
      <c r="A54" s="48" t="s">
        <v>23</v>
      </c>
      <c r="B54" s="48"/>
      <c r="C54" s="48"/>
      <c r="D54" s="48"/>
      <c r="E54" s="48"/>
      <c r="F54" s="48"/>
      <c r="G54" s="48"/>
      <c r="H54" s="48"/>
      <c r="I54" s="48"/>
    </row>
    <row r="55" spans="1:9" ht="30" customHeight="1" x14ac:dyDescent="0.25">
      <c r="A55" s="48" t="s">
        <v>24</v>
      </c>
      <c r="B55" s="48"/>
      <c r="C55" s="48"/>
      <c r="D55" s="48"/>
      <c r="E55" s="48"/>
      <c r="F55" s="48"/>
      <c r="G55" s="48"/>
      <c r="H55" s="48"/>
      <c r="I55" s="48"/>
    </row>
    <row r="56" spans="1:9" ht="30" customHeight="1" x14ac:dyDescent="0.25">
      <c r="A56" s="48" t="s">
        <v>25</v>
      </c>
      <c r="B56" s="48"/>
      <c r="C56" s="48"/>
      <c r="D56" s="48"/>
      <c r="E56" s="48"/>
      <c r="F56" s="48"/>
      <c r="G56" s="48"/>
      <c r="H56" s="48"/>
      <c r="I56" s="48"/>
    </row>
    <row r="57" spans="1:9" ht="17.100000000000001" customHeight="1" x14ac:dyDescent="0.25"/>
    <row r="58" spans="1:9" x14ac:dyDescent="0.25">
      <c r="A58" s="29" t="s">
        <v>43</v>
      </c>
      <c r="B58" s="29"/>
      <c r="C58" s="29"/>
      <c r="D58" s="29"/>
      <c r="E58" s="29"/>
      <c r="F58" s="29"/>
      <c r="G58" s="29"/>
      <c r="H58" s="29"/>
      <c r="I58" s="29"/>
    </row>
    <row r="59" spans="1:9" ht="15" x14ac:dyDescent="0.25">
      <c r="A59" s="30" t="s">
        <v>44</v>
      </c>
      <c r="B59" s="23"/>
      <c r="C59" s="23"/>
      <c r="D59" s="23"/>
      <c r="E59" s="23"/>
      <c r="F59" s="23"/>
      <c r="G59" s="23"/>
      <c r="H59" s="23"/>
      <c r="I59" s="23"/>
    </row>
  </sheetData>
  <mergeCells count="16">
    <mergeCell ref="K5:K7"/>
    <mergeCell ref="L5:L7"/>
    <mergeCell ref="M5:M7"/>
    <mergeCell ref="A5:A7"/>
    <mergeCell ref="B5:C5"/>
    <mergeCell ref="E5:I5"/>
    <mergeCell ref="G6:G7"/>
    <mergeCell ref="H6:H7"/>
    <mergeCell ref="B25:C25"/>
    <mergeCell ref="E25:I25"/>
    <mergeCell ref="A54:I54"/>
    <mergeCell ref="A55:I55"/>
    <mergeCell ref="A56:I56"/>
    <mergeCell ref="G26:G27"/>
    <mergeCell ref="H26:H27"/>
    <mergeCell ref="A25:A27"/>
  </mergeCells>
  <hyperlinks>
    <hyperlink ref="A59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zoomScale="90" zoomScaleNormal="90" workbookViewId="0">
      <selection activeCell="A4" sqref="A4"/>
    </sheetView>
  </sheetViews>
  <sheetFormatPr baseColWidth="10" defaultRowHeight="12.75" x14ac:dyDescent="0.25"/>
  <cols>
    <col min="1" max="10" width="11.42578125" style="1"/>
    <col min="11" max="11" width="11.7109375" style="1" customWidth="1"/>
    <col min="12" max="13" width="11.42578125" style="1"/>
    <col min="14" max="14" width="4.42578125" style="1" customWidth="1"/>
    <col min="15" max="16384" width="11.42578125" style="1"/>
  </cols>
  <sheetData>
    <row r="1" spans="1:13" ht="21" customHeight="1" x14ac:dyDescent="0.25">
      <c r="A1" s="19" t="s">
        <v>20</v>
      </c>
      <c r="B1" s="3"/>
      <c r="C1" s="3"/>
      <c r="D1" s="3"/>
      <c r="E1" s="3"/>
      <c r="F1" s="3"/>
      <c r="G1" s="3"/>
      <c r="H1" s="3"/>
      <c r="I1" s="3"/>
    </row>
    <row r="2" spans="1:13" ht="21" customHeight="1" x14ac:dyDescent="0.25">
      <c r="A2" s="18" t="s">
        <v>49</v>
      </c>
      <c r="B2" s="3"/>
      <c r="C2" s="3"/>
      <c r="D2" s="3"/>
      <c r="E2" s="3"/>
      <c r="F2" s="3"/>
      <c r="G2" s="3"/>
      <c r="H2" s="3"/>
      <c r="I2" s="3"/>
    </row>
    <row r="3" spans="1:13" ht="17.100000000000001" customHeight="1" x14ac:dyDescent="0.25"/>
    <row r="4" spans="1:13" ht="17.100000000000001" customHeight="1" x14ac:dyDescent="0.25"/>
    <row r="5" spans="1:13" ht="17.100000000000001" customHeight="1" x14ac:dyDescent="0.25">
      <c r="A5" s="49" t="s">
        <v>50</v>
      </c>
      <c r="B5" s="43" t="s">
        <v>0</v>
      </c>
      <c r="C5" s="44"/>
      <c r="D5" s="7" t="s">
        <v>42</v>
      </c>
      <c r="E5" s="45" t="s">
        <v>26</v>
      </c>
      <c r="F5" s="46"/>
      <c r="G5" s="46"/>
      <c r="H5" s="46"/>
      <c r="I5" s="47"/>
      <c r="K5" s="53" t="s">
        <v>45</v>
      </c>
      <c r="L5" s="55" t="s">
        <v>51</v>
      </c>
      <c r="M5" s="58" t="s">
        <v>46</v>
      </c>
    </row>
    <row r="6" spans="1:13" ht="17.100000000000001" customHeight="1" x14ac:dyDescent="0.25">
      <c r="A6" s="51"/>
      <c r="B6" s="28" t="s">
        <v>1</v>
      </c>
      <c r="C6" s="28" t="s">
        <v>2</v>
      </c>
      <c r="D6" s="28" t="s">
        <v>3</v>
      </c>
      <c r="E6" s="5" t="s">
        <v>4</v>
      </c>
      <c r="F6" s="5" t="s">
        <v>5</v>
      </c>
      <c r="G6" s="49" t="s">
        <v>6</v>
      </c>
      <c r="H6" s="49" t="s">
        <v>7</v>
      </c>
      <c r="I6" s="5" t="s">
        <v>8</v>
      </c>
      <c r="K6" s="54"/>
      <c r="L6" s="56"/>
      <c r="M6" s="59"/>
    </row>
    <row r="7" spans="1:13" ht="17.100000000000001" customHeight="1" x14ac:dyDescent="0.25">
      <c r="A7" s="50"/>
      <c r="B7" s="4" t="s">
        <v>10</v>
      </c>
      <c r="C7" s="4" t="s">
        <v>11</v>
      </c>
      <c r="D7" s="4" t="s">
        <v>12</v>
      </c>
      <c r="E7" s="6" t="s">
        <v>13</v>
      </c>
      <c r="F7" s="6" t="s">
        <v>14</v>
      </c>
      <c r="G7" s="50"/>
      <c r="H7" s="50"/>
      <c r="I7" s="6" t="s">
        <v>14</v>
      </c>
      <c r="K7" s="54"/>
      <c r="L7" s="57"/>
      <c r="M7" s="60"/>
    </row>
    <row r="8" spans="1:13" ht="17.100000000000001" customHeight="1" x14ac:dyDescent="0.25">
      <c r="A8" s="8" t="s">
        <v>27</v>
      </c>
      <c r="B8" s="9">
        <f t="shared" ref="B8:B10" si="0">H8/E8</f>
        <v>0.55917266187050363</v>
      </c>
      <c r="C8" s="9">
        <f t="shared" ref="C8:C10" si="1">H8/G8</f>
        <v>0.69459338695263628</v>
      </c>
      <c r="D8" s="9">
        <f t="shared" ref="D8:D10" si="2">G8/E8</f>
        <v>0.80503597122302162</v>
      </c>
      <c r="E8" s="10">
        <v>5560</v>
      </c>
      <c r="F8" s="10">
        <v>1084</v>
      </c>
      <c r="G8" s="10">
        <v>4476</v>
      </c>
      <c r="H8" s="10">
        <v>3109</v>
      </c>
      <c r="I8" s="10">
        <v>1367</v>
      </c>
      <c r="K8" s="11">
        <v>1993</v>
      </c>
      <c r="L8" s="10">
        <f t="shared" ref="L8:L29" si="3">+G28/12</f>
        <v>3420.25</v>
      </c>
      <c r="M8" s="34">
        <f>+B28</f>
        <v>0.83300580198390417</v>
      </c>
    </row>
    <row r="9" spans="1:13" ht="17.100000000000001" customHeight="1" x14ac:dyDescent="0.25">
      <c r="A9" s="11" t="s">
        <v>28</v>
      </c>
      <c r="B9" s="12">
        <f t="shared" si="0"/>
        <v>0.74564705882352944</v>
      </c>
      <c r="C9" s="12">
        <f t="shared" si="1"/>
        <v>0.79324155193992496</v>
      </c>
      <c r="D9" s="12">
        <f t="shared" si="2"/>
        <v>0.94</v>
      </c>
      <c r="E9" s="13">
        <v>4250</v>
      </c>
      <c r="F9" s="13">
        <v>255</v>
      </c>
      <c r="G9" s="13">
        <v>3995</v>
      </c>
      <c r="H9" s="13">
        <v>3169</v>
      </c>
      <c r="I9" s="13">
        <v>826</v>
      </c>
      <c r="K9" s="11">
        <v>1994</v>
      </c>
      <c r="L9" s="13">
        <f t="shared" si="3"/>
        <v>3547.25</v>
      </c>
      <c r="M9" s="35">
        <f t="shared" ref="M9:M29" si="4">+B29</f>
        <v>0.88218646582220706</v>
      </c>
    </row>
    <row r="10" spans="1:13" ht="17.100000000000001" customHeight="1" x14ac:dyDescent="0.25">
      <c r="A10" s="11" t="s">
        <v>29</v>
      </c>
      <c r="B10" s="12">
        <f t="shared" si="0"/>
        <v>0.29546253957087582</v>
      </c>
      <c r="C10" s="12">
        <f t="shared" si="1"/>
        <v>0.46293744833287409</v>
      </c>
      <c r="D10" s="12">
        <f t="shared" si="2"/>
        <v>0.63823425958494551</v>
      </c>
      <c r="E10" s="13">
        <v>5686</v>
      </c>
      <c r="F10" s="13">
        <v>2057</v>
      </c>
      <c r="G10" s="13">
        <v>3629</v>
      </c>
      <c r="H10" s="13">
        <v>1680</v>
      </c>
      <c r="I10" s="13">
        <v>1949</v>
      </c>
      <c r="K10" s="11">
        <v>1995</v>
      </c>
      <c r="L10" s="13">
        <f t="shared" si="3"/>
        <v>4268.916666666667</v>
      </c>
      <c r="M10" s="35">
        <f t="shared" si="4"/>
        <v>0.93710122019392028</v>
      </c>
    </row>
    <row r="11" spans="1:13" ht="17.100000000000001" customHeight="1" x14ac:dyDescent="0.25">
      <c r="A11" s="11" t="s">
        <v>30</v>
      </c>
      <c r="B11" s="12">
        <f t="shared" ref="B11" si="5">H11/E11</f>
        <v>0.3856543164811097</v>
      </c>
      <c r="C11" s="12">
        <f t="shared" ref="C11" si="6">H11/G11</f>
        <v>0.53848114169215089</v>
      </c>
      <c r="D11" s="12">
        <f t="shared" ref="D11" si="7">G11/E11</f>
        <v>0.71618908559956196</v>
      </c>
      <c r="E11" s="13">
        <v>5479</v>
      </c>
      <c r="F11" s="13">
        <v>1555</v>
      </c>
      <c r="G11" s="13">
        <v>3924</v>
      </c>
      <c r="H11" s="13">
        <v>2113</v>
      </c>
      <c r="I11" s="13">
        <v>1811</v>
      </c>
      <c r="K11" s="11">
        <v>1996</v>
      </c>
      <c r="L11" s="13">
        <f t="shared" si="3"/>
        <v>4526.416666666667</v>
      </c>
      <c r="M11" s="35">
        <f t="shared" si="4"/>
        <v>0.89919618408267821</v>
      </c>
    </row>
    <row r="12" spans="1:13" ht="17.100000000000001" customHeight="1" x14ac:dyDescent="0.25">
      <c r="A12" s="11" t="s">
        <v>31</v>
      </c>
      <c r="B12" s="12">
        <f t="shared" ref="B12:B13" si="8">H12/E12</f>
        <v>0.40318825004477882</v>
      </c>
      <c r="C12" s="12">
        <f t="shared" ref="C12:C13" si="9">H12/G12</f>
        <v>0.60413311862587227</v>
      </c>
      <c r="D12" s="12">
        <f t="shared" ref="D12:D13" si="10">G12/E12</f>
        <v>0.66738312735088667</v>
      </c>
      <c r="E12" s="13">
        <v>5583</v>
      </c>
      <c r="F12" s="13">
        <v>1857</v>
      </c>
      <c r="G12" s="13">
        <v>3726</v>
      </c>
      <c r="H12" s="13">
        <v>2251</v>
      </c>
      <c r="I12" s="13">
        <v>1475</v>
      </c>
      <c r="K12" s="11">
        <v>1997</v>
      </c>
      <c r="L12" s="13">
        <f t="shared" si="3"/>
        <v>4956.25</v>
      </c>
      <c r="M12" s="35">
        <f t="shared" si="4"/>
        <v>0.92632840328961408</v>
      </c>
    </row>
    <row r="13" spans="1:13" ht="17.100000000000001" customHeight="1" x14ac:dyDescent="0.25">
      <c r="A13" s="11" t="s">
        <v>32</v>
      </c>
      <c r="B13" s="12">
        <f t="shared" si="8"/>
        <v>0.59479956663055256</v>
      </c>
      <c r="C13" s="12">
        <f t="shared" si="9"/>
        <v>0.73317307692307687</v>
      </c>
      <c r="D13" s="12">
        <f t="shared" si="10"/>
        <v>0.81126760563380285</v>
      </c>
      <c r="E13" s="13">
        <v>4615</v>
      </c>
      <c r="F13" s="13">
        <v>871</v>
      </c>
      <c r="G13" s="13">
        <v>3744</v>
      </c>
      <c r="H13" s="13">
        <v>2745</v>
      </c>
      <c r="I13" s="13">
        <v>999</v>
      </c>
      <c r="K13" s="11">
        <v>1998</v>
      </c>
      <c r="L13" s="13">
        <f t="shared" si="3"/>
        <v>5238.083333333333</v>
      </c>
      <c r="M13" s="35">
        <f t="shared" si="4"/>
        <v>0.96731316753967878</v>
      </c>
    </row>
    <row r="14" spans="1:13" ht="17.100000000000001" customHeight="1" x14ac:dyDescent="0.25">
      <c r="A14" s="11" t="s">
        <v>33</v>
      </c>
      <c r="B14" s="12"/>
      <c r="C14" s="12"/>
      <c r="D14" s="12"/>
      <c r="E14" s="13"/>
      <c r="F14" s="13"/>
      <c r="G14" s="13"/>
      <c r="H14" s="13"/>
      <c r="I14" s="13"/>
      <c r="K14" s="11">
        <v>1999</v>
      </c>
      <c r="L14" s="13">
        <f t="shared" si="3"/>
        <v>5272.75</v>
      </c>
      <c r="M14" s="35">
        <f t="shared" si="4"/>
        <v>0.97251645252272012</v>
      </c>
    </row>
    <row r="15" spans="1:13" ht="17.100000000000001" customHeight="1" x14ac:dyDescent="0.25">
      <c r="A15" s="11" t="s">
        <v>34</v>
      </c>
      <c r="B15" s="12"/>
      <c r="C15" s="12"/>
      <c r="D15" s="12"/>
      <c r="E15" s="13"/>
      <c r="F15" s="13"/>
      <c r="G15" s="13"/>
      <c r="H15" s="13"/>
      <c r="I15" s="13"/>
      <c r="K15" s="11">
        <v>2000</v>
      </c>
      <c r="L15" s="13">
        <f t="shared" si="3"/>
        <v>5237.75</v>
      </c>
      <c r="M15" s="35">
        <f t="shared" si="4"/>
        <v>0.95422320296727547</v>
      </c>
    </row>
    <row r="16" spans="1:13" ht="17.100000000000001" customHeight="1" x14ac:dyDescent="0.25">
      <c r="A16" s="11" t="s">
        <v>35</v>
      </c>
      <c r="B16" s="12"/>
      <c r="C16" s="12"/>
      <c r="D16" s="12"/>
      <c r="E16" s="13"/>
      <c r="F16" s="13"/>
      <c r="G16" s="13"/>
      <c r="H16" s="13"/>
      <c r="I16" s="13"/>
      <c r="K16" s="11">
        <v>2001</v>
      </c>
      <c r="L16" s="13">
        <f t="shared" si="3"/>
        <v>5203</v>
      </c>
      <c r="M16" s="35">
        <f t="shared" si="4"/>
        <v>0.95403037474726893</v>
      </c>
    </row>
    <row r="17" spans="1:13" ht="17.100000000000001" customHeight="1" x14ac:dyDescent="0.25">
      <c r="A17" s="11" t="s">
        <v>36</v>
      </c>
      <c r="B17" s="12"/>
      <c r="C17" s="12"/>
      <c r="D17" s="12"/>
      <c r="E17" s="13"/>
      <c r="F17" s="13"/>
      <c r="G17" s="13"/>
      <c r="H17" s="13"/>
      <c r="I17" s="13"/>
      <c r="K17" s="11">
        <v>2002</v>
      </c>
      <c r="L17" s="13">
        <f t="shared" si="3"/>
        <v>4487</v>
      </c>
      <c r="M17" s="35">
        <f t="shared" si="4"/>
        <v>0.91894009804457566</v>
      </c>
    </row>
    <row r="18" spans="1:13" ht="17.100000000000001" customHeight="1" x14ac:dyDescent="0.25">
      <c r="A18" s="11" t="s">
        <v>37</v>
      </c>
      <c r="B18" s="12"/>
      <c r="C18" s="12"/>
      <c r="D18" s="12"/>
      <c r="E18" s="13"/>
      <c r="F18" s="13"/>
      <c r="G18" s="13"/>
      <c r="H18" s="13"/>
      <c r="I18" s="13"/>
      <c r="K18" s="11">
        <v>2003</v>
      </c>
      <c r="L18" s="13">
        <f t="shared" si="3"/>
        <v>3723</v>
      </c>
      <c r="M18" s="35">
        <f t="shared" si="4"/>
        <v>0.72413340828180628</v>
      </c>
    </row>
    <row r="19" spans="1:13" ht="17.100000000000001" customHeight="1" x14ac:dyDescent="0.25">
      <c r="A19" s="14" t="s">
        <v>38</v>
      </c>
      <c r="B19" s="15"/>
      <c r="C19" s="15"/>
      <c r="D19" s="15"/>
      <c r="E19" s="16"/>
      <c r="F19" s="16"/>
      <c r="G19" s="16"/>
      <c r="H19" s="16"/>
      <c r="I19" s="16"/>
      <c r="K19" s="11">
        <v>2004</v>
      </c>
      <c r="L19" s="13">
        <f t="shared" si="3"/>
        <v>3862.1666666666665</v>
      </c>
      <c r="M19" s="35">
        <f t="shared" si="4"/>
        <v>0.71526264372134962</v>
      </c>
    </row>
    <row r="20" spans="1:13" ht="17.100000000000001" customHeight="1" x14ac:dyDescent="0.25">
      <c r="A20" s="20"/>
      <c r="B20" s="21"/>
      <c r="C20" s="21"/>
      <c r="D20" s="21"/>
      <c r="E20" s="22"/>
      <c r="F20" s="22"/>
      <c r="G20" s="22"/>
      <c r="H20" s="22"/>
      <c r="I20" s="22"/>
      <c r="J20" s="23"/>
      <c r="K20" s="11">
        <v>2005</v>
      </c>
      <c r="L20" s="13">
        <f t="shared" si="3"/>
        <v>3921.0833333333335</v>
      </c>
      <c r="M20" s="35">
        <f t="shared" si="4"/>
        <v>0.83037689471528064</v>
      </c>
    </row>
    <row r="21" spans="1:13" ht="17.100000000000001" customHeight="1" x14ac:dyDescent="0.25">
      <c r="A21" s="24" t="s">
        <v>39</v>
      </c>
      <c r="B21" s="25">
        <f t="shared" ref="B21" si="11">H21/E21</f>
        <v>0.48333493728547139</v>
      </c>
      <c r="C21" s="25">
        <f t="shared" ref="C21" si="12">H21/G21</f>
        <v>0.64131267557674299</v>
      </c>
      <c r="D21" s="25">
        <f t="shared" ref="D21" si="13">G21/E21</f>
        <v>0.75366503063548584</v>
      </c>
      <c r="E21" s="26">
        <f>+AVERAGE(E8:E19)</f>
        <v>5195.5</v>
      </c>
      <c r="F21" s="26">
        <f>+AVERAGE(F8:F19)</f>
        <v>1279.8333333333333</v>
      </c>
      <c r="G21" s="26">
        <f>+AVERAGE(G8:G19)</f>
        <v>3915.6666666666665</v>
      </c>
      <c r="H21" s="26">
        <f>+AVERAGE(H8:H19)</f>
        <v>2511.1666666666665</v>
      </c>
      <c r="I21" s="26">
        <f>+AVERAGE(I8:I19)</f>
        <v>1404.5</v>
      </c>
      <c r="K21" s="11">
        <v>2006</v>
      </c>
      <c r="L21" s="13">
        <f t="shared" si="3"/>
        <v>4747.25</v>
      </c>
      <c r="M21" s="35">
        <f t="shared" si="4"/>
        <v>0.80481948084890509</v>
      </c>
    </row>
    <row r="22" spans="1:13" ht="17.100000000000001" customHeight="1" x14ac:dyDescent="0.25">
      <c r="A22" s="24" t="s">
        <v>40</v>
      </c>
      <c r="B22" s="27" t="s">
        <v>41</v>
      </c>
      <c r="C22" s="27" t="s">
        <v>41</v>
      </c>
      <c r="D22" s="27" t="s">
        <v>41</v>
      </c>
      <c r="E22" s="26">
        <f>SUM(E8:E19)</f>
        <v>31173</v>
      </c>
      <c r="F22" s="26">
        <f t="shared" ref="F22:I22" si="14">SUM(F8:F19)</f>
        <v>7679</v>
      </c>
      <c r="G22" s="26">
        <f t="shared" si="14"/>
        <v>23494</v>
      </c>
      <c r="H22" s="26">
        <f t="shared" si="14"/>
        <v>15067</v>
      </c>
      <c r="I22" s="26">
        <f t="shared" si="14"/>
        <v>8427</v>
      </c>
      <c r="K22" s="11">
        <v>2007</v>
      </c>
      <c r="L22" s="13">
        <f t="shared" si="3"/>
        <v>4935.583333333333</v>
      </c>
      <c r="M22" s="35">
        <f t="shared" si="4"/>
        <v>0.82766528421566232</v>
      </c>
    </row>
    <row r="23" spans="1:13" ht="17.100000000000001" customHeight="1" x14ac:dyDescent="0.25">
      <c r="A23" s="41" t="s">
        <v>58</v>
      </c>
      <c r="B23" s="41"/>
      <c r="C23" s="41"/>
      <c r="D23" s="41"/>
      <c r="E23" s="41"/>
      <c r="F23" s="41"/>
      <c r="G23" s="41"/>
      <c r="H23" s="41"/>
      <c r="I23" s="41"/>
      <c r="K23" s="11">
        <v>2008</v>
      </c>
      <c r="L23" s="13">
        <f t="shared" si="3"/>
        <v>4884.5</v>
      </c>
      <c r="M23" s="35">
        <f t="shared" si="4"/>
        <v>0.87330444455512946</v>
      </c>
    </row>
    <row r="24" spans="1:13" ht="17.100000000000001" customHeight="1" x14ac:dyDescent="0.25">
      <c r="K24" s="11">
        <v>2009</v>
      </c>
      <c r="L24" s="13">
        <f t="shared" si="3"/>
        <v>5128.583333333333</v>
      </c>
      <c r="M24" s="35">
        <f t="shared" si="4"/>
        <v>0.84056438503180186</v>
      </c>
    </row>
    <row r="25" spans="1:13" ht="17.100000000000001" customHeight="1" x14ac:dyDescent="0.25">
      <c r="A25" s="49" t="s">
        <v>9</v>
      </c>
      <c r="B25" s="43" t="s">
        <v>0</v>
      </c>
      <c r="C25" s="44"/>
      <c r="D25" s="7" t="s">
        <v>42</v>
      </c>
      <c r="E25" s="45" t="s">
        <v>26</v>
      </c>
      <c r="F25" s="46"/>
      <c r="G25" s="46"/>
      <c r="H25" s="46"/>
      <c r="I25" s="47"/>
      <c r="K25" s="11">
        <v>2010</v>
      </c>
      <c r="L25" s="13">
        <f t="shared" si="3"/>
        <v>5260.333333333333</v>
      </c>
      <c r="M25" s="35">
        <f t="shared" si="4"/>
        <v>0.82374975455767518</v>
      </c>
    </row>
    <row r="26" spans="1:13" ht="17.100000000000001" customHeight="1" x14ac:dyDescent="0.25">
      <c r="A26" s="51"/>
      <c r="B26" s="28" t="s">
        <v>1</v>
      </c>
      <c r="C26" s="28" t="s">
        <v>2</v>
      </c>
      <c r="D26" s="28" t="s">
        <v>3</v>
      </c>
      <c r="E26" s="5" t="s">
        <v>4</v>
      </c>
      <c r="F26" s="5" t="s">
        <v>5</v>
      </c>
      <c r="G26" s="49" t="s">
        <v>6</v>
      </c>
      <c r="H26" s="49" t="s">
        <v>7</v>
      </c>
      <c r="I26" s="5" t="s">
        <v>8</v>
      </c>
      <c r="K26" s="11">
        <v>2011</v>
      </c>
      <c r="L26" s="13">
        <f t="shared" si="3"/>
        <v>5028.416666666667</v>
      </c>
      <c r="M26" s="35">
        <f t="shared" si="4"/>
        <v>0.75877014150017363</v>
      </c>
    </row>
    <row r="27" spans="1:13" ht="17.100000000000001" customHeight="1" x14ac:dyDescent="0.25">
      <c r="A27" s="50"/>
      <c r="B27" s="4" t="s">
        <v>10</v>
      </c>
      <c r="C27" s="4" t="s">
        <v>11</v>
      </c>
      <c r="D27" s="4" t="s">
        <v>12</v>
      </c>
      <c r="E27" s="6" t="s">
        <v>13</v>
      </c>
      <c r="F27" s="6" t="s">
        <v>14</v>
      </c>
      <c r="G27" s="50"/>
      <c r="H27" s="50"/>
      <c r="I27" s="6" t="s">
        <v>14</v>
      </c>
      <c r="K27" s="11">
        <v>2012</v>
      </c>
      <c r="L27" s="13">
        <f t="shared" si="3"/>
        <v>5086.25</v>
      </c>
      <c r="M27" s="35">
        <f t="shared" si="4"/>
        <v>0.76436503373778331</v>
      </c>
    </row>
    <row r="28" spans="1:13" ht="17.100000000000001" customHeight="1" x14ac:dyDescent="0.25">
      <c r="A28" s="8">
        <v>1993</v>
      </c>
      <c r="B28" s="9">
        <f>H28/E28</f>
        <v>0.83300580198390417</v>
      </c>
      <c r="C28" s="9">
        <f>H28/G28</f>
        <v>0.86752917671710161</v>
      </c>
      <c r="D28" s="9">
        <f>G28/E28</f>
        <v>0.96020494104435705</v>
      </c>
      <c r="E28" s="10">
        <v>42744</v>
      </c>
      <c r="F28" s="10">
        <f>+E28-G28</f>
        <v>1701</v>
      </c>
      <c r="G28" s="10">
        <v>41043</v>
      </c>
      <c r="H28" s="10">
        <v>35606</v>
      </c>
      <c r="I28" s="10">
        <f>+G28-H28</f>
        <v>5437</v>
      </c>
      <c r="K28" s="11">
        <v>2013</v>
      </c>
      <c r="L28" s="13">
        <f t="shared" si="3"/>
        <v>4729.583333333333</v>
      </c>
      <c r="M28" s="35">
        <f t="shared" si="4"/>
        <v>0.73649498500338628</v>
      </c>
    </row>
    <row r="29" spans="1:13" ht="17.100000000000001" customHeight="1" x14ac:dyDescent="0.25">
      <c r="A29" s="11">
        <v>1994</v>
      </c>
      <c r="B29" s="12">
        <f t="shared" ref="B29:B43" si="15">H29/E29</f>
        <v>0.88218646582220706</v>
      </c>
      <c r="C29" s="12">
        <f t="shared" ref="C29:C43" si="16">H29/G29</f>
        <v>0.90805083750323023</v>
      </c>
      <c r="D29" s="12">
        <f t="shared" ref="D29:D43" si="17">G29/E29</f>
        <v>0.97151660390277306</v>
      </c>
      <c r="E29" s="13">
        <v>43815</v>
      </c>
      <c r="F29" s="13">
        <f t="shared" ref="F29:F49" si="18">+E29-G29</f>
        <v>1248</v>
      </c>
      <c r="G29" s="13">
        <v>42567</v>
      </c>
      <c r="H29" s="13">
        <v>38653</v>
      </c>
      <c r="I29" s="13">
        <f t="shared" ref="I29:I49" si="19">+G29-H29</f>
        <v>3914</v>
      </c>
      <c r="K29" s="11">
        <v>2014</v>
      </c>
      <c r="L29" s="13">
        <f t="shared" si="3"/>
        <v>4697.916666666667</v>
      </c>
      <c r="M29" s="35">
        <f t="shared" si="4"/>
        <v>0.65370540536183519</v>
      </c>
    </row>
    <row r="30" spans="1:13" ht="17.100000000000001" customHeight="1" x14ac:dyDescent="0.25">
      <c r="A30" s="11">
        <v>1995</v>
      </c>
      <c r="B30" s="12">
        <f t="shared" si="15"/>
        <v>0.93710122019392028</v>
      </c>
      <c r="C30" s="12">
        <f t="shared" si="16"/>
        <v>0.94899174263571939</v>
      </c>
      <c r="D30" s="12">
        <f t="shared" si="17"/>
        <v>0.98747036258843035</v>
      </c>
      <c r="E30" s="13">
        <v>51877</v>
      </c>
      <c r="F30" s="13">
        <f t="shared" si="18"/>
        <v>650</v>
      </c>
      <c r="G30" s="13">
        <v>51227</v>
      </c>
      <c r="H30" s="13">
        <v>48614</v>
      </c>
      <c r="I30" s="13">
        <f t="shared" si="19"/>
        <v>2613</v>
      </c>
      <c r="K30" s="11">
        <v>2015</v>
      </c>
      <c r="L30" s="13">
        <f t="shared" ref="L30:L32" si="20">+G50/12</f>
        <v>4879.416666666667</v>
      </c>
      <c r="M30" s="35">
        <f t="shared" ref="M30:M32" si="21">+B50</f>
        <v>0.81026931625049026</v>
      </c>
    </row>
    <row r="31" spans="1:13" ht="17.100000000000001" customHeight="1" x14ac:dyDescent="0.25">
      <c r="A31" s="11">
        <v>1996</v>
      </c>
      <c r="B31" s="12">
        <f t="shared" si="15"/>
        <v>0.89919618408267821</v>
      </c>
      <c r="C31" s="12">
        <f t="shared" si="16"/>
        <v>0.937073107866782</v>
      </c>
      <c r="D31" s="12">
        <f t="shared" si="17"/>
        <v>0.95957954244324706</v>
      </c>
      <c r="E31" s="13">
        <v>56605</v>
      </c>
      <c r="F31" s="13">
        <f t="shared" si="18"/>
        <v>2288</v>
      </c>
      <c r="G31" s="13">
        <v>54317</v>
      </c>
      <c r="H31" s="13">
        <v>50899</v>
      </c>
      <c r="I31" s="13">
        <f t="shared" si="19"/>
        <v>3418</v>
      </c>
      <c r="K31" s="11">
        <v>2016</v>
      </c>
      <c r="L31" s="13">
        <f t="shared" si="20"/>
        <v>4916.833333333333</v>
      </c>
      <c r="M31" s="35">
        <f t="shared" si="21"/>
        <v>0.8146619240308054</v>
      </c>
    </row>
    <row r="32" spans="1:13" ht="17.100000000000001" customHeight="1" x14ac:dyDescent="0.25">
      <c r="A32" s="11">
        <v>1997</v>
      </c>
      <c r="B32" s="12">
        <f t="shared" si="15"/>
        <v>0.92632840328961408</v>
      </c>
      <c r="C32" s="12">
        <f t="shared" si="16"/>
        <v>0.94881883144178225</v>
      </c>
      <c r="D32" s="12">
        <f t="shared" si="17"/>
        <v>0.9762963935717921</v>
      </c>
      <c r="E32" s="13">
        <v>60919</v>
      </c>
      <c r="F32" s="13">
        <f t="shared" si="18"/>
        <v>1444</v>
      </c>
      <c r="G32" s="13">
        <v>59475</v>
      </c>
      <c r="H32" s="13">
        <v>56431</v>
      </c>
      <c r="I32" s="13">
        <f t="shared" si="19"/>
        <v>3044</v>
      </c>
      <c r="K32" s="11">
        <v>2017</v>
      </c>
      <c r="L32" s="13">
        <f t="shared" si="20"/>
        <v>4705.583333333333</v>
      </c>
      <c r="M32" s="35">
        <f t="shared" si="21"/>
        <v>0.73884378921950211</v>
      </c>
    </row>
    <row r="33" spans="1:13" ht="17.100000000000001" customHeight="1" x14ac:dyDescent="0.25">
      <c r="A33" s="11">
        <v>1998</v>
      </c>
      <c r="B33" s="12">
        <f t="shared" si="15"/>
        <v>0.96731316753967878</v>
      </c>
      <c r="C33" s="12">
        <f t="shared" si="16"/>
        <v>0.97833176893583851</v>
      </c>
      <c r="D33" s="12">
        <f t="shared" si="17"/>
        <v>0.98873735705409527</v>
      </c>
      <c r="E33" s="13">
        <v>63573</v>
      </c>
      <c r="F33" s="13">
        <f t="shared" si="18"/>
        <v>716</v>
      </c>
      <c r="G33" s="13">
        <v>62857</v>
      </c>
      <c r="H33" s="13">
        <v>61495</v>
      </c>
      <c r="I33" s="13">
        <f t="shared" si="19"/>
        <v>1362</v>
      </c>
      <c r="K33" s="38">
        <v>43101</v>
      </c>
      <c r="L33" s="13">
        <f>+G8</f>
        <v>4476</v>
      </c>
      <c r="M33" s="35">
        <f>+B8</f>
        <v>0.55917266187050363</v>
      </c>
    </row>
    <row r="34" spans="1:13" ht="17.100000000000001" customHeight="1" x14ac:dyDescent="0.25">
      <c r="A34" s="11">
        <v>1999</v>
      </c>
      <c r="B34" s="12">
        <f t="shared" si="15"/>
        <v>0.97251645252272012</v>
      </c>
      <c r="C34" s="12">
        <f t="shared" si="16"/>
        <v>0.98092393279914025</v>
      </c>
      <c r="D34" s="12">
        <f t="shared" si="17"/>
        <v>0.99142901911626446</v>
      </c>
      <c r="E34" s="13">
        <v>63820</v>
      </c>
      <c r="F34" s="13">
        <f t="shared" si="18"/>
        <v>547</v>
      </c>
      <c r="G34" s="13">
        <v>63273</v>
      </c>
      <c r="H34" s="13">
        <v>62066</v>
      </c>
      <c r="I34" s="13">
        <f t="shared" si="19"/>
        <v>1207</v>
      </c>
      <c r="K34" s="38">
        <v>43132</v>
      </c>
      <c r="L34" s="13">
        <f t="shared" ref="L34:L35" si="22">+G9</f>
        <v>3995</v>
      </c>
      <c r="M34" s="35">
        <f t="shared" ref="M34:M35" si="23">+B9</f>
        <v>0.74564705882352944</v>
      </c>
    </row>
    <row r="35" spans="1:13" ht="17.100000000000001" customHeight="1" x14ac:dyDescent="0.25">
      <c r="A35" s="11">
        <v>2000</v>
      </c>
      <c r="B35" s="12">
        <f t="shared" si="15"/>
        <v>0.95422320296727547</v>
      </c>
      <c r="C35" s="12">
        <f t="shared" si="16"/>
        <v>0.97007302754045155</v>
      </c>
      <c r="D35" s="12">
        <f t="shared" si="17"/>
        <v>0.98366120475139673</v>
      </c>
      <c r="E35" s="13">
        <v>63897</v>
      </c>
      <c r="F35" s="13">
        <f t="shared" si="18"/>
        <v>1044</v>
      </c>
      <c r="G35" s="13">
        <v>62853</v>
      </c>
      <c r="H35" s="13">
        <v>60972</v>
      </c>
      <c r="I35" s="13">
        <f t="shared" si="19"/>
        <v>1881</v>
      </c>
      <c r="K35" s="38">
        <v>43160</v>
      </c>
      <c r="L35" s="13">
        <f t="shared" si="22"/>
        <v>3629</v>
      </c>
      <c r="M35" s="35">
        <f t="shared" si="23"/>
        <v>0.29546253957087582</v>
      </c>
    </row>
    <row r="36" spans="1:13" ht="17.100000000000001" customHeight="1" x14ac:dyDescent="0.25">
      <c r="A36" s="11">
        <v>2001</v>
      </c>
      <c r="B36" s="12">
        <f t="shared" si="15"/>
        <v>0.95403037474726893</v>
      </c>
      <c r="C36" s="12">
        <f t="shared" si="16"/>
        <v>0.9749183163559485</v>
      </c>
      <c r="D36" s="12">
        <f t="shared" si="17"/>
        <v>0.97857467517201391</v>
      </c>
      <c r="E36" s="13">
        <v>63803</v>
      </c>
      <c r="F36" s="13">
        <f t="shared" si="18"/>
        <v>1367</v>
      </c>
      <c r="G36" s="13">
        <v>62436</v>
      </c>
      <c r="H36" s="13">
        <v>60870</v>
      </c>
      <c r="I36" s="13">
        <f t="shared" si="19"/>
        <v>1566</v>
      </c>
      <c r="K36" s="38">
        <v>43191</v>
      </c>
      <c r="L36" s="13">
        <f t="shared" ref="L36:L38" si="24">+G11</f>
        <v>3924</v>
      </c>
      <c r="M36" s="35">
        <f t="shared" ref="M36:M38" si="25">+B11</f>
        <v>0.3856543164811097</v>
      </c>
    </row>
    <row r="37" spans="1:13" ht="17.100000000000001" customHeight="1" x14ac:dyDescent="0.25">
      <c r="A37" s="11">
        <v>2002</v>
      </c>
      <c r="B37" s="12">
        <f t="shared" si="15"/>
        <v>0.91894009804457566</v>
      </c>
      <c r="C37" s="12">
        <f t="shared" si="16"/>
        <v>0.93650174578411705</v>
      </c>
      <c r="D37" s="12">
        <f t="shared" si="17"/>
        <v>0.98124760811327971</v>
      </c>
      <c r="E37" s="13">
        <v>54873</v>
      </c>
      <c r="F37" s="13">
        <f t="shared" si="18"/>
        <v>1029</v>
      </c>
      <c r="G37" s="13">
        <v>53844</v>
      </c>
      <c r="H37" s="13">
        <v>50425</v>
      </c>
      <c r="I37" s="13">
        <f t="shared" si="19"/>
        <v>3419</v>
      </c>
      <c r="K37" s="38">
        <v>43221</v>
      </c>
      <c r="L37" s="13">
        <f t="shared" si="24"/>
        <v>3726</v>
      </c>
      <c r="M37" s="35">
        <f t="shared" si="25"/>
        <v>0.40318825004477882</v>
      </c>
    </row>
    <row r="38" spans="1:13" ht="17.100000000000001" customHeight="1" x14ac:dyDescent="0.25">
      <c r="A38" s="11">
        <v>2003</v>
      </c>
      <c r="B38" s="12">
        <f t="shared" si="15"/>
        <v>0.72413340828180628</v>
      </c>
      <c r="C38" s="12">
        <f t="shared" si="16"/>
        <v>0.86505058644462351</v>
      </c>
      <c r="D38" s="12">
        <f t="shared" si="17"/>
        <v>0.83709949409780771</v>
      </c>
      <c r="E38" s="13">
        <v>53370</v>
      </c>
      <c r="F38" s="13">
        <f t="shared" si="18"/>
        <v>8694</v>
      </c>
      <c r="G38" s="13">
        <v>44676</v>
      </c>
      <c r="H38" s="13">
        <v>38647</v>
      </c>
      <c r="I38" s="13">
        <f t="shared" si="19"/>
        <v>6029</v>
      </c>
      <c r="K38" s="32">
        <v>43252</v>
      </c>
      <c r="L38" s="16">
        <f t="shared" si="24"/>
        <v>3744</v>
      </c>
      <c r="M38" s="36">
        <f t="shared" si="25"/>
        <v>0.59479956663055256</v>
      </c>
    </row>
    <row r="39" spans="1:13" ht="17.100000000000001" customHeight="1" x14ac:dyDescent="0.25">
      <c r="A39" s="11">
        <v>2004</v>
      </c>
      <c r="B39" s="12">
        <f t="shared" si="15"/>
        <v>0.71526264372134962</v>
      </c>
      <c r="C39" s="12">
        <f t="shared" si="16"/>
        <v>0.82147326630129891</v>
      </c>
      <c r="D39" s="12">
        <f t="shared" si="17"/>
        <v>0.87070714661456372</v>
      </c>
      <c r="E39" s="13">
        <v>53228</v>
      </c>
      <c r="F39" s="13">
        <f t="shared" si="18"/>
        <v>6882</v>
      </c>
      <c r="G39" s="13">
        <v>46346</v>
      </c>
      <c r="H39" s="13">
        <v>38072</v>
      </c>
      <c r="I39" s="13">
        <f t="shared" si="19"/>
        <v>8274</v>
      </c>
    </row>
    <row r="40" spans="1:13" ht="17.100000000000001" customHeight="1" x14ac:dyDescent="0.25">
      <c r="A40" s="11">
        <v>2005</v>
      </c>
      <c r="B40" s="12">
        <f t="shared" si="15"/>
        <v>0.83037689471528064</v>
      </c>
      <c r="C40" s="12">
        <f t="shared" si="16"/>
        <v>0.86156036809555181</v>
      </c>
      <c r="D40" s="12">
        <f t="shared" si="17"/>
        <v>0.96380581728799675</v>
      </c>
      <c r="E40" s="13">
        <v>48820</v>
      </c>
      <c r="F40" s="13">
        <f t="shared" si="18"/>
        <v>1767</v>
      </c>
      <c r="G40" s="13">
        <v>47053</v>
      </c>
      <c r="H40" s="13">
        <v>40539</v>
      </c>
      <c r="I40" s="13">
        <f t="shared" si="19"/>
        <v>6514</v>
      </c>
    </row>
    <row r="41" spans="1:13" ht="17.100000000000001" customHeight="1" x14ac:dyDescent="0.25">
      <c r="A41" s="11">
        <v>2006</v>
      </c>
      <c r="B41" s="12">
        <f t="shared" si="15"/>
        <v>0.80481948084890509</v>
      </c>
      <c r="C41" s="12">
        <f t="shared" si="16"/>
        <v>0.83544859304509633</v>
      </c>
      <c r="D41" s="12">
        <f t="shared" si="17"/>
        <v>0.96333812463008373</v>
      </c>
      <c r="E41" s="13">
        <v>59135</v>
      </c>
      <c r="F41" s="13">
        <f t="shared" si="18"/>
        <v>2168</v>
      </c>
      <c r="G41" s="13">
        <v>56967</v>
      </c>
      <c r="H41" s="13">
        <v>47593</v>
      </c>
      <c r="I41" s="13">
        <f t="shared" si="19"/>
        <v>9374</v>
      </c>
    </row>
    <row r="42" spans="1:13" ht="17.100000000000001" customHeight="1" x14ac:dyDescent="0.25">
      <c r="A42" s="11">
        <v>2007</v>
      </c>
      <c r="B42" s="12">
        <f t="shared" si="15"/>
        <v>0.82766528421566232</v>
      </c>
      <c r="C42" s="12">
        <f t="shared" si="16"/>
        <v>0.85921961267665081</v>
      </c>
      <c r="D42" s="12">
        <f t="shared" si="17"/>
        <v>0.96327559567374155</v>
      </c>
      <c r="E42" s="13">
        <v>61485</v>
      </c>
      <c r="F42" s="13">
        <f t="shared" si="18"/>
        <v>2258</v>
      </c>
      <c r="G42" s="13">
        <v>59227</v>
      </c>
      <c r="H42" s="13">
        <v>50889</v>
      </c>
      <c r="I42" s="13">
        <f t="shared" si="19"/>
        <v>8338</v>
      </c>
    </row>
    <row r="43" spans="1:13" ht="17.100000000000001" customHeight="1" x14ac:dyDescent="0.25">
      <c r="A43" s="11">
        <v>2008</v>
      </c>
      <c r="B43" s="12">
        <f t="shared" si="15"/>
        <v>0.87330444455512946</v>
      </c>
      <c r="C43" s="12">
        <f t="shared" si="16"/>
        <v>0.89739652642713341</v>
      </c>
      <c r="D43" s="12">
        <f t="shared" si="17"/>
        <v>0.97315335956567217</v>
      </c>
      <c r="E43" s="13">
        <v>60231</v>
      </c>
      <c r="F43" s="13">
        <f t="shared" si="18"/>
        <v>1617</v>
      </c>
      <c r="G43" s="13">
        <v>58614</v>
      </c>
      <c r="H43" s="13">
        <v>52600</v>
      </c>
      <c r="I43" s="13">
        <f t="shared" si="19"/>
        <v>6014</v>
      </c>
    </row>
    <row r="44" spans="1:13" ht="17.100000000000001" customHeight="1" x14ac:dyDescent="0.25">
      <c r="A44" s="11">
        <v>2009</v>
      </c>
      <c r="B44" s="12">
        <f t="shared" ref="B44:B50" si="26">H44/E44</f>
        <v>0.84056438503180186</v>
      </c>
      <c r="C44" s="12">
        <f t="shared" ref="C44:C50" si="27">H44/G44</f>
        <v>0.86539492712412458</v>
      </c>
      <c r="D44" s="12">
        <f t="shared" ref="D44:D50" si="28">G44/E44</f>
        <v>0.97130727103423242</v>
      </c>
      <c r="E44" s="13">
        <v>63361</v>
      </c>
      <c r="F44" s="13">
        <f t="shared" si="18"/>
        <v>1818</v>
      </c>
      <c r="G44" s="13">
        <v>61543</v>
      </c>
      <c r="H44" s="13">
        <v>53259</v>
      </c>
      <c r="I44" s="13">
        <f t="shared" si="19"/>
        <v>8284</v>
      </c>
    </row>
    <row r="45" spans="1:13" ht="17.100000000000001" customHeight="1" x14ac:dyDescent="0.25">
      <c r="A45" s="11">
        <v>2010</v>
      </c>
      <c r="B45" s="12">
        <f t="shared" si="26"/>
        <v>0.82374975455767518</v>
      </c>
      <c r="C45" s="12">
        <f t="shared" si="27"/>
        <v>0.86398200367530575</v>
      </c>
      <c r="D45" s="12">
        <f t="shared" si="28"/>
        <v>0.95343392692615581</v>
      </c>
      <c r="E45" s="13">
        <v>66207</v>
      </c>
      <c r="F45" s="13">
        <f t="shared" si="18"/>
        <v>3083</v>
      </c>
      <c r="G45" s="13">
        <v>63124</v>
      </c>
      <c r="H45" s="13">
        <v>54538</v>
      </c>
      <c r="I45" s="13">
        <f t="shared" si="19"/>
        <v>8586</v>
      </c>
    </row>
    <row r="46" spans="1:13" ht="17.100000000000001" customHeight="1" x14ac:dyDescent="0.25">
      <c r="A46" s="11">
        <v>2011</v>
      </c>
      <c r="B46" s="12">
        <f t="shared" si="26"/>
        <v>0.75877014150017363</v>
      </c>
      <c r="C46" s="12">
        <f t="shared" si="27"/>
        <v>0.83268424454351109</v>
      </c>
      <c r="D46" s="12">
        <f t="shared" si="28"/>
        <v>0.91123393587943036</v>
      </c>
      <c r="E46" s="13">
        <v>66219</v>
      </c>
      <c r="F46" s="13">
        <f t="shared" si="18"/>
        <v>5878</v>
      </c>
      <c r="G46" s="13">
        <v>60341</v>
      </c>
      <c r="H46" s="13">
        <v>50245</v>
      </c>
      <c r="I46" s="13">
        <f t="shared" si="19"/>
        <v>10096</v>
      </c>
    </row>
    <row r="47" spans="1:13" ht="17.100000000000001" customHeight="1" x14ac:dyDescent="0.25">
      <c r="A47" s="11">
        <v>2012</v>
      </c>
      <c r="B47" s="12">
        <f t="shared" si="26"/>
        <v>0.76436503373778331</v>
      </c>
      <c r="C47" s="12">
        <f t="shared" si="27"/>
        <v>0.82777095109363485</v>
      </c>
      <c r="D47" s="12">
        <f t="shared" si="28"/>
        <v>0.92340161578262581</v>
      </c>
      <c r="E47" s="13">
        <v>66098</v>
      </c>
      <c r="F47" s="13">
        <f t="shared" si="18"/>
        <v>5063</v>
      </c>
      <c r="G47" s="13">
        <v>61035</v>
      </c>
      <c r="H47" s="13">
        <v>50523</v>
      </c>
      <c r="I47" s="13">
        <f t="shared" si="19"/>
        <v>10512</v>
      </c>
    </row>
    <row r="48" spans="1:13" ht="17.100000000000001" customHeight="1" x14ac:dyDescent="0.25">
      <c r="A48" s="11">
        <v>2013</v>
      </c>
      <c r="B48" s="12">
        <f t="shared" si="26"/>
        <v>0.73649498500338628</v>
      </c>
      <c r="C48" s="12">
        <f t="shared" si="27"/>
        <v>0.80473967051361117</v>
      </c>
      <c r="D48" s="12">
        <f t="shared" si="28"/>
        <v>0.91519656851678655</v>
      </c>
      <c r="E48" s="13">
        <v>62014</v>
      </c>
      <c r="F48" s="13">
        <f t="shared" si="18"/>
        <v>5259</v>
      </c>
      <c r="G48" s="13">
        <v>56755</v>
      </c>
      <c r="H48" s="13">
        <v>45673</v>
      </c>
      <c r="I48" s="13">
        <f t="shared" si="19"/>
        <v>11082</v>
      </c>
    </row>
    <row r="49" spans="1:9" ht="17.100000000000001" customHeight="1" x14ac:dyDescent="0.25">
      <c r="A49" s="11">
        <v>2014</v>
      </c>
      <c r="B49" s="12">
        <f t="shared" si="26"/>
        <v>0.65370540536183519</v>
      </c>
      <c r="C49" s="12">
        <f t="shared" si="27"/>
        <v>0.719290465631929</v>
      </c>
      <c r="D49" s="12">
        <f t="shared" si="28"/>
        <v>0.9088197836565588</v>
      </c>
      <c r="E49" s="13">
        <v>62031</v>
      </c>
      <c r="F49" s="13">
        <f t="shared" si="18"/>
        <v>5656</v>
      </c>
      <c r="G49" s="13">
        <v>56375</v>
      </c>
      <c r="H49" s="13">
        <v>40550</v>
      </c>
      <c r="I49" s="13">
        <f t="shared" si="19"/>
        <v>15825</v>
      </c>
    </row>
    <row r="50" spans="1:9" ht="17.100000000000001" customHeight="1" x14ac:dyDescent="0.25">
      <c r="A50" s="11">
        <v>2015</v>
      </c>
      <c r="B50" s="12">
        <f t="shared" si="26"/>
        <v>0.81026931625049026</v>
      </c>
      <c r="C50" s="12">
        <f t="shared" si="27"/>
        <v>0.8467883797585094</v>
      </c>
      <c r="D50" s="12">
        <f t="shared" si="28"/>
        <v>0.95687344750947834</v>
      </c>
      <c r="E50" s="13">
        <v>61192</v>
      </c>
      <c r="F50" s="13">
        <f t="shared" ref="F50" si="29">+E50-G50</f>
        <v>2639</v>
      </c>
      <c r="G50" s="13">
        <v>58553</v>
      </c>
      <c r="H50" s="13">
        <v>49582</v>
      </c>
      <c r="I50" s="13">
        <f t="shared" ref="I50" si="30">+G50-H50</f>
        <v>8971</v>
      </c>
    </row>
    <row r="51" spans="1:9" ht="17.100000000000001" customHeight="1" x14ac:dyDescent="0.25">
      <c r="A51" s="11">
        <v>2016</v>
      </c>
      <c r="B51" s="12">
        <v>0.8146619240308054</v>
      </c>
      <c r="C51" s="12">
        <v>0.84622555167621438</v>
      </c>
      <c r="D51" s="12">
        <v>0.96270069181568985</v>
      </c>
      <c r="E51" s="13">
        <v>61288</v>
      </c>
      <c r="F51" s="13">
        <v>2286</v>
      </c>
      <c r="G51" s="13">
        <v>59002</v>
      </c>
      <c r="H51" s="13">
        <v>49929</v>
      </c>
      <c r="I51" s="13">
        <v>9073</v>
      </c>
    </row>
    <row r="52" spans="1:9" ht="17.100000000000001" customHeight="1" x14ac:dyDescent="0.25">
      <c r="A52" s="14">
        <v>2017</v>
      </c>
      <c r="B52" s="15">
        <f t="shared" ref="B52" si="31">H52/E52</f>
        <v>0.73884378921950211</v>
      </c>
      <c r="C52" s="15">
        <f t="shared" ref="C52" si="32">H52/G52</f>
        <v>0.82363150158499654</v>
      </c>
      <c r="D52" s="15">
        <f t="shared" ref="D52" si="33">G52/E52</f>
        <v>0.89705625367372555</v>
      </c>
      <c r="E52" s="16">
        <v>62947</v>
      </c>
      <c r="F52" s="16">
        <v>6480</v>
      </c>
      <c r="G52" s="16">
        <v>56467</v>
      </c>
      <c r="H52" s="16">
        <v>46508</v>
      </c>
      <c r="I52" s="16">
        <v>9959</v>
      </c>
    </row>
    <row r="53" spans="1:9" ht="17.100000000000001" customHeight="1" x14ac:dyDescent="0.25"/>
    <row r="54" spans="1:9" ht="30" customHeight="1" x14ac:dyDescent="0.25">
      <c r="A54" s="48" t="s">
        <v>23</v>
      </c>
      <c r="B54" s="48"/>
      <c r="C54" s="48"/>
      <c r="D54" s="48"/>
      <c r="E54" s="48"/>
      <c r="F54" s="48"/>
      <c r="G54" s="48"/>
      <c r="H54" s="48"/>
      <c r="I54" s="48"/>
    </row>
    <row r="55" spans="1:9" ht="30" customHeight="1" x14ac:dyDescent="0.25">
      <c r="A55" s="48" t="s">
        <v>24</v>
      </c>
      <c r="B55" s="48"/>
      <c r="C55" s="48"/>
      <c r="D55" s="48"/>
      <c r="E55" s="48"/>
      <c r="F55" s="48"/>
      <c r="G55" s="48"/>
      <c r="H55" s="48"/>
      <c r="I55" s="48"/>
    </row>
    <row r="56" spans="1:9" ht="30" customHeight="1" x14ac:dyDescent="0.25">
      <c r="A56" s="48" t="s">
        <v>25</v>
      </c>
      <c r="B56" s="48"/>
      <c r="C56" s="48"/>
      <c r="D56" s="48"/>
      <c r="E56" s="48"/>
      <c r="F56" s="48"/>
      <c r="G56" s="48"/>
      <c r="H56" s="48"/>
      <c r="I56" s="48"/>
    </row>
    <row r="57" spans="1:9" ht="17.100000000000001" customHeight="1" x14ac:dyDescent="0.25"/>
    <row r="58" spans="1:9" x14ac:dyDescent="0.25">
      <c r="A58" s="29" t="s">
        <v>43</v>
      </c>
      <c r="B58" s="29"/>
      <c r="C58" s="29"/>
      <c r="D58" s="29"/>
      <c r="E58" s="29"/>
      <c r="F58" s="29"/>
      <c r="G58" s="29"/>
      <c r="H58" s="29"/>
      <c r="I58" s="29"/>
    </row>
    <row r="59" spans="1:9" ht="15" x14ac:dyDescent="0.25">
      <c r="A59" s="30" t="s">
        <v>44</v>
      </c>
      <c r="B59" s="23"/>
      <c r="C59" s="23"/>
      <c r="D59" s="23"/>
      <c r="E59" s="23"/>
      <c r="F59" s="23"/>
      <c r="G59" s="23"/>
      <c r="H59" s="23"/>
      <c r="I59" s="23"/>
    </row>
  </sheetData>
  <mergeCells count="16">
    <mergeCell ref="K5:K7"/>
    <mergeCell ref="L5:L7"/>
    <mergeCell ref="M5:M7"/>
    <mergeCell ref="A5:A7"/>
    <mergeCell ref="B5:C5"/>
    <mergeCell ref="E5:I5"/>
    <mergeCell ref="G6:G7"/>
    <mergeCell ref="H6:H7"/>
    <mergeCell ref="B25:C25"/>
    <mergeCell ref="E25:I25"/>
    <mergeCell ref="A54:I54"/>
    <mergeCell ref="A55:I55"/>
    <mergeCell ref="A56:I56"/>
    <mergeCell ref="G26:G27"/>
    <mergeCell ref="H26:H27"/>
    <mergeCell ref="A25:A27"/>
  </mergeCells>
  <hyperlinks>
    <hyperlink ref="A59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zoomScale="90" zoomScaleNormal="90" workbookViewId="0">
      <selection activeCell="A25" sqref="A25:A27"/>
    </sheetView>
  </sheetViews>
  <sheetFormatPr baseColWidth="10" defaultRowHeight="12.75" x14ac:dyDescent="0.25"/>
  <cols>
    <col min="1" max="10" width="11.42578125" style="1"/>
    <col min="11" max="11" width="11.7109375" style="1" customWidth="1"/>
    <col min="12" max="13" width="11.42578125" style="1"/>
    <col min="14" max="14" width="4.42578125" style="1" customWidth="1"/>
    <col min="15" max="16384" width="11.42578125" style="1"/>
  </cols>
  <sheetData>
    <row r="1" spans="1:13" ht="21" customHeight="1" x14ac:dyDescent="0.25">
      <c r="A1" s="19" t="s">
        <v>21</v>
      </c>
      <c r="B1" s="3"/>
      <c r="C1" s="3"/>
      <c r="D1" s="3"/>
      <c r="E1" s="3"/>
      <c r="F1" s="3"/>
      <c r="G1" s="3"/>
      <c r="H1" s="3"/>
      <c r="I1" s="3"/>
    </row>
    <row r="2" spans="1:13" ht="21" customHeight="1" x14ac:dyDescent="0.25">
      <c r="A2" s="18" t="s">
        <v>49</v>
      </c>
      <c r="B2" s="3"/>
      <c r="C2" s="3"/>
      <c r="D2" s="3"/>
      <c r="E2" s="3"/>
      <c r="F2" s="3"/>
      <c r="G2" s="3"/>
      <c r="H2" s="3"/>
      <c r="I2" s="3"/>
    </row>
    <row r="3" spans="1:13" ht="17.100000000000001" customHeight="1" x14ac:dyDescent="0.25"/>
    <row r="4" spans="1:13" ht="17.100000000000001" customHeight="1" x14ac:dyDescent="0.25"/>
    <row r="5" spans="1:13" ht="17.100000000000001" customHeight="1" x14ac:dyDescent="0.25">
      <c r="A5" s="49" t="s">
        <v>50</v>
      </c>
      <c r="B5" s="43" t="s">
        <v>0</v>
      </c>
      <c r="C5" s="44"/>
      <c r="D5" s="7" t="s">
        <v>42</v>
      </c>
      <c r="E5" s="45" t="s">
        <v>26</v>
      </c>
      <c r="F5" s="46"/>
      <c r="G5" s="46"/>
      <c r="H5" s="46"/>
      <c r="I5" s="47"/>
      <c r="K5" s="53" t="s">
        <v>45</v>
      </c>
      <c r="L5" s="55" t="s">
        <v>51</v>
      </c>
      <c r="M5" s="58" t="s">
        <v>46</v>
      </c>
    </row>
    <row r="6" spans="1:13" ht="17.100000000000001" customHeight="1" x14ac:dyDescent="0.25">
      <c r="A6" s="51"/>
      <c r="B6" s="28" t="s">
        <v>1</v>
      </c>
      <c r="C6" s="28" t="s">
        <v>2</v>
      </c>
      <c r="D6" s="28" t="s">
        <v>3</v>
      </c>
      <c r="E6" s="5" t="s">
        <v>4</v>
      </c>
      <c r="F6" s="5" t="s">
        <v>5</v>
      </c>
      <c r="G6" s="49" t="s">
        <v>6</v>
      </c>
      <c r="H6" s="49" t="s">
        <v>7</v>
      </c>
      <c r="I6" s="5" t="s">
        <v>8</v>
      </c>
      <c r="K6" s="54"/>
      <c r="L6" s="56"/>
      <c r="M6" s="59"/>
    </row>
    <row r="7" spans="1:13" ht="17.100000000000001" customHeight="1" x14ac:dyDescent="0.25">
      <c r="A7" s="50"/>
      <c r="B7" s="4" t="s">
        <v>10</v>
      </c>
      <c r="C7" s="4" t="s">
        <v>11</v>
      </c>
      <c r="D7" s="4" t="s">
        <v>12</v>
      </c>
      <c r="E7" s="6" t="s">
        <v>13</v>
      </c>
      <c r="F7" s="6" t="s">
        <v>14</v>
      </c>
      <c r="G7" s="50"/>
      <c r="H7" s="50"/>
      <c r="I7" s="6" t="s">
        <v>14</v>
      </c>
      <c r="K7" s="54"/>
      <c r="L7" s="57"/>
      <c r="M7" s="60"/>
    </row>
    <row r="8" spans="1:13" ht="17.100000000000001" customHeight="1" x14ac:dyDescent="0.25">
      <c r="A8" s="8" t="s">
        <v>27</v>
      </c>
      <c r="B8" s="9">
        <f t="shared" ref="B8:B10" si="0">H8/E8</f>
        <v>0.63130471029595669</v>
      </c>
      <c r="C8" s="9">
        <f t="shared" ref="C8:C10" si="1">H8/G8</f>
        <v>0.66425438596491226</v>
      </c>
      <c r="D8" s="9">
        <f t="shared" ref="D8:D10" si="2">G8/E8</f>
        <v>0.95039599833263855</v>
      </c>
      <c r="E8" s="10">
        <v>4798</v>
      </c>
      <c r="F8" s="10">
        <v>238</v>
      </c>
      <c r="G8" s="10">
        <v>4560</v>
      </c>
      <c r="H8" s="10">
        <v>3029</v>
      </c>
      <c r="I8" s="10">
        <v>1531</v>
      </c>
      <c r="K8" s="11">
        <v>1993</v>
      </c>
      <c r="L8" s="10">
        <f t="shared" ref="L8:L29" si="3">+G28/12</f>
        <v>2920.3333333333335</v>
      </c>
      <c r="M8" s="34">
        <f>+B28</f>
        <v>0.84852348650991993</v>
      </c>
    </row>
    <row r="9" spans="1:13" ht="17.100000000000001" customHeight="1" x14ac:dyDescent="0.25">
      <c r="A9" s="11" t="s">
        <v>28</v>
      </c>
      <c r="B9" s="12">
        <f t="shared" si="0"/>
        <v>0.67161716171617158</v>
      </c>
      <c r="C9" s="12">
        <f t="shared" si="1"/>
        <v>0.69538686844032216</v>
      </c>
      <c r="D9" s="12">
        <f t="shared" si="2"/>
        <v>0.96581801037246584</v>
      </c>
      <c r="E9" s="13">
        <v>4242</v>
      </c>
      <c r="F9" s="13">
        <v>145</v>
      </c>
      <c r="G9" s="13">
        <v>4097</v>
      </c>
      <c r="H9" s="13">
        <v>2849</v>
      </c>
      <c r="I9" s="13">
        <v>1248</v>
      </c>
      <c r="K9" s="11">
        <v>1994</v>
      </c>
      <c r="L9" s="13">
        <f t="shared" si="3"/>
        <v>2595.5833333333335</v>
      </c>
      <c r="M9" s="35">
        <f t="shared" ref="M9:M29" si="4">+B29</f>
        <v>0.90402122143847596</v>
      </c>
    </row>
    <row r="10" spans="1:13" ht="17.100000000000001" customHeight="1" x14ac:dyDescent="0.25">
      <c r="A10" s="11" t="s">
        <v>29</v>
      </c>
      <c r="B10" s="64">
        <f t="shared" si="0"/>
        <v>0.63985644922947016</v>
      </c>
      <c r="C10" s="64">
        <f t="shared" si="1"/>
        <v>0.66644678979771332</v>
      </c>
      <c r="D10" s="64">
        <f t="shared" si="2"/>
        <v>0.9601013299556681</v>
      </c>
      <c r="E10" s="65">
        <v>4737</v>
      </c>
      <c r="F10" s="65">
        <v>189</v>
      </c>
      <c r="G10" s="65">
        <v>4548</v>
      </c>
      <c r="H10" s="65">
        <v>3031</v>
      </c>
      <c r="I10" s="65">
        <v>1517</v>
      </c>
      <c r="K10" s="11">
        <v>1995</v>
      </c>
      <c r="L10" s="13">
        <f t="shared" si="3"/>
        <v>3195.6666666666665</v>
      </c>
      <c r="M10" s="35">
        <f t="shared" si="4"/>
        <v>0.93875578615392441</v>
      </c>
    </row>
    <row r="11" spans="1:13" ht="17.100000000000001" customHeight="1" x14ac:dyDescent="0.25">
      <c r="A11" s="11" t="s">
        <v>30</v>
      </c>
      <c r="B11" s="64">
        <f t="shared" ref="B11" si="5">H11/E11</f>
        <v>0.55468066491688539</v>
      </c>
      <c r="C11" s="64">
        <f t="shared" ref="C11" si="6">H11/G11</f>
        <v>0.60976196201009858</v>
      </c>
      <c r="D11" s="64">
        <f t="shared" ref="D11" si="7">G11/E11</f>
        <v>0.90966754155730534</v>
      </c>
      <c r="E11" s="65">
        <v>4572</v>
      </c>
      <c r="F11" s="65">
        <v>413</v>
      </c>
      <c r="G11" s="65">
        <v>4159</v>
      </c>
      <c r="H11" s="65">
        <v>2536</v>
      </c>
      <c r="I11" s="65">
        <v>1623</v>
      </c>
      <c r="K11" s="11">
        <v>1996</v>
      </c>
      <c r="L11" s="13">
        <f t="shared" si="3"/>
        <v>3603.8333333333335</v>
      </c>
      <c r="M11" s="35">
        <f t="shared" si="4"/>
        <v>0.84729105595039755</v>
      </c>
    </row>
    <row r="12" spans="1:13" ht="17.100000000000001" customHeight="1" x14ac:dyDescent="0.25">
      <c r="A12" s="11" t="s">
        <v>31</v>
      </c>
      <c r="B12" s="64">
        <f t="shared" ref="B12" si="8">H12/E12</f>
        <v>0.39413130673421998</v>
      </c>
      <c r="C12" s="64">
        <f t="shared" ref="C12" si="9">H12/G12</f>
        <v>0.57007633587786255</v>
      </c>
      <c r="D12" s="64">
        <f t="shared" ref="D12" si="10">G12/E12</f>
        <v>0.69136584336077689</v>
      </c>
      <c r="E12" s="65">
        <v>4737</v>
      </c>
      <c r="F12" s="65">
        <v>1462</v>
      </c>
      <c r="G12" s="65">
        <v>3275</v>
      </c>
      <c r="H12" s="65">
        <v>1867</v>
      </c>
      <c r="I12" s="65">
        <v>1408</v>
      </c>
      <c r="K12" s="11">
        <v>1997</v>
      </c>
      <c r="L12" s="13">
        <f t="shared" si="3"/>
        <v>4288.5</v>
      </c>
      <c r="M12" s="35">
        <f t="shared" si="4"/>
        <v>0.9583239000830126</v>
      </c>
    </row>
    <row r="13" spans="1:13" ht="17.100000000000001" customHeight="1" x14ac:dyDescent="0.25">
      <c r="A13" s="62" t="s">
        <v>62</v>
      </c>
      <c r="B13" s="66"/>
      <c r="C13" s="66"/>
      <c r="D13" s="66"/>
      <c r="E13" s="67"/>
      <c r="F13" s="67"/>
      <c r="G13" s="67">
        <v>2717</v>
      </c>
      <c r="H13" s="67"/>
      <c r="I13" s="67"/>
      <c r="K13" s="11">
        <v>1998</v>
      </c>
      <c r="L13" s="13">
        <f t="shared" si="3"/>
        <v>4527.083333333333</v>
      </c>
      <c r="M13" s="35">
        <f t="shared" si="4"/>
        <v>0.95296804467678908</v>
      </c>
    </row>
    <row r="14" spans="1:13" ht="17.100000000000001" customHeight="1" x14ac:dyDescent="0.25">
      <c r="A14" s="11" t="s">
        <v>33</v>
      </c>
      <c r="B14" s="12"/>
      <c r="C14" s="12"/>
      <c r="D14" s="12"/>
      <c r="E14" s="13"/>
      <c r="F14" s="13"/>
      <c r="G14" s="13"/>
      <c r="H14" s="13"/>
      <c r="I14" s="13"/>
      <c r="K14" s="11">
        <v>1999</v>
      </c>
      <c r="L14" s="13">
        <f t="shared" si="3"/>
        <v>4565.833333333333</v>
      </c>
      <c r="M14" s="35">
        <f t="shared" si="4"/>
        <v>0.97204823614110869</v>
      </c>
    </row>
    <row r="15" spans="1:13" ht="17.100000000000001" customHeight="1" x14ac:dyDescent="0.25">
      <c r="A15" s="11" t="s">
        <v>34</v>
      </c>
      <c r="B15" s="12"/>
      <c r="C15" s="12"/>
      <c r="D15" s="12"/>
      <c r="E15" s="13"/>
      <c r="F15" s="13"/>
      <c r="G15" s="13"/>
      <c r="H15" s="13"/>
      <c r="I15" s="13"/>
      <c r="K15" s="11">
        <v>2000</v>
      </c>
      <c r="L15" s="13">
        <f t="shared" si="3"/>
        <v>4622.416666666667</v>
      </c>
      <c r="M15" s="35">
        <f t="shared" si="4"/>
        <v>0.97367202251594287</v>
      </c>
    </row>
    <row r="16" spans="1:13" ht="17.100000000000001" customHeight="1" x14ac:dyDescent="0.25">
      <c r="A16" s="11" t="s">
        <v>35</v>
      </c>
      <c r="B16" s="12"/>
      <c r="C16" s="12"/>
      <c r="D16" s="12"/>
      <c r="E16" s="13"/>
      <c r="F16" s="13"/>
      <c r="G16" s="13"/>
      <c r="H16" s="13"/>
      <c r="I16" s="13"/>
      <c r="K16" s="11">
        <v>2001</v>
      </c>
      <c r="L16" s="13">
        <f t="shared" si="3"/>
        <v>4628.416666666667</v>
      </c>
      <c r="M16" s="35">
        <f t="shared" si="4"/>
        <v>0.9762187660713969</v>
      </c>
    </row>
    <row r="17" spans="1:13" ht="17.100000000000001" customHeight="1" x14ac:dyDescent="0.25">
      <c r="A17" s="11" t="s">
        <v>36</v>
      </c>
      <c r="B17" s="12"/>
      <c r="C17" s="12"/>
      <c r="D17" s="12"/>
      <c r="E17" s="13"/>
      <c r="F17" s="13"/>
      <c r="G17" s="13"/>
      <c r="H17" s="13"/>
      <c r="I17" s="13"/>
      <c r="K17" s="11">
        <v>2002</v>
      </c>
      <c r="L17" s="13">
        <f t="shared" si="3"/>
        <v>3798.5833333333335</v>
      </c>
      <c r="M17" s="35">
        <f t="shared" si="4"/>
        <v>0.79391221103389586</v>
      </c>
    </row>
    <row r="18" spans="1:13" ht="17.100000000000001" customHeight="1" x14ac:dyDescent="0.25">
      <c r="A18" s="11" t="s">
        <v>37</v>
      </c>
      <c r="B18" s="12"/>
      <c r="C18" s="12"/>
      <c r="D18" s="12"/>
      <c r="E18" s="13"/>
      <c r="F18" s="13"/>
      <c r="G18" s="13"/>
      <c r="H18" s="13"/>
      <c r="I18" s="13"/>
      <c r="K18" s="11">
        <v>2003</v>
      </c>
      <c r="L18" s="13">
        <f t="shared" si="3"/>
        <v>4107.25</v>
      </c>
      <c r="M18" s="35">
        <f t="shared" si="4"/>
        <v>0.95764072914157228</v>
      </c>
    </row>
    <row r="19" spans="1:13" ht="17.100000000000001" customHeight="1" x14ac:dyDescent="0.25">
      <c r="A19" s="14" t="s">
        <v>38</v>
      </c>
      <c r="B19" s="15"/>
      <c r="C19" s="15"/>
      <c r="D19" s="15"/>
      <c r="E19" s="16"/>
      <c r="F19" s="16"/>
      <c r="G19" s="16"/>
      <c r="H19" s="16"/>
      <c r="I19" s="16"/>
      <c r="K19" s="11">
        <v>2004</v>
      </c>
      <c r="L19" s="13">
        <f t="shared" si="3"/>
        <v>4349.666666666667</v>
      </c>
      <c r="M19" s="35">
        <f t="shared" si="4"/>
        <v>0.94218622560270104</v>
      </c>
    </row>
    <row r="20" spans="1:13" ht="17.100000000000001" customHeight="1" x14ac:dyDescent="0.25">
      <c r="A20" s="20"/>
      <c r="B20" s="21"/>
      <c r="C20" s="21"/>
      <c r="D20" s="21"/>
      <c r="E20" s="22"/>
      <c r="F20" s="22"/>
      <c r="G20" s="22"/>
      <c r="H20" s="22"/>
      <c r="I20" s="22"/>
      <c r="J20" s="23"/>
      <c r="K20" s="11">
        <v>2005</v>
      </c>
      <c r="L20" s="13">
        <f t="shared" si="3"/>
        <v>4519.333333333333</v>
      </c>
      <c r="M20" s="35">
        <f t="shared" si="4"/>
        <v>0.92742446459928674</v>
      </c>
    </row>
    <row r="21" spans="1:13" ht="17.100000000000001" customHeight="1" x14ac:dyDescent="0.25">
      <c r="A21" s="24" t="s">
        <v>39</v>
      </c>
      <c r="B21" s="25">
        <f t="shared" ref="B21" si="11">H21/E21</f>
        <v>0.57662652689941962</v>
      </c>
      <c r="C21" s="25">
        <f t="shared" ref="C21" si="12">H21/G21</f>
        <v>0.68395273163212889</v>
      </c>
      <c r="D21" s="25">
        <f t="shared" ref="D21" si="13">G21/E21</f>
        <v>0.84307949984117359</v>
      </c>
      <c r="E21" s="26">
        <f>+AVERAGE(E8:E19)</f>
        <v>4617.2</v>
      </c>
      <c r="F21" s="26">
        <f>+AVERAGE(F8:F19)</f>
        <v>489.4</v>
      </c>
      <c r="G21" s="26">
        <f>+AVERAGE(G8:G19)</f>
        <v>3892.6666666666665</v>
      </c>
      <c r="H21" s="26">
        <f>+AVERAGE(H8:H19)</f>
        <v>2662.4</v>
      </c>
      <c r="I21" s="26">
        <f>+AVERAGE(I8:I19)</f>
        <v>1465.4</v>
      </c>
      <c r="K21" s="11">
        <v>2006</v>
      </c>
      <c r="L21" s="13">
        <f t="shared" si="3"/>
        <v>4785.083333333333</v>
      </c>
      <c r="M21" s="35">
        <f t="shared" si="4"/>
        <v>0.9220060956816547</v>
      </c>
    </row>
    <row r="22" spans="1:13" ht="17.100000000000001" customHeight="1" x14ac:dyDescent="0.25">
      <c r="A22" s="24" t="s">
        <v>40</v>
      </c>
      <c r="B22" s="27" t="s">
        <v>41</v>
      </c>
      <c r="C22" s="27" t="s">
        <v>41</v>
      </c>
      <c r="D22" s="27" t="s">
        <v>41</v>
      </c>
      <c r="E22" s="26">
        <f>SUM(E8:E19)</f>
        <v>23086</v>
      </c>
      <c r="F22" s="26">
        <f t="shared" ref="F22:I22" si="14">SUM(F8:F19)</f>
        <v>2447</v>
      </c>
      <c r="G22" s="26">
        <f t="shared" si="14"/>
        <v>23356</v>
      </c>
      <c r="H22" s="26">
        <f t="shared" si="14"/>
        <v>13312</v>
      </c>
      <c r="I22" s="26">
        <f t="shared" si="14"/>
        <v>7327</v>
      </c>
      <c r="K22" s="11">
        <v>2007</v>
      </c>
      <c r="L22" s="13">
        <f t="shared" si="3"/>
        <v>4740.333333333333</v>
      </c>
      <c r="M22" s="35">
        <f t="shared" si="4"/>
        <v>0.90583090379008746</v>
      </c>
    </row>
    <row r="23" spans="1:13" ht="17.100000000000001" customHeight="1" x14ac:dyDescent="0.25">
      <c r="A23" s="61" t="s">
        <v>56</v>
      </c>
      <c r="B23" s="61"/>
      <c r="C23" s="61"/>
      <c r="D23" s="61"/>
      <c r="E23" s="61"/>
      <c r="F23" s="61"/>
      <c r="G23" s="61"/>
      <c r="H23" s="61"/>
      <c r="I23" s="61"/>
      <c r="K23" s="11">
        <v>2008</v>
      </c>
      <c r="L23" s="13">
        <f t="shared" si="3"/>
        <v>4808</v>
      </c>
      <c r="M23" s="35">
        <f t="shared" si="4"/>
        <v>0.90087517740082446</v>
      </c>
    </row>
    <row r="24" spans="1:13" ht="17.100000000000001" customHeight="1" x14ac:dyDescent="0.25">
      <c r="A24" s="63" t="s">
        <v>64</v>
      </c>
      <c r="B24" s="63"/>
      <c r="C24" s="63"/>
      <c r="D24" s="63"/>
      <c r="E24" s="63"/>
      <c r="F24" s="63"/>
      <c r="G24" s="63"/>
      <c r="H24" s="63"/>
      <c r="I24" s="63"/>
      <c r="K24" s="11">
        <v>2009</v>
      </c>
      <c r="L24" s="13">
        <f t="shared" si="3"/>
        <v>4873.333333333333</v>
      </c>
      <c r="M24" s="35">
        <f t="shared" si="4"/>
        <v>0.90267765190525229</v>
      </c>
    </row>
    <row r="25" spans="1:13" ht="17.100000000000001" customHeight="1" x14ac:dyDescent="0.25">
      <c r="A25" s="49" t="s">
        <v>9</v>
      </c>
      <c r="B25" s="43" t="s">
        <v>0</v>
      </c>
      <c r="C25" s="44"/>
      <c r="D25" s="7" t="s">
        <v>42</v>
      </c>
      <c r="E25" s="45" t="s">
        <v>26</v>
      </c>
      <c r="F25" s="46"/>
      <c r="G25" s="46"/>
      <c r="H25" s="46"/>
      <c r="I25" s="47"/>
      <c r="K25" s="11">
        <v>2010</v>
      </c>
      <c r="L25" s="13">
        <f t="shared" si="3"/>
        <v>4795</v>
      </c>
      <c r="M25" s="35">
        <f t="shared" si="4"/>
        <v>0.84216478728004529</v>
      </c>
    </row>
    <row r="26" spans="1:13" ht="17.100000000000001" customHeight="1" x14ac:dyDescent="0.25">
      <c r="A26" s="51"/>
      <c r="B26" s="28" t="s">
        <v>1</v>
      </c>
      <c r="C26" s="28" t="s">
        <v>2</v>
      </c>
      <c r="D26" s="28" t="s">
        <v>3</v>
      </c>
      <c r="E26" s="5" t="s">
        <v>4</v>
      </c>
      <c r="F26" s="5" t="s">
        <v>5</v>
      </c>
      <c r="G26" s="49" t="s">
        <v>6</v>
      </c>
      <c r="H26" s="49" t="s">
        <v>7</v>
      </c>
      <c r="I26" s="5" t="s">
        <v>8</v>
      </c>
      <c r="K26" s="11">
        <v>2011</v>
      </c>
      <c r="L26" s="13">
        <f t="shared" si="3"/>
        <v>4730.666666666667</v>
      </c>
      <c r="M26" s="35">
        <f t="shared" si="4"/>
        <v>0.86016412035492695</v>
      </c>
    </row>
    <row r="27" spans="1:13" ht="17.100000000000001" customHeight="1" x14ac:dyDescent="0.25">
      <c r="A27" s="50"/>
      <c r="B27" s="4" t="s">
        <v>10</v>
      </c>
      <c r="C27" s="4" t="s">
        <v>11</v>
      </c>
      <c r="D27" s="4" t="s">
        <v>12</v>
      </c>
      <c r="E27" s="6" t="s">
        <v>13</v>
      </c>
      <c r="F27" s="6" t="s">
        <v>14</v>
      </c>
      <c r="G27" s="50"/>
      <c r="H27" s="50"/>
      <c r="I27" s="6" t="s">
        <v>14</v>
      </c>
      <c r="K27" s="11">
        <v>2012</v>
      </c>
      <c r="L27" s="13">
        <f t="shared" si="3"/>
        <v>4757.166666666667</v>
      </c>
      <c r="M27" s="35">
        <f t="shared" si="4"/>
        <v>0.86872586872586877</v>
      </c>
    </row>
    <row r="28" spans="1:13" ht="17.100000000000001" customHeight="1" x14ac:dyDescent="0.25">
      <c r="A28" s="8">
        <v>1993</v>
      </c>
      <c r="B28" s="9">
        <f>H28/E28</f>
        <v>0.84852348650991993</v>
      </c>
      <c r="C28" s="9">
        <f>H28/G28</f>
        <v>0.94949206711562606</v>
      </c>
      <c r="D28" s="9">
        <f>G28/E28</f>
        <v>0.89366042739837814</v>
      </c>
      <c r="E28" s="10">
        <v>39214</v>
      </c>
      <c r="F28" s="10">
        <f>+E28-G28</f>
        <v>4170</v>
      </c>
      <c r="G28" s="10">
        <v>35044</v>
      </c>
      <c r="H28" s="10">
        <v>33274</v>
      </c>
      <c r="I28" s="10">
        <f>+G28-H28</f>
        <v>1770</v>
      </c>
      <c r="K28" s="11">
        <v>2013</v>
      </c>
      <c r="L28" s="13">
        <f t="shared" si="3"/>
        <v>4700.166666666667</v>
      </c>
      <c r="M28" s="35">
        <f t="shared" si="4"/>
        <v>0.80390746533295421</v>
      </c>
    </row>
    <row r="29" spans="1:13" ht="17.100000000000001" customHeight="1" x14ac:dyDescent="0.25">
      <c r="A29" s="11">
        <v>1994</v>
      </c>
      <c r="B29" s="12">
        <f t="shared" ref="B29:B43" si="15">H29/E29</f>
        <v>0.90402122143847596</v>
      </c>
      <c r="C29" s="12">
        <f t="shared" ref="C29:C43" si="16">H29/G29</f>
        <v>0.96285356535139821</v>
      </c>
      <c r="D29" s="12">
        <f t="shared" ref="D29:D43" si="17">G29/E29</f>
        <v>0.9388979321155122</v>
      </c>
      <c r="E29" s="13">
        <v>33174</v>
      </c>
      <c r="F29" s="13">
        <f t="shared" ref="F29:F49" si="18">+E29-G29</f>
        <v>2027</v>
      </c>
      <c r="G29" s="13">
        <v>31147</v>
      </c>
      <c r="H29" s="13">
        <v>29990</v>
      </c>
      <c r="I29" s="13">
        <f t="shared" ref="I29:I49" si="19">+G29-H29</f>
        <v>1157</v>
      </c>
      <c r="K29" s="11">
        <v>2014</v>
      </c>
      <c r="L29" s="13">
        <f t="shared" si="3"/>
        <v>4477</v>
      </c>
      <c r="M29" s="35">
        <f t="shared" si="4"/>
        <v>0.72709036809200633</v>
      </c>
    </row>
    <row r="30" spans="1:13" ht="17.100000000000001" customHeight="1" x14ac:dyDescent="0.25">
      <c r="A30" s="11">
        <v>1995</v>
      </c>
      <c r="B30" s="12">
        <f t="shared" si="15"/>
        <v>0.93875578615392441</v>
      </c>
      <c r="C30" s="12">
        <f t="shared" si="16"/>
        <v>0.96250130384896215</v>
      </c>
      <c r="D30" s="12">
        <f t="shared" si="17"/>
        <v>0.97532936568492801</v>
      </c>
      <c r="E30" s="13">
        <v>39318</v>
      </c>
      <c r="F30" s="13">
        <f t="shared" si="18"/>
        <v>970</v>
      </c>
      <c r="G30" s="13">
        <v>38348</v>
      </c>
      <c r="H30" s="13">
        <v>36910</v>
      </c>
      <c r="I30" s="13">
        <f t="shared" si="19"/>
        <v>1438</v>
      </c>
      <c r="K30" s="11">
        <v>2015</v>
      </c>
      <c r="L30" s="13">
        <f t="shared" ref="L30:L32" si="20">+G50/12</f>
        <v>4484.25</v>
      </c>
      <c r="M30" s="35">
        <f t="shared" ref="M30:M32" si="21">+B50</f>
        <v>0.74021042771356405</v>
      </c>
    </row>
    <row r="31" spans="1:13" ht="17.100000000000001" customHeight="1" x14ac:dyDescent="0.25">
      <c r="A31" s="11">
        <v>1996</v>
      </c>
      <c r="B31" s="12">
        <f t="shared" si="15"/>
        <v>0.84729105595039755</v>
      </c>
      <c r="C31" s="12">
        <f t="shared" si="16"/>
        <v>0.92901077556305789</v>
      </c>
      <c r="D31" s="12">
        <f t="shared" si="17"/>
        <v>0.91203576776261674</v>
      </c>
      <c r="E31" s="13">
        <v>47417</v>
      </c>
      <c r="F31" s="13">
        <f t="shared" si="18"/>
        <v>4171</v>
      </c>
      <c r="G31" s="13">
        <v>43246</v>
      </c>
      <c r="H31" s="13">
        <v>40176</v>
      </c>
      <c r="I31" s="13">
        <f t="shared" si="19"/>
        <v>3070</v>
      </c>
      <c r="K31" s="11">
        <v>2016</v>
      </c>
      <c r="L31" s="13">
        <f t="shared" si="20"/>
        <v>4194.916666666667</v>
      </c>
      <c r="M31" s="35">
        <f t="shared" si="21"/>
        <v>0.595072811733389</v>
      </c>
    </row>
    <row r="32" spans="1:13" ht="17.100000000000001" customHeight="1" x14ac:dyDescent="0.25">
      <c r="A32" s="11">
        <v>1997</v>
      </c>
      <c r="B32" s="12">
        <f t="shared" si="15"/>
        <v>0.9583239000830126</v>
      </c>
      <c r="C32" s="12">
        <f t="shared" si="16"/>
        <v>0.98703898021841363</v>
      </c>
      <c r="D32" s="12">
        <f t="shared" si="17"/>
        <v>0.97090785601086715</v>
      </c>
      <c r="E32" s="13">
        <v>53004</v>
      </c>
      <c r="F32" s="13">
        <f t="shared" si="18"/>
        <v>1542</v>
      </c>
      <c r="G32" s="13">
        <v>51462</v>
      </c>
      <c r="H32" s="13">
        <v>50795</v>
      </c>
      <c r="I32" s="13">
        <f t="shared" si="19"/>
        <v>667</v>
      </c>
      <c r="K32" s="11">
        <v>2017</v>
      </c>
      <c r="L32" s="13">
        <f t="shared" si="20"/>
        <v>4099.416666666667</v>
      </c>
      <c r="M32" s="35">
        <f t="shared" si="21"/>
        <v>0.48961843678660721</v>
      </c>
    </row>
    <row r="33" spans="1:13" ht="17.100000000000001" customHeight="1" x14ac:dyDescent="0.25">
      <c r="A33" s="11">
        <v>1998</v>
      </c>
      <c r="B33" s="12">
        <f t="shared" si="15"/>
        <v>0.95296804467678908</v>
      </c>
      <c r="C33" s="12">
        <f t="shared" si="16"/>
        <v>0.98317533364012888</v>
      </c>
      <c r="D33" s="12">
        <f t="shared" si="17"/>
        <v>0.9692757863935626</v>
      </c>
      <c r="E33" s="13">
        <v>56047</v>
      </c>
      <c r="F33" s="13">
        <f t="shared" si="18"/>
        <v>1722</v>
      </c>
      <c r="G33" s="13">
        <v>54325</v>
      </c>
      <c r="H33" s="13">
        <v>53411</v>
      </c>
      <c r="I33" s="13">
        <f t="shared" si="19"/>
        <v>914</v>
      </c>
      <c r="K33" s="38">
        <v>43101</v>
      </c>
      <c r="L33" s="13">
        <f>+G8</f>
        <v>4560</v>
      </c>
      <c r="M33" s="35">
        <f>+B8</f>
        <v>0.63130471029595669</v>
      </c>
    </row>
    <row r="34" spans="1:13" ht="17.100000000000001" customHeight="1" x14ac:dyDescent="0.25">
      <c r="A34" s="11">
        <v>1999</v>
      </c>
      <c r="B34" s="12">
        <f t="shared" si="15"/>
        <v>0.97204823614110869</v>
      </c>
      <c r="C34" s="12">
        <f t="shared" si="16"/>
        <v>0.98570907099835736</v>
      </c>
      <c r="D34" s="12">
        <f t="shared" si="17"/>
        <v>0.98614110871130312</v>
      </c>
      <c r="E34" s="13">
        <v>55560</v>
      </c>
      <c r="F34" s="13">
        <f t="shared" si="18"/>
        <v>770</v>
      </c>
      <c r="G34" s="13">
        <v>54790</v>
      </c>
      <c r="H34" s="13">
        <v>54007</v>
      </c>
      <c r="I34" s="13">
        <f t="shared" si="19"/>
        <v>783</v>
      </c>
      <c r="K34" s="38">
        <v>43132</v>
      </c>
      <c r="L34" s="13">
        <f t="shared" ref="L34:L35" si="22">+G9</f>
        <v>4097</v>
      </c>
      <c r="M34" s="35">
        <f t="shared" ref="M34:M35" si="23">+B9</f>
        <v>0.67161716171617158</v>
      </c>
    </row>
    <row r="35" spans="1:13" ht="17.100000000000001" customHeight="1" x14ac:dyDescent="0.25">
      <c r="A35" s="11">
        <v>2000</v>
      </c>
      <c r="B35" s="12">
        <f t="shared" si="15"/>
        <v>0.97367202251594287</v>
      </c>
      <c r="C35" s="12">
        <f t="shared" si="16"/>
        <v>0.98541527700156839</v>
      </c>
      <c r="D35" s="12">
        <f t="shared" si="17"/>
        <v>0.98808293847304851</v>
      </c>
      <c r="E35" s="13">
        <v>56138</v>
      </c>
      <c r="F35" s="13">
        <f t="shared" si="18"/>
        <v>669</v>
      </c>
      <c r="G35" s="13">
        <v>55469</v>
      </c>
      <c r="H35" s="13">
        <v>54660</v>
      </c>
      <c r="I35" s="13">
        <f t="shared" si="19"/>
        <v>809</v>
      </c>
      <c r="K35" s="38">
        <v>43160</v>
      </c>
      <c r="L35" s="13">
        <f t="shared" si="22"/>
        <v>4548</v>
      </c>
      <c r="M35" s="35">
        <f t="shared" si="23"/>
        <v>0.63985644922947016</v>
      </c>
    </row>
    <row r="36" spans="1:13" ht="17.100000000000001" customHeight="1" x14ac:dyDescent="0.25">
      <c r="A36" s="11">
        <v>2001</v>
      </c>
      <c r="B36" s="12">
        <f t="shared" si="15"/>
        <v>0.9762187660713969</v>
      </c>
      <c r="C36" s="12">
        <f t="shared" si="16"/>
        <v>0.99112367440269356</v>
      </c>
      <c r="D36" s="12">
        <f t="shared" si="17"/>
        <v>0.98496160598698324</v>
      </c>
      <c r="E36" s="13">
        <v>56389</v>
      </c>
      <c r="F36" s="13">
        <f t="shared" si="18"/>
        <v>848</v>
      </c>
      <c r="G36" s="13">
        <v>55541</v>
      </c>
      <c r="H36" s="13">
        <v>55048</v>
      </c>
      <c r="I36" s="13">
        <f t="shared" si="19"/>
        <v>493</v>
      </c>
      <c r="K36" s="38">
        <v>43191</v>
      </c>
      <c r="L36" s="13">
        <f>+G11</f>
        <v>4159</v>
      </c>
      <c r="M36" s="35">
        <f>+B11</f>
        <v>0.55468066491688539</v>
      </c>
    </row>
    <row r="37" spans="1:13" ht="17.100000000000001" customHeight="1" x14ac:dyDescent="0.25">
      <c r="A37" s="11">
        <v>2002</v>
      </c>
      <c r="B37" s="12">
        <f t="shared" si="15"/>
        <v>0.79391221103389586</v>
      </c>
      <c r="C37" s="12">
        <f t="shared" si="16"/>
        <v>0.98244959743764126</v>
      </c>
      <c r="D37" s="12">
        <f t="shared" si="17"/>
        <v>0.80809459651113313</v>
      </c>
      <c r="E37" s="13">
        <v>56408</v>
      </c>
      <c r="F37" s="13">
        <f t="shared" si="18"/>
        <v>10825</v>
      </c>
      <c r="G37" s="13">
        <v>45583</v>
      </c>
      <c r="H37" s="13">
        <v>44783</v>
      </c>
      <c r="I37" s="13">
        <f t="shared" si="19"/>
        <v>800</v>
      </c>
      <c r="K37" s="38">
        <v>43221</v>
      </c>
      <c r="L37" s="13">
        <f t="shared" ref="L37:L38" si="24">+G12</f>
        <v>3275</v>
      </c>
      <c r="M37" s="35">
        <f t="shared" ref="M37:M38" si="25">+B12</f>
        <v>0.39413130673421998</v>
      </c>
    </row>
    <row r="38" spans="1:13" ht="17.100000000000001" customHeight="1" x14ac:dyDescent="0.25">
      <c r="A38" s="11">
        <v>2003</v>
      </c>
      <c r="B38" s="12">
        <f t="shared" si="15"/>
        <v>0.95764072914157228</v>
      </c>
      <c r="C38" s="12">
        <f t="shared" si="16"/>
        <v>0.96784141862965889</v>
      </c>
      <c r="D38" s="12">
        <f t="shared" si="17"/>
        <v>0.989460370994941</v>
      </c>
      <c r="E38" s="13">
        <v>49812</v>
      </c>
      <c r="F38" s="13">
        <f t="shared" si="18"/>
        <v>525</v>
      </c>
      <c r="G38" s="13">
        <v>49287</v>
      </c>
      <c r="H38" s="13">
        <v>47702</v>
      </c>
      <c r="I38" s="13">
        <f t="shared" si="19"/>
        <v>1585</v>
      </c>
      <c r="K38" s="32">
        <v>43252</v>
      </c>
      <c r="L38" s="16">
        <f t="shared" si="24"/>
        <v>2717</v>
      </c>
      <c r="M38" s="36"/>
    </row>
    <row r="39" spans="1:13" ht="17.100000000000001" customHeight="1" x14ac:dyDescent="0.25">
      <c r="A39" s="11">
        <v>2004</v>
      </c>
      <c r="B39" s="12">
        <f t="shared" si="15"/>
        <v>0.94218622560270104</v>
      </c>
      <c r="C39" s="12">
        <f t="shared" si="16"/>
        <v>0.95166296267913253</v>
      </c>
      <c r="D39" s="12">
        <f t="shared" si="17"/>
        <v>0.99004191877999281</v>
      </c>
      <c r="E39" s="13">
        <v>52721</v>
      </c>
      <c r="F39" s="13">
        <f t="shared" si="18"/>
        <v>525</v>
      </c>
      <c r="G39" s="13">
        <v>52196</v>
      </c>
      <c r="H39" s="13">
        <v>49673</v>
      </c>
      <c r="I39" s="13">
        <f t="shared" si="19"/>
        <v>2523</v>
      </c>
    </row>
    <row r="40" spans="1:13" ht="17.100000000000001" customHeight="1" x14ac:dyDescent="0.25">
      <c r="A40" s="11">
        <v>2005</v>
      </c>
      <c r="B40" s="12">
        <f t="shared" si="15"/>
        <v>0.92742446459928674</v>
      </c>
      <c r="C40" s="12">
        <f t="shared" si="16"/>
        <v>0.94464522790972116</v>
      </c>
      <c r="D40" s="12">
        <f t="shared" si="17"/>
        <v>0.98177012617896775</v>
      </c>
      <c r="E40" s="13">
        <v>55239</v>
      </c>
      <c r="F40" s="13">
        <f t="shared" si="18"/>
        <v>1007</v>
      </c>
      <c r="G40" s="13">
        <v>54232</v>
      </c>
      <c r="H40" s="13">
        <v>51230</v>
      </c>
      <c r="I40" s="13">
        <f t="shared" si="19"/>
        <v>3002</v>
      </c>
    </row>
    <row r="41" spans="1:13" ht="17.100000000000001" customHeight="1" x14ac:dyDescent="0.25">
      <c r="A41" s="11">
        <v>2006</v>
      </c>
      <c r="B41" s="12">
        <f t="shared" si="15"/>
        <v>0.9220060956816547</v>
      </c>
      <c r="C41" s="12">
        <f t="shared" si="16"/>
        <v>0.93775796311453996</v>
      </c>
      <c r="D41" s="12">
        <f t="shared" si="17"/>
        <v>0.98320263004691622</v>
      </c>
      <c r="E41" s="13">
        <v>58402</v>
      </c>
      <c r="F41" s="13">
        <f t="shared" si="18"/>
        <v>981</v>
      </c>
      <c r="G41" s="13">
        <v>57421</v>
      </c>
      <c r="H41" s="13">
        <v>53847</v>
      </c>
      <c r="I41" s="13">
        <f t="shared" si="19"/>
        <v>3574</v>
      </c>
    </row>
    <row r="42" spans="1:13" ht="17.100000000000001" customHeight="1" x14ac:dyDescent="0.25">
      <c r="A42" s="11">
        <v>2007</v>
      </c>
      <c r="B42" s="12">
        <f t="shared" si="15"/>
        <v>0.90583090379008746</v>
      </c>
      <c r="C42" s="12">
        <f t="shared" si="16"/>
        <v>0.92853878067646434</v>
      </c>
      <c r="D42" s="12">
        <f t="shared" si="17"/>
        <v>0.975544503515692</v>
      </c>
      <c r="E42" s="13">
        <v>58310</v>
      </c>
      <c r="F42" s="13">
        <f t="shared" si="18"/>
        <v>1426</v>
      </c>
      <c r="G42" s="13">
        <v>56884</v>
      </c>
      <c r="H42" s="13">
        <v>52819</v>
      </c>
      <c r="I42" s="13">
        <f t="shared" si="19"/>
        <v>4065</v>
      </c>
    </row>
    <row r="43" spans="1:13" ht="17.100000000000001" customHeight="1" x14ac:dyDescent="0.25">
      <c r="A43" s="11">
        <v>2008</v>
      </c>
      <c r="B43" s="12">
        <f t="shared" si="15"/>
        <v>0.90087517740082446</v>
      </c>
      <c r="C43" s="12">
        <f t="shared" si="16"/>
        <v>0.92417151968940658</v>
      </c>
      <c r="D43" s="12">
        <f t="shared" si="17"/>
        <v>0.97479218760559572</v>
      </c>
      <c r="E43" s="13">
        <v>59188</v>
      </c>
      <c r="F43" s="13">
        <f t="shared" si="18"/>
        <v>1492</v>
      </c>
      <c r="G43" s="13">
        <v>57696</v>
      </c>
      <c r="H43" s="13">
        <v>53321</v>
      </c>
      <c r="I43" s="13">
        <f t="shared" si="19"/>
        <v>4375</v>
      </c>
    </row>
    <row r="44" spans="1:13" ht="17.100000000000001" customHeight="1" x14ac:dyDescent="0.25">
      <c r="A44" s="11">
        <v>2009</v>
      </c>
      <c r="B44" s="12">
        <f t="shared" ref="B44:B50" si="26">H44/E44</f>
        <v>0.90267765190525229</v>
      </c>
      <c r="C44" s="12">
        <f t="shared" ref="C44:C50" si="27">H44/G44</f>
        <v>0.92925786593707249</v>
      </c>
      <c r="D44" s="12">
        <f t="shared" ref="D44:D50" si="28">G44/E44</f>
        <v>0.9713962991262749</v>
      </c>
      <c r="E44" s="13">
        <v>60202</v>
      </c>
      <c r="F44" s="13">
        <f t="shared" si="18"/>
        <v>1722</v>
      </c>
      <c r="G44" s="13">
        <v>58480</v>
      </c>
      <c r="H44" s="13">
        <v>54343</v>
      </c>
      <c r="I44" s="13">
        <f t="shared" si="19"/>
        <v>4137</v>
      </c>
    </row>
    <row r="45" spans="1:13" ht="17.100000000000001" customHeight="1" x14ac:dyDescent="0.25">
      <c r="A45" s="11">
        <v>2010</v>
      </c>
      <c r="B45" s="12">
        <f t="shared" si="26"/>
        <v>0.84216478728004529</v>
      </c>
      <c r="C45" s="12">
        <f t="shared" si="27"/>
        <v>0.8800139033715676</v>
      </c>
      <c r="D45" s="12">
        <f t="shared" si="28"/>
        <v>0.95699032032731268</v>
      </c>
      <c r="E45" s="13">
        <v>60126</v>
      </c>
      <c r="F45" s="13">
        <f t="shared" si="18"/>
        <v>2586</v>
      </c>
      <c r="G45" s="13">
        <v>57540</v>
      </c>
      <c r="H45" s="13">
        <v>50636</v>
      </c>
      <c r="I45" s="13">
        <f t="shared" si="19"/>
        <v>6904</v>
      </c>
    </row>
    <row r="46" spans="1:13" ht="17.100000000000001" customHeight="1" x14ac:dyDescent="0.25">
      <c r="A46" s="11">
        <v>2011</v>
      </c>
      <c r="B46" s="12">
        <f t="shared" si="26"/>
        <v>0.86016412035492695</v>
      </c>
      <c r="C46" s="12">
        <f t="shared" si="27"/>
        <v>0.90846956031567083</v>
      </c>
      <c r="D46" s="12">
        <f t="shared" si="28"/>
        <v>0.94682767362732667</v>
      </c>
      <c r="E46" s="13">
        <v>59956</v>
      </c>
      <c r="F46" s="13">
        <f t="shared" si="18"/>
        <v>3188</v>
      </c>
      <c r="G46" s="13">
        <v>56768</v>
      </c>
      <c r="H46" s="13">
        <v>51572</v>
      </c>
      <c r="I46" s="13">
        <f t="shared" si="19"/>
        <v>5196</v>
      </c>
    </row>
    <row r="47" spans="1:13" ht="17.100000000000001" customHeight="1" x14ac:dyDescent="0.25">
      <c r="A47" s="11">
        <v>2012</v>
      </c>
      <c r="B47" s="12">
        <f t="shared" si="26"/>
        <v>0.86872586872586877</v>
      </c>
      <c r="C47" s="12">
        <f t="shared" si="27"/>
        <v>0.91046841607399365</v>
      </c>
      <c r="D47" s="12">
        <f t="shared" si="28"/>
        <v>0.95415266843838276</v>
      </c>
      <c r="E47" s="13">
        <v>59829</v>
      </c>
      <c r="F47" s="13">
        <f t="shared" si="18"/>
        <v>2743</v>
      </c>
      <c r="G47" s="13">
        <v>57086</v>
      </c>
      <c r="H47" s="13">
        <v>51975</v>
      </c>
      <c r="I47" s="13">
        <f t="shared" si="19"/>
        <v>5111</v>
      </c>
    </row>
    <row r="48" spans="1:13" ht="17.100000000000001" customHeight="1" x14ac:dyDescent="0.25">
      <c r="A48" s="11">
        <v>2013</v>
      </c>
      <c r="B48" s="12">
        <f t="shared" si="26"/>
        <v>0.80390746533295421</v>
      </c>
      <c r="C48" s="12">
        <f t="shared" si="27"/>
        <v>0.85209744335307258</v>
      </c>
      <c r="D48" s="12">
        <f t="shared" si="28"/>
        <v>0.94344546108425476</v>
      </c>
      <c r="E48" s="13">
        <v>59783</v>
      </c>
      <c r="F48" s="13">
        <f t="shared" si="18"/>
        <v>3381</v>
      </c>
      <c r="G48" s="13">
        <v>56402</v>
      </c>
      <c r="H48" s="13">
        <v>48060</v>
      </c>
      <c r="I48" s="13">
        <f t="shared" si="19"/>
        <v>8342</v>
      </c>
    </row>
    <row r="49" spans="1:9" ht="17.100000000000001" customHeight="1" x14ac:dyDescent="0.25">
      <c r="A49" s="11">
        <v>2014</v>
      </c>
      <c r="B49" s="12">
        <f t="shared" si="26"/>
        <v>0.72709036809200633</v>
      </c>
      <c r="C49" s="12">
        <f t="shared" si="27"/>
        <v>0.80961953689226418</v>
      </c>
      <c r="D49" s="12">
        <f t="shared" si="28"/>
        <v>0.89806425729664674</v>
      </c>
      <c r="E49" s="13">
        <v>59822</v>
      </c>
      <c r="F49" s="13">
        <f t="shared" si="18"/>
        <v>6098</v>
      </c>
      <c r="G49" s="13">
        <v>53724</v>
      </c>
      <c r="H49" s="13">
        <v>43496</v>
      </c>
      <c r="I49" s="13">
        <f t="shared" si="19"/>
        <v>10228</v>
      </c>
    </row>
    <row r="50" spans="1:9" ht="17.100000000000001" customHeight="1" x14ac:dyDescent="0.25">
      <c r="A50" s="11">
        <v>2015</v>
      </c>
      <c r="B50" s="12">
        <f t="shared" si="26"/>
        <v>0.74021042771356405</v>
      </c>
      <c r="C50" s="12">
        <f t="shared" si="27"/>
        <v>0.82235974057348871</v>
      </c>
      <c r="D50" s="12">
        <f t="shared" si="28"/>
        <v>0.90010538112841443</v>
      </c>
      <c r="E50" s="13">
        <v>59783</v>
      </c>
      <c r="F50" s="13">
        <f t="shared" ref="F50" si="29">+E50-G50</f>
        <v>5972</v>
      </c>
      <c r="G50" s="13">
        <v>53811</v>
      </c>
      <c r="H50" s="13">
        <v>44252</v>
      </c>
      <c r="I50" s="13">
        <f t="shared" ref="I50" si="30">+G50-H50</f>
        <v>9559</v>
      </c>
    </row>
    <row r="51" spans="1:9" ht="17.100000000000001" customHeight="1" x14ac:dyDescent="0.25">
      <c r="A51" s="11">
        <v>2016</v>
      </c>
      <c r="B51" s="12">
        <v>0.595072811733389</v>
      </c>
      <c r="C51" s="12">
        <v>0.67945330658137826</v>
      </c>
      <c r="D51" s="12">
        <v>0.87581119404283458</v>
      </c>
      <c r="E51" s="13">
        <v>57477</v>
      </c>
      <c r="F51" s="13">
        <v>7138</v>
      </c>
      <c r="G51" s="13">
        <v>50339</v>
      </c>
      <c r="H51" s="13">
        <v>34203</v>
      </c>
      <c r="I51" s="13">
        <v>16136</v>
      </c>
    </row>
    <row r="52" spans="1:9" ht="17.100000000000001" customHeight="1" x14ac:dyDescent="0.25">
      <c r="A52" s="14">
        <v>2017</v>
      </c>
      <c r="B52" s="15">
        <f t="shared" ref="B52" si="31">H52/E52</f>
        <v>0.48961843678660721</v>
      </c>
      <c r="C52" s="15">
        <f t="shared" ref="C52" si="32">H52/G52</f>
        <v>0.54934645173093732</v>
      </c>
      <c r="D52" s="15">
        <f t="shared" ref="D52" si="33">G52/E52</f>
        <v>0.89127441388556727</v>
      </c>
      <c r="E52" s="16">
        <v>55194</v>
      </c>
      <c r="F52" s="16">
        <v>6001</v>
      </c>
      <c r="G52" s="16">
        <v>49193</v>
      </c>
      <c r="H52" s="16">
        <v>27024</v>
      </c>
      <c r="I52" s="16">
        <v>22169</v>
      </c>
    </row>
    <row r="53" spans="1:9" ht="17.100000000000001" customHeight="1" x14ac:dyDescent="0.25"/>
    <row r="54" spans="1:9" ht="30" customHeight="1" x14ac:dyDescent="0.25">
      <c r="A54" s="48" t="s">
        <v>23</v>
      </c>
      <c r="B54" s="48"/>
      <c r="C54" s="48"/>
      <c r="D54" s="48"/>
      <c r="E54" s="48"/>
      <c r="F54" s="48"/>
      <c r="G54" s="48"/>
      <c r="H54" s="48"/>
      <c r="I54" s="48"/>
    </row>
    <row r="55" spans="1:9" ht="30" customHeight="1" x14ac:dyDescent="0.25">
      <c r="A55" s="48" t="s">
        <v>24</v>
      </c>
      <c r="B55" s="48"/>
      <c r="C55" s="48"/>
      <c r="D55" s="48"/>
      <c r="E55" s="48"/>
      <c r="F55" s="48"/>
      <c r="G55" s="48"/>
      <c r="H55" s="48"/>
      <c r="I55" s="48"/>
    </row>
    <row r="56" spans="1:9" ht="30" customHeight="1" x14ac:dyDescent="0.25">
      <c r="A56" s="48" t="s">
        <v>25</v>
      </c>
      <c r="B56" s="48"/>
      <c r="C56" s="48"/>
      <c r="D56" s="48"/>
      <c r="E56" s="48"/>
      <c r="F56" s="48"/>
      <c r="G56" s="48"/>
      <c r="H56" s="48"/>
      <c r="I56" s="48"/>
    </row>
    <row r="57" spans="1:9" ht="17.100000000000001" customHeight="1" x14ac:dyDescent="0.25"/>
    <row r="58" spans="1:9" x14ac:dyDescent="0.25">
      <c r="A58" s="29" t="s">
        <v>43</v>
      </c>
      <c r="B58" s="29"/>
      <c r="C58" s="29"/>
      <c r="D58" s="29"/>
      <c r="E58" s="29"/>
      <c r="F58" s="29"/>
      <c r="G58" s="29"/>
      <c r="H58" s="29"/>
      <c r="I58" s="29"/>
    </row>
    <row r="59" spans="1:9" ht="15" x14ac:dyDescent="0.25">
      <c r="A59" s="30" t="s">
        <v>44</v>
      </c>
      <c r="B59" s="23"/>
      <c r="C59" s="23"/>
      <c r="D59" s="23"/>
      <c r="E59" s="23"/>
      <c r="F59" s="23"/>
      <c r="G59" s="23"/>
      <c r="H59" s="23"/>
      <c r="I59" s="23"/>
    </row>
  </sheetData>
  <mergeCells count="17">
    <mergeCell ref="A23:I23"/>
    <mergeCell ref="K5:K7"/>
    <mergeCell ref="L5:L7"/>
    <mergeCell ref="M5:M7"/>
    <mergeCell ref="A5:A7"/>
    <mergeCell ref="B5:C5"/>
    <mergeCell ref="E5:I5"/>
    <mergeCell ref="G6:G7"/>
    <mergeCell ref="H6:H7"/>
    <mergeCell ref="B25:C25"/>
    <mergeCell ref="E25:I25"/>
    <mergeCell ref="A54:I54"/>
    <mergeCell ref="A55:I55"/>
    <mergeCell ref="A56:I56"/>
    <mergeCell ref="G26:G27"/>
    <mergeCell ref="H26:H27"/>
    <mergeCell ref="A25:A27"/>
  </mergeCells>
  <hyperlinks>
    <hyperlink ref="A59" r:id="rId1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zoomScale="90" zoomScaleNormal="90" workbookViewId="0">
      <selection activeCell="A4" sqref="A4"/>
    </sheetView>
  </sheetViews>
  <sheetFormatPr baseColWidth="10" defaultRowHeight="12.75" x14ac:dyDescent="0.25"/>
  <cols>
    <col min="1" max="10" width="11.42578125" style="1"/>
    <col min="11" max="11" width="11.7109375" style="1" customWidth="1"/>
    <col min="12" max="13" width="11.42578125" style="1"/>
    <col min="14" max="14" width="4.42578125" style="1" customWidth="1"/>
    <col min="15" max="16384" width="11.42578125" style="1"/>
  </cols>
  <sheetData>
    <row r="1" spans="1:13" ht="21" customHeight="1" x14ac:dyDescent="0.25">
      <c r="A1" s="19" t="s">
        <v>22</v>
      </c>
      <c r="B1" s="3"/>
      <c r="C1" s="3"/>
      <c r="D1" s="3"/>
      <c r="E1" s="3"/>
      <c r="F1" s="3"/>
      <c r="G1" s="3"/>
      <c r="H1" s="3"/>
      <c r="I1" s="3"/>
    </row>
    <row r="2" spans="1:13" ht="21" customHeight="1" x14ac:dyDescent="0.25">
      <c r="A2" s="18" t="s">
        <v>49</v>
      </c>
      <c r="B2" s="3"/>
      <c r="C2" s="3"/>
      <c r="D2" s="3"/>
      <c r="E2" s="3"/>
      <c r="F2" s="3"/>
      <c r="G2" s="3"/>
      <c r="H2" s="3"/>
      <c r="I2" s="3"/>
    </row>
    <row r="3" spans="1:13" ht="17.100000000000001" customHeight="1" x14ac:dyDescent="0.25"/>
    <row r="4" spans="1:13" ht="17.100000000000001" customHeight="1" x14ac:dyDescent="0.25"/>
    <row r="5" spans="1:13" ht="17.100000000000001" customHeight="1" x14ac:dyDescent="0.25">
      <c r="A5" s="49" t="s">
        <v>50</v>
      </c>
      <c r="B5" s="43" t="s">
        <v>0</v>
      </c>
      <c r="C5" s="44"/>
      <c r="D5" s="7" t="s">
        <v>42</v>
      </c>
      <c r="E5" s="45" t="s">
        <v>26</v>
      </c>
      <c r="F5" s="46"/>
      <c r="G5" s="46"/>
      <c r="H5" s="46"/>
      <c r="I5" s="47"/>
      <c r="K5" s="53" t="s">
        <v>45</v>
      </c>
      <c r="L5" s="55" t="s">
        <v>51</v>
      </c>
      <c r="M5" s="58" t="s">
        <v>46</v>
      </c>
    </row>
    <row r="6" spans="1:13" ht="17.100000000000001" customHeight="1" x14ac:dyDescent="0.25">
      <c r="A6" s="51"/>
      <c r="B6" s="28" t="s">
        <v>1</v>
      </c>
      <c r="C6" s="28" t="s">
        <v>2</v>
      </c>
      <c r="D6" s="28" t="s">
        <v>3</v>
      </c>
      <c r="E6" s="5" t="s">
        <v>4</v>
      </c>
      <c r="F6" s="5" t="s">
        <v>5</v>
      </c>
      <c r="G6" s="49" t="s">
        <v>6</v>
      </c>
      <c r="H6" s="49" t="s">
        <v>7</v>
      </c>
      <c r="I6" s="5" t="s">
        <v>8</v>
      </c>
      <c r="K6" s="54"/>
      <c r="L6" s="56"/>
      <c r="M6" s="59"/>
    </row>
    <row r="7" spans="1:13" ht="17.100000000000001" customHeight="1" x14ac:dyDescent="0.25">
      <c r="A7" s="50"/>
      <c r="B7" s="4" t="s">
        <v>10</v>
      </c>
      <c r="C7" s="4" t="s">
        <v>11</v>
      </c>
      <c r="D7" s="4" t="s">
        <v>12</v>
      </c>
      <c r="E7" s="6" t="s">
        <v>13</v>
      </c>
      <c r="F7" s="6" t="s">
        <v>14</v>
      </c>
      <c r="G7" s="50"/>
      <c r="H7" s="50"/>
      <c r="I7" s="6" t="s">
        <v>14</v>
      </c>
      <c r="K7" s="54"/>
      <c r="L7" s="57"/>
      <c r="M7" s="60"/>
    </row>
    <row r="8" spans="1:13" ht="17.100000000000001" customHeight="1" x14ac:dyDescent="0.25">
      <c r="A8" s="8" t="s">
        <v>27</v>
      </c>
      <c r="B8" s="9">
        <f t="shared" ref="B8:B10" si="0">H8/E8</f>
        <v>0.88014705882352939</v>
      </c>
      <c r="C8" s="9">
        <f t="shared" ref="C8:C10" si="1">H8/G8</f>
        <v>0.95454545454545459</v>
      </c>
      <c r="D8" s="9">
        <f t="shared" ref="D8:D10" si="2">G8/E8</f>
        <v>0.92205882352941182</v>
      </c>
      <c r="E8" s="10">
        <v>5440</v>
      </c>
      <c r="F8" s="10">
        <v>424</v>
      </c>
      <c r="G8" s="10">
        <v>5016</v>
      </c>
      <c r="H8" s="10">
        <v>4788</v>
      </c>
      <c r="I8" s="10">
        <v>228</v>
      </c>
      <c r="K8" s="11">
        <v>1993</v>
      </c>
      <c r="L8" s="10">
        <f t="shared" ref="L8:L29" si="3">+G28/12</f>
        <v>2368.6666666666665</v>
      </c>
      <c r="M8" s="34">
        <f>+B28</f>
        <v>0.46193822588789768</v>
      </c>
    </row>
    <row r="9" spans="1:13" ht="17.100000000000001" customHeight="1" x14ac:dyDescent="0.25">
      <c r="A9" s="11" t="s">
        <v>28</v>
      </c>
      <c r="B9" s="12">
        <f t="shared" si="0"/>
        <v>0.8556425041186162</v>
      </c>
      <c r="C9" s="12">
        <f t="shared" si="1"/>
        <v>0.94993141289437588</v>
      </c>
      <c r="D9" s="12">
        <f t="shared" si="2"/>
        <v>0.90074135090609553</v>
      </c>
      <c r="E9" s="13">
        <v>4856</v>
      </c>
      <c r="F9" s="13">
        <v>482</v>
      </c>
      <c r="G9" s="13">
        <v>4374</v>
      </c>
      <c r="H9" s="13">
        <v>4155</v>
      </c>
      <c r="I9" s="13">
        <v>219</v>
      </c>
      <c r="K9" s="11">
        <v>1994</v>
      </c>
      <c r="L9" s="13">
        <f t="shared" si="3"/>
        <v>2424.6666666666665</v>
      </c>
      <c r="M9" s="35">
        <f t="shared" ref="M9:M29" si="4">+B29</f>
        <v>0.70458002825165711</v>
      </c>
    </row>
    <row r="10" spans="1:13" ht="17.100000000000001" customHeight="1" x14ac:dyDescent="0.25">
      <c r="A10" s="11" t="s">
        <v>29</v>
      </c>
      <c r="B10" s="12">
        <f t="shared" si="0"/>
        <v>0.80848305241711427</v>
      </c>
      <c r="C10" s="12">
        <f t="shared" si="1"/>
        <v>0.90729578050301396</v>
      </c>
      <c r="D10" s="12">
        <f t="shared" si="2"/>
        <v>0.89109094276717915</v>
      </c>
      <c r="E10" s="13">
        <v>5399</v>
      </c>
      <c r="F10" s="13">
        <v>588</v>
      </c>
      <c r="G10" s="13">
        <v>4811</v>
      </c>
      <c r="H10" s="13">
        <v>4365</v>
      </c>
      <c r="I10" s="13">
        <v>446</v>
      </c>
      <c r="K10" s="11">
        <v>1995</v>
      </c>
      <c r="L10" s="13">
        <f t="shared" si="3"/>
        <v>3347.75</v>
      </c>
      <c r="M10" s="35">
        <f t="shared" si="4"/>
        <v>0.97470194107793873</v>
      </c>
    </row>
    <row r="11" spans="1:13" ht="17.100000000000001" customHeight="1" x14ac:dyDescent="0.25">
      <c r="A11" s="11" t="s">
        <v>30</v>
      </c>
      <c r="B11" s="12">
        <f t="shared" ref="B11" si="5">H11/E11</f>
        <v>0.83832335329341312</v>
      </c>
      <c r="C11" s="12">
        <f t="shared" ref="C11" si="6">H11/G11</f>
        <v>0.91968637423182875</v>
      </c>
      <c r="D11" s="12">
        <f t="shared" ref="D11" si="7">G11/E11</f>
        <v>0.91153177515935868</v>
      </c>
      <c r="E11" s="13">
        <v>5177</v>
      </c>
      <c r="F11" s="13">
        <v>458</v>
      </c>
      <c r="G11" s="13">
        <v>4719</v>
      </c>
      <c r="H11" s="13">
        <v>4340</v>
      </c>
      <c r="I11" s="13">
        <v>379</v>
      </c>
      <c r="K11" s="11">
        <v>1996</v>
      </c>
      <c r="L11" s="13">
        <f t="shared" si="3"/>
        <v>4044</v>
      </c>
      <c r="M11" s="35">
        <f t="shared" si="4"/>
        <v>0.95011088730187798</v>
      </c>
    </row>
    <row r="12" spans="1:13" ht="17.100000000000001" customHeight="1" x14ac:dyDescent="0.25">
      <c r="A12" s="11" t="s">
        <v>31</v>
      </c>
      <c r="B12" s="12">
        <f t="shared" ref="B12:B13" si="8">H12/E12</f>
        <v>0.68152975475904642</v>
      </c>
      <c r="C12" s="12">
        <f t="shared" ref="C12:C13" si="9">H12/G12</f>
        <v>0.79273887891482142</v>
      </c>
      <c r="D12" s="12">
        <f t="shared" ref="D12:D13" si="10">G12/E12</f>
        <v>0.85971531469730744</v>
      </c>
      <c r="E12" s="13">
        <v>5831</v>
      </c>
      <c r="F12" s="13">
        <v>818</v>
      </c>
      <c r="G12" s="13">
        <v>5013</v>
      </c>
      <c r="H12" s="13">
        <v>3974</v>
      </c>
      <c r="I12" s="13">
        <v>1039</v>
      </c>
      <c r="K12" s="11">
        <v>1997</v>
      </c>
      <c r="L12" s="13">
        <f t="shared" si="3"/>
        <v>4260.583333333333</v>
      </c>
      <c r="M12" s="35">
        <f t="shared" si="4"/>
        <v>0.99068752557034034</v>
      </c>
    </row>
    <row r="13" spans="1:13" ht="17.100000000000001" customHeight="1" x14ac:dyDescent="0.25">
      <c r="A13" s="11" t="s">
        <v>32</v>
      </c>
      <c r="B13" s="12">
        <f t="shared" si="8"/>
        <v>0.66411149825783977</v>
      </c>
      <c r="C13" s="12">
        <f t="shared" si="9"/>
        <v>0.79549248747913193</v>
      </c>
      <c r="D13" s="12">
        <f t="shared" si="10"/>
        <v>0.83484320557491287</v>
      </c>
      <c r="E13" s="13">
        <v>5740</v>
      </c>
      <c r="F13" s="13">
        <v>948</v>
      </c>
      <c r="G13" s="13">
        <v>4792</v>
      </c>
      <c r="H13" s="13">
        <v>3812</v>
      </c>
      <c r="I13" s="13">
        <v>980</v>
      </c>
      <c r="K13" s="11">
        <v>1998</v>
      </c>
      <c r="L13" s="13">
        <f t="shared" si="3"/>
        <v>5875.25</v>
      </c>
      <c r="M13" s="35">
        <f t="shared" si="4"/>
        <v>0.98649333108222181</v>
      </c>
    </row>
    <row r="14" spans="1:13" ht="17.100000000000001" customHeight="1" x14ac:dyDescent="0.25">
      <c r="A14" s="11" t="s">
        <v>33</v>
      </c>
      <c r="B14" s="12"/>
      <c r="C14" s="12"/>
      <c r="D14" s="12"/>
      <c r="E14" s="13"/>
      <c r="F14" s="13"/>
      <c r="G14" s="13"/>
      <c r="H14" s="13"/>
      <c r="I14" s="13"/>
      <c r="K14" s="11">
        <v>1999</v>
      </c>
      <c r="L14" s="13">
        <f t="shared" si="3"/>
        <v>6183.916666666667</v>
      </c>
      <c r="M14" s="35">
        <f t="shared" si="4"/>
        <v>0.98933397813062518</v>
      </c>
    </row>
    <row r="15" spans="1:13" ht="17.100000000000001" customHeight="1" x14ac:dyDescent="0.25">
      <c r="A15" s="11" t="s">
        <v>34</v>
      </c>
      <c r="B15" s="12"/>
      <c r="C15" s="12"/>
      <c r="D15" s="12"/>
      <c r="E15" s="13"/>
      <c r="F15" s="13"/>
      <c r="G15" s="13"/>
      <c r="H15" s="13"/>
      <c r="I15" s="13"/>
      <c r="K15" s="11">
        <v>2000</v>
      </c>
      <c r="L15" s="13">
        <f t="shared" si="3"/>
        <v>6432</v>
      </c>
      <c r="M15" s="35">
        <f t="shared" si="4"/>
        <v>0.97658289399600762</v>
      </c>
    </row>
    <row r="16" spans="1:13" ht="17.100000000000001" customHeight="1" x14ac:dyDescent="0.25">
      <c r="A16" s="11" t="s">
        <v>35</v>
      </c>
      <c r="B16" s="12"/>
      <c r="C16" s="12"/>
      <c r="D16" s="12"/>
      <c r="E16" s="13"/>
      <c r="F16" s="13"/>
      <c r="G16" s="13"/>
      <c r="H16" s="13"/>
      <c r="I16" s="13"/>
      <c r="K16" s="11">
        <v>2001</v>
      </c>
      <c r="L16" s="13">
        <f t="shared" si="3"/>
        <v>6558.166666666667</v>
      </c>
      <c r="M16" s="35">
        <f t="shared" si="4"/>
        <v>0.93134566365053095</v>
      </c>
    </row>
    <row r="17" spans="1:13" ht="17.100000000000001" customHeight="1" x14ac:dyDescent="0.25">
      <c r="A17" s="11" t="s">
        <v>36</v>
      </c>
      <c r="B17" s="12"/>
      <c r="C17" s="12"/>
      <c r="D17" s="12"/>
      <c r="E17" s="13"/>
      <c r="F17" s="13"/>
      <c r="G17" s="13"/>
      <c r="H17" s="13"/>
      <c r="I17" s="13"/>
      <c r="K17" s="11">
        <v>2002</v>
      </c>
      <c r="L17" s="13">
        <f t="shared" si="3"/>
        <v>4590.666666666667</v>
      </c>
      <c r="M17" s="35">
        <f t="shared" si="4"/>
        <v>0.69744999041349776</v>
      </c>
    </row>
    <row r="18" spans="1:13" ht="17.100000000000001" customHeight="1" x14ac:dyDescent="0.25">
      <c r="A18" s="11" t="s">
        <v>37</v>
      </c>
      <c r="B18" s="12"/>
      <c r="C18" s="12"/>
      <c r="D18" s="12"/>
      <c r="E18" s="13"/>
      <c r="F18" s="13"/>
      <c r="G18" s="13"/>
      <c r="H18" s="13"/>
      <c r="I18" s="13"/>
      <c r="K18" s="11">
        <v>2003</v>
      </c>
      <c r="L18" s="13">
        <f t="shared" si="3"/>
        <v>4434.416666666667</v>
      </c>
      <c r="M18" s="35">
        <f t="shared" si="4"/>
        <v>0.77531816544603194</v>
      </c>
    </row>
    <row r="19" spans="1:13" ht="17.100000000000001" customHeight="1" x14ac:dyDescent="0.25">
      <c r="A19" s="14" t="s">
        <v>38</v>
      </c>
      <c r="B19" s="15"/>
      <c r="C19" s="15"/>
      <c r="D19" s="15"/>
      <c r="E19" s="16"/>
      <c r="F19" s="16"/>
      <c r="G19" s="16"/>
      <c r="H19" s="16"/>
      <c r="I19" s="16"/>
      <c r="K19" s="11">
        <v>2004</v>
      </c>
      <c r="L19" s="13">
        <f t="shared" si="3"/>
        <v>4171.416666666667</v>
      </c>
      <c r="M19" s="35">
        <f t="shared" si="4"/>
        <v>0.78084153387615096</v>
      </c>
    </row>
    <row r="20" spans="1:13" ht="17.100000000000001" customHeight="1" x14ac:dyDescent="0.25">
      <c r="A20" s="20"/>
      <c r="B20" s="21"/>
      <c r="C20" s="21"/>
      <c r="D20" s="21"/>
      <c r="E20" s="22"/>
      <c r="F20" s="22"/>
      <c r="G20" s="22"/>
      <c r="H20" s="22"/>
      <c r="I20" s="22"/>
      <c r="J20" s="23"/>
      <c r="K20" s="11">
        <v>2005</v>
      </c>
      <c r="L20" s="13">
        <f t="shared" si="3"/>
        <v>3998</v>
      </c>
      <c r="M20" s="35">
        <f t="shared" si="4"/>
        <v>0.86654068032623832</v>
      </c>
    </row>
    <row r="21" spans="1:13" ht="17.100000000000001" customHeight="1" x14ac:dyDescent="0.25">
      <c r="A21" s="24" t="s">
        <v>39</v>
      </c>
      <c r="B21" s="25">
        <f t="shared" ref="B21" si="11">H21/E21</f>
        <v>0.7839595598434177</v>
      </c>
      <c r="C21" s="25">
        <f t="shared" ref="C21" si="12">H21/G21</f>
        <v>0.88543080939947783</v>
      </c>
      <c r="D21" s="25">
        <f t="shared" ref="D21" si="13">G21/E21</f>
        <v>0.8853990074900594</v>
      </c>
      <c r="E21" s="26">
        <f>+AVERAGE(E8:E19)</f>
        <v>5407.166666666667</v>
      </c>
      <c r="F21" s="26">
        <f>+AVERAGE(F8:F19)</f>
        <v>619.66666666666663</v>
      </c>
      <c r="G21" s="26">
        <f>+AVERAGE(G8:G19)</f>
        <v>4787.5</v>
      </c>
      <c r="H21" s="26">
        <f>+AVERAGE(H8:H19)</f>
        <v>4239</v>
      </c>
      <c r="I21" s="26">
        <f>+AVERAGE(I8:I19)</f>
        <v>548.5</v>
      </c>
      <c r="K21" s="11">
        <v>2006</v>
      </c>
      <c r="L21" s="13">
        <f t="shared" si="3"/>
        <v>3985</v>
      </c>
      <c r="M21" s="35">
        <f t="shared" si="4"/>
        <v>0.87397702156468404</v>
      </c>
    </row>
    <row r="22" spans="1:13" ht="17.100000000000001" customHeight="1" x14ac:dyDescent="0.25">
      <c r="A22" s="24" t="s">
        <v>40</v>
      </c>
      <c r="B22" s="27" t="s">
        <v>41</v>
      </c>
      <c r="C22" s="27" t="s">
        <v>41</v>
      </c>
      <c r="D22" s="27" t="s">
        <v>41</v>
      </c>
      <c r="E22" s="26">
        <f>SUM(E8:E19)</f>
        <v>32443</v>
      </c>
      <c r="F22" s="26">
        <f t="shared" ref="F22:I22" si="14">SUM(F8:F19)</f>
        <v>3718</v>
      </c>
      <c r="G22" s="26">
        <f t="shared" si="14"/>
        <v>28725</v>
      </c>
      <c r="H22" s="26">
        <f t="shared" si="14"/>
        <v>25434</v>
      </c>
      <c r="I22" s="26">
        <f t="shared" si="14"/>
        <v>3291</v>
      </c>
      <c r="K22" s="11">
        <v>2007</v>
      </c>
      <c r="L22" s="13">
        <f t="shared" si="3"/>
        <v>3870.75</v>
      </c>
      <c r="M22" s="35">
        <f t="shared" si="4"/>
        <v>0.86608227911146529</v>
      </c>
    </row>
    <row r="23" spans="1:13" ht="17.100000000000001" customHeight="1" x14ac:dyDescent="0.25">
      <c r="A23" s="1" t="s">
        <v>61</v>
      </c>
      <c r="K23" s="11">
        <v>2008</v>
      </c>
      <c r="L23" s="13">
        <f t="shared" si="3"/>
        <v>4307.083333333333</v>
      </c>
      <c r="M23" s="35">
        <f t="shared" si="4"/>
        <v>0.89444454797890383</v>
      </c>
    </row>
    <row r="24" spans="1:13" ht="17.100000000000001" customHeight="1" x14ac:dyDescent="0.25">
      <c r="K24" s="11">
        <v>2009</v>
      </c>
      <c r="L24" s="13">
        <f t="shared" si="3"/>
        <v>4524.25</v>
      </c>
      <c r="M24" s="35">
        <f t="shared" si="4"/>
        <v>0.79545614158297628</v>
      </c>
    </row>
    <row r="25" spans="1:13" ht="17.100000000000001" customHeight="1" x14ac:dyDescent="0.25">
      <c r="A25" s="49" t="s">
        <v>9</v>
      </c>
      <c r="B25" s="43" t="s">
        <v>0</v>
      </c>
      <c r="C25" s="44"/>
      <c r="D25" s="7" t="s">
        <v>42</v>
      </c>
      <c r="E25" s="45" t="s">
        <v>26</v>
      </c>
      <c r="F25" s="46"/>
      <c r="G25" s="46"/>
      <c r="H25" s="46"/>
      <c r="I25" s="47"/>
      <c r="K25" s="11">
        <v>2010</v>
      </c>
      <c r="L25" s="13">
        <f t="shared" si="3"/>
        <v>4557</v>
      </c>
      <c r="M25" s="35">
        <f t="shared" si="4"/>
        <v>0.85672607121515698</v>
      </c>
    </row>
    <row r="26" spans="1:13" ht="17.100000000000001" customHeight="1" x14ac:dyDescent="0.25">
      <c r="A26" s="51"/>
      <c r="B26" s="28" t="s">
        <v>1</v>
      </c>
      <c r="C26" s="28" t="s">
        <v>2</v>
      </c>
      <c r="D26" s="28" t="s">
        <v>3</v>
      </c>
      <c r="E26" s="5" t="s">
        <v>4</v>
      </c>
      <c r="F26" s="5" t="s">
        <v>5</v>
      </c>
      <c r="G26" s="49" t="s">
        <v>6</v>
      </c>
      <c r="H26" s="49" t="s">
        <v>7</v>
      </c>
      <c r="I26" s="5" t="s">
        <v>8</v>
      </c>
      <c r="K26" s="11">
        <v>2011</v>
      </c>
      <c r="L26" s="13">
        <f t="shared" si="3"/>
        <v>4615.666666666667</v>
      </c>
      <c r="M26" s="35">
        <f t="shared" si="4"/>
        <v>0.9235245512561312</v>
      </c>
    </row>
    <row r="27" spans="1:13" ht="17.100000000000001" customHeight="1" x14ac:dyDescent="0.25">
      <c r="A27" s="50"/>
      <c r="B27" s="4" t="s">
        <v>10</v>
      </c>
      <c r="C27" s="4" t="s">
        <v>11</v>
      </c>
      <c r="D27" s="4" t="s">
        <v>12</v>
      </c>
      <c r="E27" s="6" t="s">
        <v>13</v>
      </c>
      <c r="F27" s="6" t="s">
        <v>14</v>
      </c>
      <c r="G27" s="50"/>
      <c r="H27" s="50"/>
      <c r="I27" s="6" t="s">
        <v>14</v>
      </c>
      <c r="K27" s="11">
        <v>2012</v>
      </c>
      <c r="L27" s="13">
        <f t="shared" si="3"/>
        <v>4602.416666666667</v>
      </c>
      <c r="M27" s="35">
        <f t="shared" si="4"/>
        <v>0.84879318504495982</v>
      </c>
    </row>
    <row r="28" spans="1:13" ht="17.100000000000001" customHeight="1" x14ac:dyDescent="0.25">
      <c r="A28" s="8">
        <v>1993</v>
      </c>
      <c r="B28" s="9">
        <f>H28/E28</f>
        <v>0.46193822588789768</v>
      </c>
      <c r="C28" s="9">
        <f>H28/G28</f>
        <v>0.77241063889670702</v>
      </c>
      <c r="D28" s="9">
        <f>G28/E28</f>
        <v>0.59804746675643827</v>
      </c>
      <c r="E28" s="10">
        <v>47528</v>
      </c>
      <c r="F28" s="10">
        <f>+E28-G28</f>
        <v>19104</v>
      </c>
      <c r="G28" s="10">
        <v>28424</v>
      </c>
      <c r="H28" s="10">
        <v>21955</v>
      </c>
      <c r="I28" s="10">
        <f>+G28-H28</f>
        <v>6469</v>
      </c>
      <c r="K28" s="11">
        <v>2013</v>
      </c>
      <c r="L28" s="13">
        <f t="shared" si="3"/>
        <v>4698.166666666667</v>
      </c>
      <c r="M28" s="35">
        <f t="shared" si="4"/>
        <v>0.84323108178444905</v>
      </c>
    </row>
    <row r="29" spans="1:13" ht="17.100000000000001" customHeight="1" x14ac:dyDescent="0.25">
      <c r="A29" s="11">
        <v>1994</v>
      </c>
      <c r="B29" s="12">
        <f t="shared" ref="B29:B43" si="15">H29/E29</f>
        <v>0.70458002825165711</v>
      </c>
      <c r="C29" s="12">
        <f t="shared" ref="C29:C43" si="16">H29/G29</f>
        <v>0.891428375034369</v>
      </c>
      <c r="D29" s="12">
        <f t="shared" ref="D29:D43" si="17">G29/E29</f>
        <v>0.7903944365967619</v>
      </c>
      <c r="E29" s="13">
        <v>36812</v>
      </c>
      <c r="F29" s="13">
        <f t="shared" ref="F29:F49" si="18">+E29-G29</f>
        <v>7716</v>
      </c>
      <c r="G29" s="13">
        <v>29096</v>
      </c>
      <c r="H29" s="13">
        <v>25937</v>
      </c>
      <c r="I29" s="13">
        <f t="shared" ref="I29:I49" si="19">+G29-H29</f>
        <v>3159</v>
      </c>
      <c r="K29" s="11">
        <v>2014</v>
      </c>
      <c r="L29" s="13">
        <f t="shared" si="3"/>
        <v>4478.083333333333</v>
      </c>
      <c r="M29" s="35">
        <f t="shared" si="4"/>
        <v>0.74824070808350551</v>
      </c>
    </row>
    <row r="30" spans="1:13" ht="17.100000000000001" customHeight="1" x14ac:dyDescent="0.25">
      <c r="A30" s="11">
        <v>1995</v>
      </c>
      <c r="B30" s="12">
        <f t="shared" si="15"/>
        <v>0.97470194107793873</v>
      </c>
      <c r="C30" s="12">
        <f t="shared" si="16"/>
        <v>0.98496502626141935</v>
      </c>
      <c r="D30" s="12">
        <f t="shared" si="17"/>
        <v>0.98958025421223761</v>
      </c>
      <c r="E30" s="13">
        <v>40596</v>
      </c>
      <c r="F30" s="13">
        <f t="shared" si="18"/>
        <v>423</v>
      </c>
      <c r="G30" s="13">
        <v>40173</v>
      </c>
      <c r="H30" s="13">
        <v>39569</v>
      </c>
      <c r="I30" s="13">
        <f t="shared" si="19"/>
        <v>604</v>
      </c>
      <c r="K30" s="11">
        <v>2015</v>
      </c>
      <c r="L30" s="13">
        <f t="shared" ref="L30:L32" si="20">+G50/12</f>
        <v>4553.833333333333</v>
      </c>
      <c r="M30" s="35">
        <f t="shared" ref="M30:M32" si="21">+B50</f>
        <v>0.7187416017199677</v>
      </c>
    </row>
    <row r="31" spans="1:13" ht="17.100000000000001" customHeight="1" x14ac:dyDescent="0.25">
      <c r="A31" s="11">
        <v>1996</v>
      </c>
      <c r="B31" s="12">
        <f t="shared" si="15"/>
        <v>0.95011088730187798</v>
      </c>
      <c r="C31" s="12">
        <f t="shared" si="16"/>
        <v>0.96226920540718763</v>
      </c>
      <c r="D31" s="12">
        <f t="shared" si="17"/>
        <v>0.98736495147408898</v>
      </c>
      <c r="E31" s="13">
        <v>49149</v>
      </c>
      <c r="F31" s="13">
        <f t="shared" si="18"/>
        <v>621</v>
      </c>
      <c r="G31" s="13">
        <v>48528</v>
      </c>
      <c r="H31" s="13">
        <v>46697</v>
      </c>
      <c r="I31" s="13">
        <f t="shared" si="19"/>
        <v>1831</v>
      </c>
      <c r="K31" s="11">
        <v>2016</v>
      </c>
      <c r="L31" s="13">
        <f t="shared" si="20"/>
        <v>4665.833333333333</v>
      </c>
      <c r="M31" s="35">
        <f t="shared" si="21"/>
        <v>0.61975556671689269</v>
      </c>
    </row>
    <row r="32" spans="1:13" ht="17.100000000000001" customHeight="1" x14ac:dyDescent="0.25">
      <c r="A32" s="11">
        <v>1997</v>
      </c>
      <c r="B32" s="12">
        <f t="shared" si="15"/>
        <v>0.99068752557034034</v>
      </c>
      <c r="C32" s="12">
        <f t="shared" si="16"/>
        <v>0.99460167817395895</v>
      </c>
      <c r="D32" s="12">
        <f t="shared" si="17"/>
        <v>0.99606460285608522</v>
      </c>
      <c r="E32" s="13">
        <v>51329</v>
      </c>
      <c r="F32" s="13">
        <f t="shared" si="18"/>
        <v>202</v>
      </c>
      <c r="G32" s="13">
        <v>51127</v>
      </c>
      <c r="H32" s="13">
        <v>50851</v>
      </c>
      <c r="I32" s="13">
        <f t="shared" si="19"/>
        <v>276</v>
      </c>
      <c r="K32" s="11">
        <v>2017</v>
      </c>
      <c r="L32" s="13">
        <f t="shared" si="20"/>
        <v>4870.666666666667</v>
      </c>
      <c r="M32" s="35">
        <f t="shared" si="21"/>
        <v>0.83617007713393254</v>
      </c>
    </row>
    <row r="33" spans="1:13" ht="17.100000000000001" customHeight="1" x14ac:dyDescent="0.25">
      <c r="A33" s="11">
        <v>1998</v>
      </c>
      <c r="B33" s="12">
        <f t="shared" si="15"/>
        <v>0.98649333108222181</v>
      </c>
      <c r="C33" s="12">
        <f t="shared" si="16"/>
        <v>0.99451087187779241</v>
      </c>
      <c r="D33" s="12">
        <f t="shared" si="17"/>
        <v>0.99193820698970114</v>
      </c>
      <c r="E33" s="13">
        <v>71076</v>
      </c>
      <c r="F33" s="13">
        <f t="shared" si="18"/>
        <v>573</v>
      </c>
      <c r="G33" s="13">
        <v>70503</v>
      </c>
      <c r="H33" s="13">
        <v>70116</v>
      </c>
      <c r="I33" s="13">
        <f t="shared" si="19"/>
        <v>387</v>
      </c>
      <c r="K33" s="38">
        <v>43101</v>
      </c>
      <c r="L33" s="13">
        <f>+G8</f>
        <v>5016</v>
      </c>
      <c r="M33" s="35">
        <f>+B8</f>
        <v>0.88014705882352939</v>
      </c>
    </row>
    <row r="34" spans="1:13" ht="17.100000000000001" customHeight="1" x14ac:dyDescent="0.25">
      <c r="A34" s="11">
        <v>1999</v>
      </c>
      <c r="B34" s="12">
        <f t="shared" si="15"/>
        <v>0.98933397813062518</v>
      </c>
      <c r="C34" s="12">
        <f t="shared" si="16"/>
        <v>0.99246701793631331</v>
      </c>
      <c r="D34" s="12">
        <f t="shared" si="17"/>
        <v>0.99684317992531102</v>
      </c>
      <c r="E34" s="13">
        <v>74442</v>
      </c>
      <c r="F34" s="13">
        <f t="shared" si="18"/>
        <v>235</v>
      </c>
      <c r="G34" s="13">
        <v>74207</v>
      </c>
      <c r="H34" s="13">
        <v>73648</v>
      </c>
      <c r="I34" s="13">
        <f t="shared" si="19"/>
        <v>559</v>
      </c>
      <c r="K34" s="38">
        <v>43132</v>
      </c>
      <c r="L34" s="13">
        <f t="shared" ref="L34:L35" si="22">+G9</f>
        <v>4374</v>
      </c>
      <c r="M34" s="35">
        <f t="shared" ref="M34:M35" si="23">+B9</f>
        <v>0.8556425041186162</v>
      </c>
    </row>
    <row r="35" spans="1:13" ht="17.100000000000001" customHeight="1" x14ac:dyDescent="0.25">
      <c r="A35" s="11">
        <v>2000</v>
      </c>
      <c r="B35" s="12">
        <f t="shared" si="15"/>
        <v>0.97658289399600762</v>
      </c>
      <c r="C35" s="12">
        <f t="shared" si="16"/>
        <v>0.98878005804311775</v>
      </c>
      <c r="D35" s="12">
        <f t="shared" si="17"/>
        <v>0.98766443159133954</v>
      </c>
      <c r="E35" s="13">
        <v>78148</v>
      </c>
      <c r="F35" s="13">
        <f t="shared" si="18"/>
        <v>964</v>
      </c>
      <c r="G35" s="13">
        <v>77184</v>
      </c>
      <c r="H35" s="13">
        <v>76318</v>
      </c>
      <c r="I35" s="13">
        <f t="shared" si="19"/>
        <v>866</v>
      </c>
      <c r="K35" s="38">
        <v>43160</v>
      </c>
      <c r="L35" s="13">
        <f t="shared" si="22"/>
        <v>4811</v>
      </c>
      <c r="M35" s="35">
        <f t="shared" si="23"/>
        <v>0.80848305241711427</v>
      </c>
    </row>
    <row r="36" spans="1:13" ht="17.100000000000001" customHeight="1" x14ac:dyDescent="0.25">
      <c r="A36" s="11">
        <v>2001</v>
      </c>
      <c r="B36" s="12">
        <f t="shared" si="15"/>
        <v>0.93134566365053095</v>
      </c>
      <c r="C36" s="12">
        <f t="shared" si="16"/>
        <v>0.97961828763119774</v>
      </c>
      <c r="D36" s="12">
        <f t="shared" si="17"/>
        <v>0.95072302692776978</v>
      </c>
      <c r="E36" s="13">
        <v>82777</v>
      </c>
      <c r="F36" s="13">
        <f t="shared" si="18"/>
        <v>4079</v>
      </c>
      <c r="G36" s="13">
        <v>78698</v>
      </c>
      <c r="H36" s="13">
        <v>77094</v>
      </c>
      <c r="I36" s="13">
        <f t="shared" si="19"/>
        <v>1604</v>
      </c>
      <c r="K36" s="38">
        <v>43191</v>
      </c>
      <c r="L36" s="13">
        <f t="shared" ref="L36:L38" si="24">+G11</f>
        <v>4719</v>
      </c>
      <c r="M36" s="35">
        <f t="shared" ref="M36:M38" si="25">+B11</f>
        <v>0.83832335329341312</v>
      </c>
    </row>
    <row r="37" spans="1:13" ht="17.100000000000001" customHeight="1" x14ac:dyDescent="0.25">
      <c r="A37" s="11">
        <v>2002</v>
      </c>
      <c r="B37" s="12">
        <f t="shared" si="15"/>
        <v>0.69744999041349776</v>
      </c>
      <c r="C37" s="12">
        <f t="shared" si="16"/>
        <v>0.99050609933197797</v>
      </c>
      <c r="D37" s="12">
        <f t="shared" si="17"/>
        <v>0.70413497795104496</v>
      </c>
      <c r="E37" s="13">
        <v>78235</v>
      </c>
      <c r="F37" s="13">
        <f t="shared" si="18"/>
        <v>23147</v>
      </c>
      <c r="G37" s="13">
        <v>55088</v>
      </c>
      <c r="H37" s="13">
        <v>54565</v>
      </c>
      <c r="I37" s="13">
        <f t="shared" si="19"/>
        <v>523</v>
      </c>
      <c r="K37" s="38">
        <v>43221</v>
      </c>
      <c r="L37" s="13">
        <f t="shared" si="24"/>
        <v>5013</v>
      </c>
      <c r="M37" s="35">
        <f t="shared" si="25"/>
        <v>0.68152975475904642</v>
      </c>
    </row>
    <row r="38" spans="1:13" ht="17.100000000000001" customHeight="1" x14ac:dyDescent="0.25">
      <c r="A38" s="11">
        <v>2003</v>
      </c>
      <c r="B38" s="12">
        <f t="shared" si="15"/>
        <v>0.77531816544603194</v>
      </c>
      <c r="C38" s="12">
        <f t="shared" si="16"/>
        <v>0.97083419465168286</v>
      </c>
      <c r="D38" s="12">
        <f t="shared" si="17"/>
        <v>0.79861027734421897</v>
      </c>
      <c r="E38" s="13">
        <v>66632</v>
      </c>
      <c r="F38" s="13">
        <f t="shared" si="18"/>
        <v>13419</v>
      </c>
      <c r="G38" s="13">
        <v>53213</v>
      </c>
      <c r="H38" s="13">
        <v>51661</v>
      </c>
      <c r="I38" s="13">
        <f t="shared" si="19"/>
        <v>1552</v>
      </c>
      <c r="K38" s="32">
        <v>43252</v>
      </c>
      <c r="L38" s="16">
        <f t="shared" si="24"/>
        <v>4792</v>
      </c>
      <c r="M38" s="36">
        <f t="shared" si="25"/>
        <v>0.66411149825783977</v>
      </c>
    </row>
    <row r="39" spans="1:13" ht="17.100000000000001" customHeight="1" x14ac:dyDescent="0.25">
      <c r="A39" s="11">
        <v>2004</v>
      </c>
      <c r="B39" s="12">
        <f t="shared" si="15"/>
        <v>0.78084153387615096</v>
      </c>
      <c r="C39" s="12">
        <f t="shared" si="16"/>
        <v>0.93683201150688211</v>
      </c>
      <c r="D39" s="12">
        <f t="shared" si="17"/>
        <v>0.8334915163927602</v>
      </c>
      <c r="E39" s="13">
        <v>60057</v>
      </c>
      <c r="F39" s="13">
        <f t="shared" si="18"/>
        <v>10000</v>
      </c>
      <c r="G39" s="13">
        <v>50057</v>
      </c>
      <c r="H39" s="13">
        <v>46895</v>
      </c>
      <c r="I39" s="13">
        <f t="shared" si="19"/>
        <v>3162</v>
      </c>
    </row>
    <row r="40" spans="1:13" ht="17.100000000000001" customHeight="1" x14ac:dyDescent="0.25">
      <c r="A40" s="11">
        <v>2005</v>
      </c>
      <c r="B40" s="12">
        <f t="shared" si="15"/>
        <v>0.86654068032623832</v>
      </c>
      <c r="C40" s="12">
        <f t="shared" si="16"/>
        <v>0.90797482074370517</v>
      </c>
      <c r="D40" s="12">
        <f t="shared" si="17"/>
        <v>0.95436642132484584</v>
      </c>
      <c r="E40" s="13">
        <v>50270</v>
      </c>
      <c r="F40" s="13">
        <f t="shared" si="18"/>
        <v>2294</v>
      </c>
      <c r="G40" s="13">
        <v>47976</v>
      </c>
      <c r="H40" s="13">
        <v>43561</v>
      </c>
      <c r="I40" s="13">
        <f t="shared" si="19"/>
        <v>4415</v>
      </c>
    </row>
    <row r="41" spans="1:13" ht="17.100000000000001" customHeight="1" x14ac:dyDescent="0.25">
      <c r="A41" s="11">
        <v>2006</v>
      </c>
      <c r="B41" s="12">
        <f t="shared" si="15"/>
        <v>0.87397702156468404</v>
      </c>
      <c r="C41" s="12">
        <f t="shared" si="16"/>
        <v>0.91785863655374322</v>
      </c>
      <c r="D41" s="12">
        <f t="shared" si="17"/>
        <v>0.95219131439039451</v>
      </c>
      <c r="E41" s="13">
        <v>50221</v>
      </c>
      <c r="F41" s="13">
        <f t="shared" si="18"/>
        <v>2401</v>
      </c>
      <c r="G41" s="13">
        <v>47820</v>
      </c>
      <c r="H41" s="13">
        <v>43892</v>
      </c>
      <c r="I41" s="13">
        <f t="shared" si="19"/>
        <v>3928</v>
      </c>
    </row>
    <row r="42" spans="1:13" ht="17.100000000000001" customHeight="1" x14ac:dyDescent="0.25">
      <c r="A42" s="11">
        <v>2007</v>
      </c>
      <c r="B42" s="12">
        <f t="shared" si="15"/>
        <v>0.86608227911146529</v>
      </c>
      <c r="C42" s="12">
        <f t="shared" si="16"/>
        <v>0.93592972938061103</v>
      </c>
      <c r="D42" s="12">
        <f t="shared" si="17"/>
        <v>0.92537105289371446</v>
      </c>
      <c r="E42" s="13">
        <v>50195</v>
      </c>
      <c r="F42" s="13">
        <f t="shared" si="18"/>
        <v>3746</v>
      </c>
      <c r="G42" s="13">
        <v>46449</v>
      </c>
      <c r="H42" s="13">
        <v>43473</v>
      </c>
      <c r="I42" s="13">
        <f t="shared" si="19"/>
        <v>2976</v>
      </c>
    </row>
    <row r="43" spans="1:13" ht="17.100000000000001" customHeight="1" x14ac:dyDescent="0.25">
      <c r="A43" s="11">
        <v>2008</v>
      </c>
      <c r="B43" s="12">
        <f t="shared" si="15"/>
        <v>0.89444454797890383</v>
      </c>
      <c r="C43" s="12">
        <f t="shared" si="16"/>
        <v>0.9286059785237496</v>
      </c>
      <c r="D43" s="12">
        <f t="shared" si="17"/>
        <v>0.96321213589518995</v>
      </c>
      <c r="E43" s="13">
        <v>53659</v>
      </c>
      <c r="F43" s="13">
        <f t="shared" si="18"/>
        <v>1974</v>
      </c>
      <c r="G43" s="13">
        <v>51685</v>
      </c>
      <c r="H43" s="13">
        <v>47995</v>
      </c>
      <c r="I43" s="13">
        <f t="shared" si="19"/>
        <v>3690</v>
      </c>
    </row>
    <row r="44" spans="1:13" ht="17.100000000000001" customHeight="1" x14ac:dyDescent="0.25">
      <c r="A44" s="11">
        <v>2009</v>
      </c>
      <c r="B44" s="12">
        <f t="shared" ref="B44:B50" si="26">H44/E44</f>
        <v>0.79545614158297628</v>
      </c>
      <c r="C44" s="12">
        <f t="shared" ref="C44:C50" si="27">H44/G44</f>
        <v>0.83450295629109794</v>
      </c>
      <c r="D44" s="12">
        <f t="shared" ref="D44:D50" si="28">G44/E44</f>
        <v>0.95320949504880959</v>
      </c>
      <c r="E44" s="13">
        <v>56956</v>
      </c>
      <c r="F44" s="13">
        <f t="shared" si="18"/>
        <v>2665</v>
      </c>
      <c r="G44" s="13">
        <v>54291</v>
      </c>
      <c r="H44" s="13">
        <v>45306</v>
      </c>
      <c r="I44" s="13">
        <f t="shared" si="19"/>
        <v>8985</v>
      </c>
    </row>
    <row r="45" spans="1:13" ht="17.100000000000001" customHeight="1" x14ac:dyDescent="0.25">
      <c r="A45" s="11">
        <v>2010</v>
      </c>
      <c r="B45" s="12">
        <f t="shared" si="26"/>
        <v>0.85672607121515698</v>
      </c>
      <c r="C45" s="12">
        <f t="shared" si="27"/>
        <v>0.89141247897008269</v>
      </c>
      <c r="D45" s="12">
        <f t="shared" si="28"/>
        <v>0.96108826320784557</v>
      </c>
      <c r="E45" s="13">
        <v>56898</v>
      </c>
      <c r="F45" s="13">
        <f t="shared" si="18"/>
        <v>2214</v>
      </c>
      <c r="G45" s="13">
        <v>54684</v>
      </c>
      <c r="H45" s="13">
        <v>48746</v>
      </c>
      <c r="I45" s="13">
        <f t="shared" si="19"/>
        <v>5938</v>
      </c>
    </row>
    <row r="46" spans="1:13" ht="17.100000000000001" customHeight="1" x14ac:dyDescent="0.25">
      <c r="A46" s="11">
        <v>2011</v>
      </c>
      <c r="B46" s="12">
        <f t="shared" si="26"/>
        <v>0.9235245512561312</v>
      </c>
      <c r="C46" s="12">
        <f t="shared" si="27"/>
        <v>0.94841842998483428</v>
      </c>
      <c r="D46" s="12">
        <f t="shared" si="28"/>
        <v>0.97375221954606983</v>
      </c>
      <c r="E46" s="13">
        <v>56881</v>
      </c>
      <c r="F46" s="13">
        <f t="shared" si="18"/>
        <v>1493</v>
      </c>
      <c r="G46" s="13">
        <v>55388</v>
      </c>
      <c r="H46" s="13">
        <v>52531</v>
      </c>
      <c r="I46" s="13">
        <f t="shared" si="19"/>
        <v>2857</v>
      </c>
    </row>
    <row r="47" spans="1:13" ht="17.100000000000001" customHeight="1" x14ac:dyDescent="0.25">
      <c r="A47" s="11">
        <v>2012</v>
      </c>
      <c r="B47" s="12">
        <f t="shared" si="26"/>
        <v>0.84879318504495982</v>
      </c>
      <c r="C47" s="12">
        <f t="shared" si="27"/>
        <v>0.90926868130873273</v>
      </c>
      <c r="D47" s="12">
        <f t="shared" si="28"/>
        <v>0.93348996011087826</v>
      </c>
      <c r="E47" s="13">
        <v>59164</v>
      </c>
      <c r="F47" s="13">
        <f t="shared" si="18"/>
        <v>3935</v>
      </c>
      <c r="G47" s="13">
        <v>55229</v>
      </c>
      <c r="H47" s="13">
        <v>50218</v>
      </c>
      <c r="I47" s="13">
        <f t="shared" si="19"/>
        <v>5011</v>
      </c>
    </row>
    <row r="48" spans="1:13" ht="17.100000000000001" customHeight="1" x14ac:dyDescent="0.25">
      <c r="A48" s="11">
        <v>2013</v>
      </c>
      <c r="B48" s="12">
        <f t="shared" si="26"/>
        <v>0.84323108178444905</v>
      </c>
      <c r="C48" s="12">
        <f t="shared" si="27"/>
        <v>0.89080847138954911</v>
      </c>
      <c r="D48" s="12">
        <f t="shared" si="28"/>
        <v>0.94659077553350457</v>
      </c>
      <c r="E48" s="13">
        <v>59559</v>
      </c>
      <c r="F48" s="13">
        <f t="shared" si="18"/>
        <v>3181</v>
      </c>
      <c r="G48" s="13">
        <v>56378</v>
      </c>
      <c r="H48" s="13">
        <v>50222</v>
      </c>
      <c r="I48" s="13">
        <f t="shared" si="19"/>
        <v>6156</v>
      </c>
    </row>
    <row r="49" spans="1:9" ht="17.100000000000001" customHeight="1" x14ac:dyDescent="0.25">
      <c r="A49" s="11">
        <v>2014</v>
      </c>
      <c r="B49" s="12">
        <f t="shared" si="26"/>
        <v>0.74824070808350551</v>
      </c>
      <c r="C49" s="12">
        <f t="shared" si="27"/>
        <v>0.82905632990304634</v>
      </c>
      <c r="D49" s="12">
        <f t="shared" si="28"/>
        <v>0.90252095194907711</v>
      </c>
      <c r="E49" s="13">
        <v>59541</v>
      </c>
      <c r="F49" s="13">
        <f t="shared" si="18"/>
        <v>5804</v>
      </c>
      <c r="G49" s="13">
        <v>53737</v>
      </c>
      <c r="H49" s="13">
        <v>44551</v>
      </c>
      <c r="I49" s="13">
        <f t="shared" si="19"/>
        <v>9186</v>
      </c>
    </row>
    <row r="50" spans="1:9" ht="17.100000000000001" customHeight="1" x14ac:dyDescent="0.25">
      <c r="A50" s="11">
        <v>2015</v>
      </c>
      <c r="B50" s="12">
        <f t="shared" si="26"/>
        <v>0.7187416017199677</v>
      </c>
      <c r="C50" s="12">
        <f t="shared" si="27"/>
        <v>0.78305822933060054</v>
      </c>
      <c r="D50" s="12">
        <f t="shared" si="28"/>
        <v>0.9178648212846009</v>
      </c>
      <c r="E50" s="13">
        <v>59536</v>
      </c>
      <c r="F50" s="13">
        <f t="shared" ref="F50" si="29">+E50-G50</f>
        <v>4890</v>
      </c>
      <c r="G50" s="13">
        <v>54646</v>
      </c>
      <c r="H50" s="13">
        <v>42791</v>
      </c>
      <c r="I50" s="13">
        <f t="shared" ref="I50" si="30">+G50-H50</f>
        <v>11855</v>
      </c>
    </row>
    <row r="51" spans="1:9" ht="17.100000000000001" customHeight="1" x14ac:dyDescent="0.25">
      <c r="A51" s="11">
        <v>2016</v>
      </c>
      <c r="B51" s="12">
        <v>0.61975556671689269</v>
      </c>
      <c r="C51" s="12">
        <v>0.66115377746026083</v>
      </c>
      <c r="D51" s="12">
        <v>0.9373848987108655</v>
      </c>
      <c r="E51" s="13">
        <v>59730</v>
      </c>
      <c r="F51" s="13">
        <v>3740</v>
      </c>
      <c r="G51" s="13">
        <v>55990</v>
      </c>
      <c r="H51" s="13">
        <v>37018</v>
      </c>
      <c r="I51" s="13">
        <v>18972</v>
      </c>
    </row>
    <row r="52" spans="1:9" ht="17.100000000000001" customHeight="1" x14ac:dyDescent="0.25">
      <c r="A52" s="14">
        <v>2017</v>
      </c>
      <c r="B52" s="15">
        <f t="shared" ref="B52" si="31">H52/E52</f>
        <v>0.83617007713393254</v>
      </c>
      <c r="C52" s="15">
        <f t="shared" ref="C52" si="32">H52/G52</f>
        <v>0.89768683274021355</v>
      </c>
      <c r="D52" s="15">
        <f t="shared" ref="D52" si="33">G52/E52</f>
        <v>0.93147191942372665</v>
      </c>
      <c r="E52" s="16">
        <v>62748</v>
      </c>
      <c r="F52" s="16">
        <v>4300</v>
      </c>
      <c r="G52" s="16">
        <v>58448</v>
      </c>
      <c r="H52" s="16">
        <v>52468</v>
      </c>
      <c r="I52" s="16">
        <v>5980</v>
      </c>
    </row>
    <row r="53" spans="1:9" ht="17.100000000000001" customHeight="1" x14ac:dyDescent="0.25"/>
    <row r="54" spans="1:9" ht="30" customHeight="1" x14ac:dyDescent="0.25">
      <c r="A54" s="48" t="s">
        <v>23</v>
      </c>
      <c r="B54" s="48"/>
      <c r="C54" s="48"/>
      <c r="D54" s="48"/>
      <c r="E54" s="48"/>
      <c r="F54" s="48"/>
      <c r="G54" s="48"/>
      <c r="H54" s="48"/>
      <c r="I54" s="48"/>
    </row>
    <row r="55" spans="1:9" ht="30" customHeight="1" x14ac:dyDescent="0.25">
      <c r="A55" s="48" t="s">
        <v>24</v>
      </c>
      <c r="B55" s="48"/>
      <c r="C55" s="48"/>
      <c r="D55" s="48"/>
      <c r="E55" s="48"/>
      <c r="F55" s="48"/>
      <c r="G55" s="48"/>
      <c r="H55" s="48"/>
      <c r="I55" s="48"/>
    </row>
    <row r="56" spans="1:9" ht="30" customHeight="1" x14ac:dyDescent="0.25">
      <c r="A56" s="48" t="s">
        <v>25</v>
      </c>
      <c r="B56" s="48"/>
      <c r="C56" s="48"/>
      <c r="D56" s="48"/>
      <c r="E56" s="48"/>
      <c r="F56" s="48"/>
      <c r="G56" s="48"/>
      <c r="H56" s="48"/>
      <c r="I56" s="48"/>
    </row>
    <row r="57" spans="1:9" ht="17.100000000000001" customHeight="1" x14ac:dyDescent="0.25"/>
    <row r="58" spans="1:9" x14ac:dyDescent="0.25">
      <c r="A58" s="29" t="s">
        <v>43</v>
      </c>
      <c r="B58" s="29"/>
      <c r="C58" s="29"/>
      <c r="D58" s="29"/>
      <c r="E58" s="29"/>
      <c r="F58" s="29"/>
      <c r="G58" s="29"/>
      <c r="H58" s="29"/>
      <c r="I58" s="29"/>
    </row>
    <row r="59" spans="1:9" ht="15" x14ac:dyDescent="0.25">
      <c r="A59" s="30" t="s">
        <v>44</v>
      </c>
      <c r="B59" s="23"/>
      <c r="C59" s="23"/>
      <c r="D59" s="23"/>
      <c r="E59" s="23"/>
      <c r="F59" s="23"/>
      <c r="G59" s="23"/>
      <c r="H59" s="23"/>
      <c r="I59" s="23"/>
    </row>
  </sheetData>
  <mergeCells count="16">
    <mergeCell ref="K5:K7"/>
    <mergeCell ref="L5:L7"/>
    <mergeCell ref="M5:M7"/>
    <mergeCell ref="A5:A7"/>
    <mergeCell ref="B5:C5"/>
    <mergeCell ref="E5:I5"/>
    <mergeCell ref="G6:G7"/>
    <mergeCell ref="H6:H7"/>
    <mergeCell ref="B25:C25"/>
    <mergeCell ref="E25:I25"/>
    <mergeCell ref="A54:I54"/>
    <mergeCell ref="A55:I55"/>
    <mergeCell ref="A56:I56"/>
    <mergeCell ref="G26:G27"/>
    <mergeCell ref="H26:H27"/>
    <mergeCell ref="A25:A27"/>
  </mergeCells>
  <hyperlinks>
    <hyperlink ref="A5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Toda la Red</vt:lpstr>
      <vt:lpstr>Mitre</vt:lpstr>
      <vt:lpstr>Sarmiento</vt:lpstr>
      <vt:lpstr>Urquiza</vt:lpstr>
      <vt:lpstr>Roca</vt:lpstr>
      <vt:lpstr>San Martin</vt:lpstr>
      <vt:lpstr>Belgrano Norte</vt:lpstr>
      <vt:lpstr>Belgrano Sur</vt:lpstr>
    </vt:vector>
  </TitlesOfParts>
  <Company>CNRT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Ralph</dc:creator>
  <cp:lastModifiedBy>Martin Ralph</cp:lastModifiedBy>
  <dcterms:created xsi:type="dcterms:W3CDTF">2014-07-11T15:06:41Z</dcterms:created>
  <dcterms:modified xsi:type="dcterms:W3CDTF">2018-09-18T12:35:59Z</dcterms:modified>
</cp:coreProperties>
</file>