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9_SOLDADORAS\040 Cuestionarios\10 Modelo Enviado\Productores\"/>
    </mc:Choice>
  </mc:AlternateContent>
  <bookViews>
    <workbookView xWindow="240" yWindow="45" windowWidth="9135" windowHeight="4965" tabRatio="744" activeTab="10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8.b.... Costos " sheetId="56" r:id="rId14"/>
    <sheet name="8.c.... Costos  " sheetId="57" r:id="rId15"/>
    <sheet name="9.a adicional costos" sheetId="50" r:id="rId16"/>
    <sheet name="9.b adicional costos " sheetId="60" r:id="rId17"/>
    <sheet name="9.c adicional costos  " sheetId="61" r:id="rId18"/>
    <sheet name="10.a -precios" sheetId="38" r:id="rId19"/>
    <sheet name="10.b -precios " sheetId="58" r:id="rId20"/>
    <sheet name="10.c -precios  " sheetId="59" r:id="rId21"/>
    <sheet name="11- impo " sheetId="40" r:id="rId22"/>
    <sheet name="12- Reventa" sheetId="41" r:id="rId23"/>
    <sheet name="13 existencias" sheetId="42" r:id="rId24"/>
    <sheet name="14 impo semi " sheetId="43" r:id="rId25"/>
    <sheet name="15.a -costos" sheetId="53" r:id="rId26"/>
    <sheet name="15.b-costos" sheetId="54" r:id="rId27"/>
    <sheet name="15.c-costos " sheetId="55" r:id="rId28"/>
    <sheet name="11-Máx. Prod." sheetId="14" state="hidden" r:id="rId29"/>
    <sheet name="14-horas trabajadas" sheetId="23" state="hidden" r:id="rId30"/>
  </sheets>
  <externalReferences>
    <externalReference r:id="rId31"/>
    <externalReference r:id="rId32"/>
    <externalReference r:id="rId33"/>
    <externalReference r:id="rId34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8">'10.a -precios'!$B$1:$F$63</definedName>
    <definedName name="_xlnm.Print_Area" localSheetId="19">'10.b -precios '!$B$1:$F$63</definedName>
    <definedName name="_xlnm.Print_Area" localSheetId="20">'10.c -precios  '!$B$1:$F$63</definedName>
    <definedName name="_xlnm.Print_Area" localSheetId="21">'11- impo '!$A$1:$F$63</definedName>
    <definedName name="_xlnm.Print_Area" localSheetId="28">'11-Máx. Prod.'!$A$1:$B$5</definedName>
    <definedName name="_xlnm.Print_Area" localSheetId="22">'12- Reventa'!$A$1:$I$63</definedName>
    <definedName name="_xlnm.Print_Area" localSheetId="23">'13 existencias'!$A$1:$E$13</definedName>
    <definedName name="_xlnm.Print_Area" localSheetId="24">'14 impo semi '!$A$1:$F$70</definedName>
    <definedName name="_xlnm.Print_Area" localSheetId="29">'14-horas trabajadas'!$A$1:$D$10</definedName>
    <definedName name="_xlnm.Print_Area" localSheetId="25">'15.a -costos'!$A$1:$I$40</definedName>
    <definedName name="_xlnm.Print_Area" localSheetId="26">'15.b-costos'!$A$1:$I$42</definedName>
    <definedName name="_xlnm.Print_Area" localSheetId="27">'15.c-costos '!$A$1:$I$42</definedName>
    <definedName name="_xlnm.Print_Area" localSheetId="3">'2. prod.  nac.'!$A$1:$C$17</definedName>
    <definedName name="_xlnm.Print_Area" localSheetId="4">'3.vol.'!$C$1:$L$63</definedName>
    <definedName name="_xlnm.Print_Area" localSheetId="5">'4.$'!$A$1:$E$63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'!$A$1:$E$45</definedName>
    <definedName name="_xlnm.Print_Area" localSheetId="12">'8.a.... Costos'!$A$1:$I$65</definedName>
    <definedName name="_xlnm.Print_Area" localSheetId="13">'8.b.... Costos '!$A$1:$I$65</definedName>
    <definedName name="_xlnm.Print_Area" localSheetId="14">'8.c.... Costos  '!$A$1:$I$65</definedName>
    <definedName name="_xlnm.Print_Area" localSheetId="15">'9.a adicional costos'!$A$1:$G$45</definedName>
    <definedName name="_xlnm.Print_Area" localSheetId="16">'9.b adicional costos '!$A$1:$G$45</definedName>
    <definedName name="_xlnm.Print_Area" localSheetId="17">'9.c adicional costos  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F25" i="61" l="1"/>
  <c r="E25" i="61"/>
  <c r="D25" i="61"/>
  <c r="C25" i="61"/>
  <c r="A3" i="61"/>
  <c r="F25" i="60"/>
  <c r="E25" i="60"/>
  <c r="D25" i="60"/>
  <c r="C25" i="60"/>
  <c r="A3" i="60"/>
  <c r="D73" i="59"/>
  <c r="C73" i="59"/>
  <c r="D72" i="59"/>
  <c r="C72" i="59"/>
  <c r="D71" i="59"/>
  <c r="C71" i="59"/>
  <c r="D70" i="59"/>
  <c r="C70" i="59"/>
  <c r="D69" i="59"/>
  <c r="C69" i="59"/>
  <c r="B63" i="59"/>
  <c r="B73" i="59"/>
  <c r="B62" i="59"/>
  <c r="B72" i="59"/>
  <c r="B60" i="59"/>
  <c r="B59" i="59"/>
  <c r="B58" i="59"/>
  <c r="B56" i="59"/>
  <c r="B55" i="59"/>
  <c r="B54" i="59"/>
  <c r="B53" i="59"/>
  <c r="B52" i="59"/>
  <c r="B51" i="59"/>
  <c r="B50" i="59"/>
  <c r="B49" i="59"/>
  <c r="B48" i="59"/>
  <c r="B47" i="59"/>
  <c r="B46" i="59"/>
  <c r="B45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D73" i="58"/>
  <c r="C73" i="58"/>
  <c r="D72" i="58"/>
  <c r="C72" i="58"/>
  <c r="D71" i="58"/>
  <c r="C71" i="58"/>
  <c r="D70" i="58"/>
  <c r="C70" i="58"/>
  <c r="D69" i="58"/>
  <c r="C69" i="58"/>
  <c r="B63" i="58"/>
  <c r="B73" i="58"/>
  <c r="B62" i="58"/>
  <c r="B72" i="58"/>
  <c r="B60" i="58"/>
  <c r="B59" i="58"/>
  <c r="B58" i="58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H69" i="57"/>
  <c r="F69" i="57"/>
  <c r="D69" i="57"/>
  <c r="B69" i="57"/>
  <c r="H68" i="57"/>
  <c r="F68" i="57"/>
  <c r="D68" i="57"/>
  <c r="B68" i="57"/>
  <c r="A4" i="57"/>
  <c r="H69" i="56"/>
  <c r="F69" i="56"/>
  <c r="D69" i="56"/>
  <c r="B69" i="56"/>
  <c r="H68" i="56"/>
  <c r="F68" i="56"/>
  <c r="D68" i="56"/>
  <c r="B68" i="56"/>
  <c r="A4" i="56"/>
  <c r="H51" i="55"/>
  <c r="F51" i="55"/>
  <c r="D51" i="55"/>
  <c r="B51" i="55"/>
  <c r="H50" i="55"/>
  <c r="F50" i="55"/>
  <c r="D50" i="55"/>
  <c r="B50" i="55"/>
  <c r="H51" i="54"/>
  <c r="F51" i="54"/>
  <c r="D51" i="54"/>
  <c r="B51" i="54"/>
  <c r="H50" i="54"/>
  <c r="F50" i="54"/>
  <c r="D50" i="54"/>
  <c r="B50" i="54"/>
  <c r="H50" i="53"/>
  <c r="F50" i="53"/>
  <c r="D50" i="53"/>
  <c r="B50" i="53"/>
  <c r="H49" i="53"/>
  <c r="F49" i="53"/>
  <c r="D49" i="53"/>
  <c r="B49" i="53"/>
  <c r="A3" i="40"/>
  <c r="A7" i="52"/>
  <c r="B8" i="34"/>
  <c r="B63" i="38"/>
  <c r="B62" i="38"/>
  <c r="B72" i="38"/>
  <c r="B58" i="38"/>
  <c r="A57" i="40"/>
  <c r="B11" i="34"/>
  <c r="B10" i="34"/>
  <c r="B7" i="34"/>
  <c r="A10" i="32"/>
  <c r="A9" i="32"/>
  <c r="A6" i="32"/>
  <c r="A62" i="47"/>
  <c r="A63" i="46"/>
  <c r="A61" i="47"/>
  <c r="A62" i="46"/>
  <c r="A58" i="47"/>
  <c r="A67" i="47"/>
  <c r="A55" i="47"/>
  <c r="A56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70" i="47"/>
  <c r="A61" i="52"/>
  <c r="A60" i="52"/>
  <c r="A57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E72" i="52"/>
  <c r="E71" i="52"/>
  <c r="E70" i="52"/>
  <c r="E69" i="52"/>
  <c r="E68" i="52"/>
  <c r="E56" i="52"/>
  <c r="E67" i="52"/>
  <c r="A3" i="52"/>
  <c r="C56" i="52"/>
  <c r="C67" i="52"/>
  <c r="C68" i="52"/>
  <c r="C69" i="52"/>
  <c r="C70" i="52"/>
  <c r="C71" i="52"/>
  <c r="C72" i="52"/>
  <c r="A23" i="42"/>
  <c r="A22" i="42"/>
  <c r="A3" i="50"/>
  <c r="A4" i="36"/>
  <c r="A3" i="49"/>
  <c r="F6" i="34"/>
  <c r="C6" i="34"/>
  <c r="A3" i="47"/>
  <c r="A4" i="46"/>
  <c r="D25" i="50"/>
  <c r="E25" i="50"/>
  <c r="F25" i="50"/>
  <c r="C25" i="50"/>
  <c r="C3" i="45"/>
  <c r="A3" i="28"/>
  <c r="I63" i="46"/>
  <c r="I62" i="46"/>
  <c r="I61" i="46"/>
  <c r="I60" i="46"/>
  <c r="I59" i="46"/>
  <c r="I56" i="46"/>
  <c r="D56" i="46"/>
  <c r="I55" i="46"/>
  <c r="D55" i="46"/>
  <c r="I54" i="46"/>
  <c r="I53" i="46"/>
  <c r="I52" i="46"/>
  <c r="D52" i="46"/>
  <c r="I51" i="46"/>
  <c r="I50" i="46"/>
  <c r="I49" i="46"/>
  <c r="D49" i="46"/>
  <c r="I48" i="46"/>
  <c r="D48" i="46"/>
  <c r="I47" i="46"/>
  <c r="I46" i="46"/>
  <c r="I45" i="46"/>
  <c r="I44" i="46"/>
  <c r="D44" i="46"/>
  <c r="I43" i="46"/>
  <c r="D43" i="46"/>
  <c r="I42" i="46"/>
  <c r="I41" i="46"/>
  <c r="I40" i="46"/>
  <c r="D40" i="46"/>
  <c r="I39" i="46"/>
  <c r="D39" i="46"/>
  <c r="I38" i="46"/>
  <c r="I37" i="46"/>
  <c r="I36" i="46"/>
  <c r="D36" i="46"/>
  <c r="I35" i="46"/>
  <c r="D35" i="46"/>
  <c r="I34" i="46"/>
  <c r="I33" i="46"/>
  <c r="I32" i="46"/>
  <c r="I31" i="46"/>
  <c r="D31" i="46"/>
  <c r="I30" i="46"/>
  <c r="I29" i="46"/>
  <c r="I28" i="46"/>
  <c r="D28" i="46"/>
  <c r="I27" i="46"/>
  <c r="D27" i="46"/>
  <c r="I26" i="46"/>
  <c r="I25" i="46"/>
  <c r="I24" i="46"/>
  <c r="D24" i="46"/>
  <c r="I23" i="46"/>
  <c r="D23" i="46"/>
  <c r="I22" i="46"/>
  <c r="I21" i="46"/>
  <c r="I20" i="46"/>
  <c r="D20" i="46"/>
  <c r="I19" i="46"/>
  <c r="I18" i="46"/>
  <c r="I17" i="46"/>
  <c r="I16" i="46"/>
  <c r="D16" i="46"/>
  <c r="I15" i="46"/>
  <c r="I14" i="46"/>
  <c r="I13" i="46"/>
  <c r="I12" i="46"/>
  <c r="D12" i="46"/>
  <c r="I11" i="46"/>
  <c r="I10" i="46"/>
  <c r="I9" i="46"/>
  <c r="B23" i="42"/>
  <c r="B22" i="42"/>
  <c r="B21" i="42"/>
  <c r="B20" i="42"/>
  <c r="B19" i="42"/>
  <c r="K71" i="45"/>
  <c r="K72" i="45"/>
  <c r="K70" i="45"/>
  <c r="K69" i="45"/>
  <c r="K68" i="45"/>
  <c r="D63" i="46"/>
  <c r="D45" i="46"/>
  <c r="D46" i="46"/>
  <c r="D47" i="46"/>
  <c r="D50" i="46"/>
  <c r="D51" i="46"/>
  <c r="D53" i="46"/>
  <c r="D54" i="46"/>
  <c r="D62" i="46"/>
  <c r="D33" i="46"/>
  <c r="D34" i="46"/>
  <c r="D37" i="46"/>
  <c r="D38" i="46"/>
  <c r="D41" i="46"/>
  <c r="D42" i="46"/>
  <c r="D61" i="46"/>
  <c r="D60" i="46"/>
  <c r="D21" i="46"/>
  <c r="D22" i="46"/>
  <c r="D25" i="46"/>
  <c r="D26" i="46"/>
  <c r="D29" i="46"/>
  <c r="D30" i="46"/>
  <c r="D32" i="46"/>
  <c r="D59" i="46"/>
  <c r="D9" i="46"/>
  <c r="D10" i="46"/>
  <c r="D11" i="46"/>
  <c r="D13" i="46"/>
  <c r="D14" i="46"/>
  <c r="D15" i="46"/>
  <c r="D17" i="46"/>
  <c r="D18" i="46"/>
  <c r="D19" i="46"/>
  <c r="D58" i="46"/>
  <c r="D69" i="46"/>
  <c r="I58" i="46"/>
  <c r="B52" i="49"/>
  <c r="E50" i="49"/>
  <c r="B50" i="49"/>
  <c r="D50" i="49"/>
  <c r="E52" i="49"/>
  <c r="D52" i="49"/>
  <c r="B18" i="32"/>
  <c r="O8" i="45"/>
  <c r="O9" i="45"/>
  <c r="O10" i="45"/>
  <c r="O11" i="45"/>
  <c r="O12" i="45"/>
  <c r="O13" i="45"/>
  <c r="O1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O34" i="45"/>
  <c r="O35" i="45"/>
  <c r="O36" i="45"/>
  <c r="O37" i="45"/>
  <c r="O38" i="45"/>
  <c r="O39" i="45"/>
  <c r="O40" i="45"/>
  <c r="O41" i="45"/>
  <c r="O42" i="45"/>
  <c r="O43" i="45"/>
  <c r="O44" i="45"/>
  <c r="O45" i="45"/>
  <c r="O46" i="45"/>
  <c r="O47" i="45"/>
  <c r="O48" i="45"/>
  <c r="O49" i="45"/>
  <c r="O50" i="45"/>
  <c r="O51" i="45"/>
  <c r="O52" i="45"/>
  <c r="O53" i="45"/>
  <c r="O54" i="45"/>
  <c r="O55" i="45"/>
  <c r="I75" i="41"/>
  <c r="B75" i="41"/>
  <c r="C75" i="41"/>
  <c r="C67" i="47"/>
  <c r="D76" i="43"/>
  <c r="C76" i="43"/>
  <c r="D75" i="43"/>
  <c r="C75" i="43"/>
  <c r="D74" i="43"/>
  <c r="C74" i="43"/>
  <c r="D73" i="43"/>
  <c r="C73" i="43"/>
  <c r="D72" i="43"/>
  <c r="C72" i="43"/>
  <c r="B50" i="38"/>
  <c r="A49" i="40"/>
  <c r="A50" i="41"/>
  <c r="B51" i="38"/>
  <c r="A50" i="40"/>
  <c r="A51" i="41"/>
  <c r="B52" i="38"/>
  <c r="A51" i="40"/>
  <c r="A52" i="41"/>
  <c r="B53" i="38"/>
  <c r="A52" i="40"/>
  <c r="A53" i="41"/>
  <c r="B54" i="38"/>
  <c r="A53" i="40"/>
  <c r="A54" i="41"/>
  <c r="B55" i="38"/>
  <c r="A54" i="40"/>
  <c r="A55" i="41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69" i="38"/>
  <c r="D70" i="38"/>
  <c r="D71" i="38"/>
  <c r="D72" i="38"/>
  <c r="D73" i="38"/>
  <c r="C73" i="38"/>
  <c r="C72" i="38"/>
  <c r="C71" i="38"/>
  <c r="C70" i="38"/>
  <c r="C69" i="38"/>
  <c r="B18" i="42"/>
  <c r="B56" i="38"/>
  <c r="A55" i="40"/>
  <c r="A56" i="41"/>
  <c r="C71" i="47"/>
  <c r="C70" i="47"/>
  <c r="J72" i="45"/>
  <c r="I72" i="45"/>
  <c r="H72" i="45"/>
  <c r="G72" i="45"/>
  <c r="F72" i="45"/>
  <c r="J71" i="45"/>
  <c r="I71" i="45"/>
  <c r="H71" i="45"/>
  <c r="G71" i="45"/>
  <c r="F71" i="45"/>
  <c r="E72" i="45"/>
  <c r="E71" i="45"/>
  <c r="B47" i="38"/>
  <c r="A46" i="40"/>
  <c r="A47" i="41"/>
  <c r="H69" i="36"/>
  <c r="H68" i="36"/>
  <c r="F69" i="36"/>
  <c r="F68" i="36"/>
  <c r="D69" i="36"/>
  <c r="D68" i="36"/>
  <c r="B68" i="36"/>
  <c r="B69" i="36"/>
  <c r="B19" i="32"/>
  <c r="B20" i="32"/>
  <c r="B21" i="32"/>
  <c r="B17" i="32"/>
  <c r="B49" i="38"/>
  <c r="A48" i="40"/>
  <c r="A49" i="41"/>
  <c r="B48" i="38"/>
  <c r="A47" i="40"/>
  <c r="A48" i="41"/>
  <c r="B46" i="38"/>
  <c r="A45" i="40"/>
  <c r="A46" i="41"/>
  <c r="B45" i="38"/>
  <c r="A44" i="40"/>
  <c r="A45" i="41"/>
  <c r="B44" i="38"/>
  <c r="A43" i="40"/>
  <c r="A44" i="41"/>
  <c r="B43" i="38"/>
  <c r="A42" i="40"/>
  <c r="A43" i="41"/>
  <c r="A43" i="43"/>
  <c r="B42" i="38"/>
  <c r="A41" i="40"/>
  <c r="A42" i="41"/>
  <c r="A42" i="43"/>
  <c r="B41" i="38"/>
  <c r="A40" i="40"/>
  <c r="A41" i="41"/>
  <c r="A41" i="43"/>
  <c r="B40" i="38"/>
  <c r="A39" i="40"/>
  <c r="A40" i="41"/>
  <c r="A40" i="43"/>
  <c r="B39" i="38"/>
  <c r="A38" i="40"/>
  <c r="A39" i="41"/>
  <c r="A39" i="43"/>
  <c r="B38" i="38"/>
  <c r="A37" i="40"/>
  <c r="A38" i="41"/>
  <c r="A38" i="43"/>
  <c r="B37" i="38"/>
  <c r="A36" i="40"/>
  <c r="A37" i="41"/>
  <c r="A37" i="43"/>
  <c r="B36" i="38"/>
  <c r="A35" i="40"/>
  <c r="A36" i="41"/>
  <c r="A36" i="43"/>
  <c r="B35" i="38"/>
  <c r="A34" i="40"/>
  <c r="A35" i="41"/>
  <c r="A35" i="43"/>
  <c r="B34" i="38"/>
  <c r="A33" i="40"/>
  <c r="A34" i="41"/>
  <c r="A34" i="43"/>
  <c r="B33" i="38"/>
  <c r="A32" i="40"/>
  <c r="A33" i="41"/>
  <c r="A33" i="43"/>
  <c r="B32" i="38"/>
  <c r="A31" i="40"/>
  <c r="A32" i="41"/>
  <c r="A32" i="43"/>
  <c r="B31" i="38"/>
  <c r="A30" i="40"/>
  <c r="A31" i="41"/>
  <c r="A31" i="43"/>
  <c r="B30" i="38"/>
  <c r="A29" i="40"/>
  <c r="A30" i="41"/>
  <c r="A30" i="43"/>
  <c r="B29" i="38"/>
  <c r="A28" i="40"/>
  <c r="A29" i="41"/>
  <c r="A29" i="43"/>
  <c r="B28" i="38"/>
  <c r="A27" i="40"/>
  <c r="A28" i="41"/>
  <c r="A28" i="43"/>
  <c r="B27" i="38"/>
  <c r="A26" i="40"/>
  <c r="A27" i="41"/>
  <c r="A27" i="43"/>
  <c r="B26" i="38"/>
  <c r="A25" i="40"/>
  <c r="A26" i="41"/>
  <c r="A26" i="43"/>
  <c r="B25" i="38"/>
  <c r="A24" i="40"/>
  <c r="A25" i="41"/>
  <c r="A25" i="43"/>
  <c r="B24" i="38"/>
  <c r="A23" i="40"/>
  <c r="A24" i="41"/>
  <c r="A24" i="43"/>
  <c r="B23" i="38"/>
  <c r="A22" i="40"/>
  <c r="A23" i="41"/>
  <c r="A23" i="43"/>
  <c r="B22" i="38"/>
  <c r="A21" i="40"/>
  <c r="A22" i="41"/>
  <c r="A22" i="43"/>
  <c r="B21" i="38"/>
  <c r="A20" i="40"/>
  <c r="A21" i="41"/>
  <c r="A21" i="43"/>
  <c r="B20" i="38"/>
  <c r="A19" i="40"/>
  <c r="A20" i="41"/>
  <c r="A20" i="43"/>
  <c r="B19" i="38"/>
  <c r="A18" i="40"/>
  <c r="A19" i="41"/>
  <c r="A19" i="43"/>
  <c r="B18" i="38"/>
  <c r="A17" i="40"/>
  <c r="A18" i="41"/>
  <c r="A18" i="43"/>
  <c r="B17" i="38"/>
  <c r="A16" i="40"/>
  <c r="A17" i="41"/>
  <c r="A17" i="43"/>
  <c r="B16" i="38"/>
  <c r="A15" i="40"/>
  <c r="A16" i="41"/>
  <c r="A16" i="43"/>
  <c r="B15" i="38"/>
  <c r="A14" i="40"/>
  <c r="A15" i="41"/>
  <c r="A15" i="43"/>
  <c r="B14" i="38"/>
  <c r="A13" i="40"/>
  <c r="A14" i="41"/>
  <c r="A14" i="43"/>
  <c r="B13" i="38"/>
  <c r="A12" i="40"/>
  <c r="A13" i="41"/>
  <c r="A13" i="43"/>
  <c r="B12" i="38"/>
  <c r="A11" i="40"/>
  <c r="A12" i="41"/>
  <c r="A12" i="43"/>
  <c r="B11" i="38"/>
  <c r="A10" i="40"/>
  <c r="A11" i="41"/>
  <c r="A11" i="43"/>
  <c r="B10" i="38"/>
  <c r="A9" i="40"/>
  <c r="A10" i="41"/>
  <c r="A10" i="43"/>
  <c r="B9" i="38"/>
  <c r="A8" i="40"/>
  <c r="A9" i="41"/>
  <c r="A9" i="43"/>
  <c r="C69" i="47"/>
  <c r="C68" i="47"/>
  <c r="I57" i="45"/>
  <c r="I67" i="45"/>
  <c r="I68" i="45"/>
  <c r="I69" i="45"/>
  <c r="I70" i="45"/>
  <c r="E57" i="45"/>
  <c r="E67" i="45"/>
  <c r="F57" i="45"/>
  <c r="G57" i="45"/>
  <c r="G67" i="45"/>
  <c r="H57" i="45"/>
  <c r="H67" i="45"/>
  <c r="J57" i="45"/>
  <c r="J67" i="45"/>
  <c r="F67" i="45"/>
  <c r="E68" i="45"/>
  <c r="F68" i="45"/>
  <c r="G68" i="45"/>
  <c r="H68" i="45"/>
  <c r="J68" i="45"/>
  <c r="E69" i="45"/>
  <c r="F69" i="45"/>
  <c r="G69" i="45"/>
  <c r="H69" i="45"/>
  <c r="J69" i="45"/>
  <c r="E70" i="45"/>
  <c r="F70" i="45"/>
  <c r="G70" i="45"/>
  <c r="H70" i="45"/>
  <c r="J70" i="45"/>
  <c r="A3" i="32"/>
  <c r="F16" i="33"/>
  <c r="C22" i="33"/>
  <c r="B22" i="33"/>
  <c r="E22" i="33"/>
  <c r="A3" i="41"/>
  <c r="A3" i="43"/>
  <c r="D22" i="33"/>
  <c r="D72" i="46"/>
  <c r="A59" i="46"/>
  <c r="D73" i="46"/>
  <c r="A7" i="32"/>
  <c r="A59" i="47"/>
  <c r="A68" i="47"/>
  <c r="A58" i="52"/>
  <c r="B59" i="38"/>
  <c r="A58" i="40"/>
  <c r="A60" i="43"/>
  <c r="D71" i="46"/>
  <c r="D70" i="46"/>
  <c r="B73" i="38"/>
  <c r="A62" i="40"/>
  <c r="A63" i="41"/>
  <c r="A75" i="41"/>
  <c r="A59" i="41"/>
  <c r="A8" i="32"/>
  <c r="A59" i="52"/>
  <c r="B60" i="38"/>
  <c r="A59" i="40"/>
  <c r="B9" i="34"/>
  <c r="A60" i="47"/>
  <c r="A69" i="47"/>
  <c r="A60" i="46"/>
  <c r="A61" i="46"/>
  <c r="D74" i="46"/>
  <c r="A64" i="43"/>
  <c r="A76" i="43"/>
  <c r="A74" i="40"/>
  <c r="A59" i="43"/>
  <c r="A58" i="41"/>
  <c r="A61" i="43"/>
  <c r="A60" i="41"/>
  <c r="A71" i="47"/>
  <c r="A61" i="40"/>
  <c r="A62" i="41"/>
  <c r="A74" i="41"/>
  <c r="A63" i="43"/>
  <c r="A75" i="43"/>
  <c r="A73" i="40"/>
</calcChain>
</file>

<file path=xl/sharedStrings.xml><?xml version="1.0" encoding="utf-8"?>
<sst xmlns="http://schemas.openxmlformats.org/spreadsheetml/2006/main" count="846" uniqueCount="301">
  <si>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</si>
  <si>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</si>
  <si>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</si>
  <si>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</si>
  <si>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</si>
  <si>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</si>
  <si>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</si>
  <si>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</si>
  <si>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</si>
  <si>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</si>
  <si>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</si>
  <si>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</si>
  <si>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</si>
  <si>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</si>
  <si>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</si>
  <si>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</si>
  <si>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</si>
  <si>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</si>
  <si>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</si>
  <si>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</si>
  <si>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Producción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</si>
  <si>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</si>
  <si>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</si>
  <si>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</si>
  <si>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</si>
  <si>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</si>
  <si>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</si>
  <si>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</si>
  <si>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</si>
  <si>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</si>
  <si>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</si>
  <si>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</si>
  <si>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</si>
  <si>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</si>
  <si>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</si>
  <si>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</si>
  <si>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</si>
  <si>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</si>
  <si>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</si>
  <si>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</si>
  <si>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</si>
  <si>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</si>
  <si>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</si>
  <si>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</si>
  <si>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</si>
  <si>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</si>
  <si>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</si>
  <si>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</si>
  <si>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</si>
  <si>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</si>
  <si>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</si>
  <si>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</si>
  <si>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</si>
  <si>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</si>
  <si>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</si>
  <si>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</si>
  <si>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</si>
  <si>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</si>
  <si>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</si>
  <si>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</si>
  <si>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</si>
  <si>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</si>
  <si>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</si>
  <si>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</si>
  <si>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</si>
  <si>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</si>
  <si>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</si>
  <si>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</si>
  <si>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</si>
  <si>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</si>
  <si>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</si>
  <si>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</si>
  <si>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</si>
  <si>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</si>
  <si>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</si>
  <si>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</si>
  <si>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</si>
  <si>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</si>
  <si>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Por Ventas</t>
  </si>
  <si>
    <t>Importaciones de</t>
  </si>
  <si>
    <t>originarias de (1)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</si>
  <si>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</si>
  <si>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</si>
  <si>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</si>
  <si>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</si>
  <si>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</si>
  <si>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</si>
  <si>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</si>
  <si>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</si>
  <si>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</si>
  <si>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</si>
  <si>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</si>
  <si>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</si>
  <si>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</si>
  <si>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</si>
  <si>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</si>
  <si>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</si>
  <si>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</si>
  <si>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</si>
  <si>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</si>
  <si>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</si>
  <si>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</si>
  <si>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</si>
  <si>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</si>
  <si>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</si>
  <si>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</si>
  <si>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</si>
  <si>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</si>
  <si>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</si>
  <si>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</si>
  <si>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</si>
  <si>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</si>
  <si>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</si>
  <si>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</si>
  <si>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</si>
  <si>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</si>
  <si>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</si>
  <si>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</si>
  <si>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</si>
  <si>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</si>
  <si>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</si>
  <si>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</si>
  <si>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</si>
  <si>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</si>
  <si>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</si>
  <si>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</si>
  <si>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</si>
  <si>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</si>
  <si>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</si>
  <si>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</si>
  <si>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</si>
  <si>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</si>
  <si>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</si>
  <si>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</si>
  <si>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</si>
  <si>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</si>
  <si>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</si>
  <si>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</si>
  <si>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</si>
  <si>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</si>
  <si>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</si>
  <si>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</si>
  <si>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</si>
  <si>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</si>
  <si>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</si>
  <si>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</si>
  <si>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</si>
  <si>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</si>
  <si>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</si>
  <si>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</si>
  <si>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</si>
  <si>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</si>
  <si>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</si>
  <si>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</si>
  <si>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</si>
  <si>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</si>
  <si>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</si>
  <si>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</si>
  <si>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</si>
  <si>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</si>
  <si>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</si>
  <si>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</si>
  <si>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</si>
  <si>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</si>
  <si>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</si>
  <si>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</si>
  <si>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</si>
  <si>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</si>
  <si>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</si>
  <si>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</si>
  <si>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</si>
  <si>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</si>
  <si>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</si>
  <si>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</si>
  <si>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</si>
  <si>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</si>
  <si>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</si>
  <si>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</si>
  <si>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</si>
  <si>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</si>
  <si>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</si>
  <si>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</si>
  <si>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</si>
  <si>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</si>
  <si>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</si>
  <si>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</si>
  <si>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</si>
  <si>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</si>
  <si>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</si>
  <si>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</si>
  <si>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</si>
  <si>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</si>
  <si>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</si>
  <si>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</si>
  <si>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</si>
  <si>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</si>
  <si>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ene-xxx 06</t>
  </si>
  <si>
    <t>ene-xxx05</t>
  </si>
  <si>
    <t>Beneficio Fiscal</t>
  </si>
  <si>
    <t>en pesos por unidad de producto similar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</si>
  <si>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</si>
  <si>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</si>
  <si>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</si>
  <si>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</si>
  <si>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</si>
  <si>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</si>
  <si>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</si>
  <si>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</si>
  <si>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</si>
  <si>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</si>
  <si>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</si>
  <si>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</si>
  <si>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</si>
  <si>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</si>
  <si>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</si>
  <si>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</si>
  <si>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</si>
  <si>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</si>
  <si>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</si>
  <si>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</si>
  <si>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</si>
  <si>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</si>
  <si>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</si>
  <si>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* En caso de existir más de un despacho por mes, completar estos datos en una hoja separada o insertar las filas necesarias.</t>
  </si>
  <si>
    <t>3</t>
  </si>
  <si>
    <t>en pesos por unidad</t>
  </si>
  <si>
    <t>promedio 2016</t>
  </si>
  <si>
    <t>promedio 2017</t>
  </si>
  <si>
    <t>promedio 2018</t>
  </si>
  <si>
    <t xml:space="preserve">en pesos por unidad </t>
  </si>
  <si>
    <t>Valor $</t>
  </si>
  <si>
    <t xml:space="preserve">por unidad </t>
  </si>
  <si>
    <t>Precios en el mercado interno de máquinas para soldar</t>
  </si>
  <si>
    <t>(completar el origen):China</t>
  </si>
  <si>
    <t>CHINA</t>
  </si>
  <si>
    <t xml:space="preserve">En unidad </t>
  </si>
  <si>
    <t>Máquinas para soldar de todos los orígenes</t>
  </si>
  <si>
    <t>Origen CHINA</t>
  </si>
  <si>
    <t>(completar el origen):CHINA</t>
  </si>
  <si>
    <r>
      <t xml:space="preserve">Modelos de </t>
    </r>
    <r>
      <rPr>
        <b/>
        <i/>
        <u/>
        <sz val="10"/>
        <rFont val="Arial"/>
        <family val="2"/>
      </rPr>
      <t/>
    </r>
  </si>
  <si>
    <t>ene-mar 2019</t>
  </si>
  <si>
    <t>en unidades</t>
  </si>
  <si>
    <t>ene-mar 2018</t>
  </si>
  <si>
    <t>Máquinas para soldar</t>
  </si>
  <si>
    <t>En unidades</t>
  </si>
  <si>
    <t xml:space="preserve">Unidades </t>
  </si>
  <si>
    <t>promedio ene-mar 2019</t>
  </si>
  <si>
    <r>
      <t xml:space="preserve">cantidad por </t>
    </r>
    <r>
      <rPr>
        <i/>
        <sz val="10"/>
        <rFont val="Arial"/>
        <family val="2"/>
      </rPr>
      <t xml:space="preserve">unidad </t>
    </r>
    <r>
      <rPr>
        <i/>
        <sz val="10"/>
        <rFont val="Arial"/>
        <family val="2"/>
      </rPr>
      <t>/ art.represent</t>
    </r>
  </si>
  <si>
    <r>
      <t>(en unidades</t>
    </r>
    <r>
      <rPr>
        <b/>
        <i/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>y valores de primera venta)</t>
    </r>
  </si>
  <si>
    <t>Costo de nacionalización y determinación del precio de primera venta.</t>
  </si>
  <si>
    <t>Origen: CHINA</t>
  </si>
  <si>
    <t>CONCEPTO</t>
  </si>
  <si>
    <t>%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</si>
  <si>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</si>
  <si>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</si>
  <si>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</si>
  <si>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</si>
  <si>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</si>
  <si>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</si>
  <si>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</si>
  <si>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</si>
  <si>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</si>
  <si>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</si>
  <si>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</si>
  <si>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</si>
  <si>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</si>
  <si>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</si>
  <si>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</si>
  <si>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</si>
  <si>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</si>
  <si>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</si>
  <si>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</si>
  <si>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</si>
  <si>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</si>
  <si>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</si>
  <si>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</si>
  <si>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</si>
  <si>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PRECIO PRIMERA VENTA</t>
  </si>
  <si>
    <t>promedio ene-marzo 2019</t>
  </si>
  <si>
    <t xml:space="preserve"> Máquina para soldar con transformador, MMA, de 180 A (amperes) y de corriente alterna.</t>
  </si>
  <si>
    <t>con transformador, MMA, de 180 A (amperes) y de corriente alterna.</t>
  </si>
  <si>
    <t>Cuadro N° 8.a</t>
  </si>
  <si>
    <t>Cuadro N° 8.b</t>
  </si>
  <si>
    <t>tipo Inverter, MMA, de 160/200 A (amperes) con un factor de servicio mínimo de 35%.</t>
  </si>
  <si>
    <t>Cuadro N° 8.c</t>
  </si>
  <si>
    <t>tipo Inverter, MIG-MAG, de 180/250 A (amperes) con un factor de servicio mínimo de 35%.</t>
  </si>
  <si>
    <t>Costos Totales del conjunto de todas las</t>
  </si>
  <si>
    <t>Cuadro Nº 10.a</t>
  </si>
  <si>
    <t>Cuadro Nº 10.b</t>
  </si>
  <si>
    <t>Cuadro Nº 10.c</t>
  </si>
  <si>
    <t>Cuadro Nº 15.a</t>
  </si>
  <si>
    <t>Cuadro Nº 15.b</t>
  </si>
  <si>
    <t>Cuadro Nº 15.c</t>
  </si>
  <si>
    <t xml:space="preserve"> Máquina para soldar tipo Inverter, MMA, de 160/200 A (amperes) con un factor de servicio mínimo de 35%.</t>
  </si>
  <si>
    <t xml:space="preserve"> Máquina para soldar tipo Inverter, MIG-MAG, de 180/250 A (amperes) con un factor de servicio mínimo de 35%.</t>
  </si>
  <si>
    <t>MMA, de 180 A (amperes) y de corriente alterna.</t>
  </si>
  <si>
    <t>Cuadro N° 9.a</t>
  </si>
  <si>
    <t>Cuadro N° 9.b</t>
  </si>
  <si>
    <t>Cuadro N° 9.c</t>
  </si>
  <si>
    <t>Características técnicas, físicas, (por ejemplo potencia, tensión, sistemas de soldadura, si es “Inverter” o no, factores de servicio, etc)</t>
  </si>
  <si>
    <t>Masa Salarial (en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</si>
</sst>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3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MS Sans Serif"/>
    </font>
    <font>
      <i/>
      <sz val="10"/>
      <name val="MS Sans Serif"/>
      <family val="2"/>
    </font>
    <font>
      <i/>
      <u/>
      <sz val="10"/>
      <name val="MS Sans Serif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9" fontId="3" fillId="0" borderId="0" applyFont="0" applyFill="0" applyBorder="0" applyAlignment="0" applyProtection="0"/>
    <xf numFmtId="0" fontId="3" fillId="0" borderId="2" applyBorder="0"/>
    <xf numFmtId="0" fontId="29" fillId="0" borderId="2" applyBorder="0"/>
    <xf numFmtId="9" fontId="3" fillId="0" borderId="0" applyFont="0" applyFill="0" applyBorder="0" applyAlignment="0" applyProtection="0"/>
  </cellStyleXfs>
  <cellXfs count="635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4" borderId="0" xfId="0" applyFont="1" applyFill="1" applyAlignme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0" xfId="0" applyNumberFormat="1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5" borderId="21" xfId="0" applyNumberFormat="1" applyFont="1" applyFill="1" applyBorder="1" applyAlignment="1" applyProtection="1">
      <alignment horizontal="center"/>
    </xf>
    <xf numFmtId="4" fontId="19" fillId="5" borderId="22" xfId="0" applyNumberFormat="1" applyFont="1" applyFill="1" applyBorder="1" applyAlignment="1" applyProtection="1">
      <alignment horizontal="center"/>
    </xf>
    <xf numFmtId="4" fontId="19" fillId="5" borderId="34" xfId="0" applyNumberFormat="1" applyFont="1" applyFill="1" applyBorder="1" applyAlignment="1" applyProtection="1">
      <alignment horizontal="center"/>
    </xf>
    <xf numFmtId="4" fontId="19" fillId="5" borderId="2" xfId="0" applyNumberFormat="1" applyFont="1" applyFill="1" applyBorder="1" applyAlignment="1" applyProtection="1">
      <alignment horizontal="center"/>
    </xf>
    <xf numFmtId="4" fontId="19" fillId="5" borderId="23" xfId="0" applyNumberFormat="1" applyFont="1" applyFill="1" applyBorder="1" applyAlignment="1" applyProtection="1">
      <alignment horizontal="center"/>
    </xf>
    <xf numFmtId="4" fontId="19" fillId="5" borderId="3" xfId="0" applyNumberFormat="1" applyFont="1" applyFill="1" applyBorder="1" applyAlignment="1" applyProtection="1">
      <alignment horizontal="center"/>
    </xf>
    <xf numFmtId="4" fontId="19" fillId="5" borderId="35" xfId="0" applyNumberFormat="1" applyFont="1" applyFill="1" applyBorder="1" applyAlignment="1" applyProtection="1">
      <alignment horizontal="center"/>
    </xf>
    <xf numFmtId="4" fontId="19" fillId="5" borderId="11" xfId="0" applyNumberFormat="1" applyFont="1" applyFill="1" applyBorder="1" applyAlignment="1" applyProtection="1">
      <alignment horizontal="center"/>
    </xf>
    <xf numFmtId="4" fontId="19" fillId="5" borderId="26" xfId="0" applyNumberFormat="1" applyFont="1" applyFill="1" applyBorder="1" applyAlignment="1" applyProtection="1">
      <alignment horizontal="center"/>
    </xf>
    <xf numFmtId="4" fontId="19" fillId="5" borderId="27" xfId="0" applyNumberFormat="1" applyFont="1" applyFill="1" applyBorder="1" applyAlignment="1" applyProtection="1">
      <alignment horizontal="center"/>
    </xf>
    <xf numFmtId="4" fontId="19" fillId="5" borderId="36" xfId="0" applyNumberFormat="1" applyFont="1" applyFill="1" applyBorder="1" applyAlignment="1" applyProtection="1">
      <alignment horizontal="center"/>
    </xf>
    <xf numFmtId="4" fontId="19" fillId="5" borderId="12" xfId="0" applyNumberFormat="1" applyFont="1" applyFill="1" applyBorder="1" applyAlignment="1" applyProtection="1">
      <alignment horizontal="center"/>
    </xf>
    <xf numFmtId="4" fontId="19" fillId="5" borderId="28" xfId="0" applyNumberFormat="1" applyFont="1" applyFill="1" applyBorder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/>
    </xf>
    <xf numFmtId="4" fontId="19" fillId="5" borderId="30" xfId="0" applyNumberFormat="1" applyFont="1" applyFill="1" applyBorder="1" applyAlignment="1" applyProtection="1">
      <alignment horizontal="center"/>
    </xf>
    <xf numFmtId="4" fontId="19" fillId="5" borderId="18" xfId="0" applyNumberFormat="1" applyFont="1" applyFill="1" applyBorder="1" applyAlignment="1" applyProtection="1">
      <alignment horizontal="center"/>
    </xf>
    <xf numFmtId="4" fontId="19" fillId="5" borderId="29" xfId="0" applyNumberFormat="1" applyFont="1" applyFill="1" applyBorder="1" applyAlignment="1" applyProtection="1">
      <alignment horizontal="center"/>
    </xf>
    <xf numFmtId="4" fontId="19" fillId="5" borderId="14" xfId="0" applyNumberFormat="1" applyFont="1" applyFill="1" applyBorder="1" applyAlignment="1" applyProtection="1">
      <alignment horizontal="center"/>
    </xf>
    <xf numFmtId="4" fontId="19" fillId="5" borderId="24" xfId="0" applyNumberFormat="1" applyFont="1" applyFill="1" applyBorder="1" applyAlignment="1" applyProtection="1">
      <alignment horizontal="center"/>
    </xf>
    <xf numFmtId="4" fontId="19" fillId="5" borderId="7" xfId="0" quotePrefix="1" applyNumberFormat="1" applyFont="1" applyFill="1" applyBorder="1" applyAlignment="1" applyProtection="1">
      <alignment horizontal="center"/>
    </xf>
    <xf numFmtId="4" fontId="19" fillId="5" borderId="36" xfId="0" quotePrefix="1" applyNumberFormat="1" applyFont="1" applyFill="1" applyBorder="1" applyAlignment="1" applyProtection="1">
      <alignment horizontal="center"/>
    </xf>
    <xf numFmtId="4" fontId="19" fillId="5" borderId="12" xfId="0" quotePrefix="1" applyNumberFormat="1" applyFont="1" applyFill="1" applyBorder="1" applyAlignment="1" applyProtection="1">
      <alignment horizontal="center"/>
    </xf>
    <xf numFmtId="4" fontId="19" fillId="5" borderId="2" xfId="3" quotePrefix="1" applyNumberFormat="1" applyFont="1" applyFill="1" applyBorder="1" applyAlignment="1" applyProtection="1">
      <alignment horizontal="right"/>
    </xf>
    <xf numFmtId="4" fontId="19" fillId="5" borderId="11" xfId="3" quotePrefix="1" applyNumberFormat="1" applyFont="1" applyFill="1" applyBorder="1" applyAlignment="1" applyProtection="1">
      <alignment horizontal="right"/>
    </xf>
    <xf numFmtId="4" fontId="19" fillId="5" borderId="12" xfId="3" quotePrefix="1" applyNumberFormat="1" applyFont="1" applyFill="1" applyBorder="1" applyAlignment="1" applyProtection="1">
      <alignment horizontal="right"/>
    </xf>
    <xf numFmtId="4" fontId="19" fillId="5" borderId="15" xfId="3" quotePrefix="1" applyNumberFormat="1" applyFont="1" applyFill="1" applyBorder="1" applyAlignment="1" applyProtection="1">
      <alignment horizontal="right"/>
    </xf>
    <xf numFmtId="4" fontId="19" fillId="5" borderId="28" xfId="3" quotePrefix="1" applyNumberFormat="1" applyFont="1" applyFill="1" applyBorder="1" applyAlignment="1" applyProtection="1">
      <alignment horizontal="right"/>
    </xf>
    <xf numFmtId="1" fontId="20" fillId="5" borderId="2" xfId="0" applyNumberFormat="1" applyFont="1" applyFill="1" applyBorder="1" applyAlignment="1" applyProtection="1">
      <alignment horizontal="center"/>
    </xf>
    <xf numFmtId="1" fontId="20" fillId="5" borderId="11" xfId="0" applyNumberFormat="1" applyFont="1" applyFill="1" applyBorder="1" applyAlignment="1" applyProtection="1">
      <alignment horizontal="center"/>
    </xf>
    <xf numFmtId="1" fontId="20" fillId="5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5" borderId="9" xfId="0" applyNumberFormat="1" applyFont="1" applyFill="1" applyBorder="1" applyAlignment="1" applyProtection="1">
      <alignment horizontal="center"/>
    </xf>
    <xf numFmtId="0" fontId="0" fillId="0" borderId="35" xfId="0" applyBorder="1" applyProtection="1">
      <protection locked="0"/>
    </xf>
    <xf numFmtId="0" fontId="20" fillId="0" borderId="37" xfId="0" applyFont="1" applyBorder="1" applyProtection="1">
      <protection locked="0"/>
    </xf>
    <xf numFmtId="0" fontId="20" fillId="0" borderId="38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11" fillId="0" borderId="47" xfId="0" applyFont="1" applyBorder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51" xfId="0" applyFont="1" applyBorder="1" applyAlignment="1" applyProtection="1">
      <alignment horizontal="center"/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42" xfId="0" applyFont="1" applyBorder="1" applyAlignment="1" applyProtection="1">
      <alignment horizontal="centerContinuous"/>
      <protection locked="0"/>
    </xf>
    <xf numFmtId="0" fontId="16" fillId="0" borderId="43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2" xfId="6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3" xfId="6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61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9" fontId="1" fillId="0" borderId="40" xfId="6" applyFont="1" applyBorder="1" applyAlignment="1" applyProtection="1">
      <alignment horizontal="center"/>
      <protection locked="0"/>
    </xf>
    <xf numFmtId="9" fontId="1" fillId="0" borderId="41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5" borderId="2" xfId="0" applyNumberFormat="1" applyFont="1" applyFill="1" applyBorder="1" applyAlignment="1" applyProtection="1">
      <alignment horizontal="center"/>
    </xf>
    <xf numFmtId="4" fontId="11" fillId="5" borderId="11" xfId="0" applyNumberFormat="1" applyFont="1" applyFill="1" applyBorder="1" applyAlignment="1" applyProtection="1">
      <alignment horizontal="center"/>
    </xf>
    <xf numFmtId="4" fontId="11" fillId="5" borderId="12" xfId="0" applyNumberFormat="1" applyFont="1" applyFill="1" applyBorder="1" applyAlignment="1" applyProtection="1">
      <alignment horizontal="center"/>
    </xf>
    <xf numFmtId="4" fontId="11" fillId="5" borderId="29" xfId="0" applyNumberFormat="1" applyFont="1" applyFill="1" applyBorder="1" applyAlignment="1" applyProtection="1">
      <alignment horizontal="center"/>
    </xf>
    <xf numFmtId="4" fontId="11" fillId="5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5" borderId="0" xfId="0" applyNumberFormat="1" applyFont="1" applyFill="1" applyBorder="1" applyAlignment="1" applyProtection="1">
      <alignment horizontal="center"/>
    </xf>
    <xf numFmtId="4" fontId="19" fillId="5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2" fontId="20" fillId="5" borderId="9" xfId="0" applyNumberFormat="1" applyFont="1" applyFill="1" applyBorder="1" applyAlignment="1" applyProtection="1">
      <alignment horizontal="right"/>
    </xf>
    <xf numFmtId="2" fontId="20" fillId="5" borderId="8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7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9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23" fillId="0" borderId="0" xfId="4" applyFont="1" applyBorder="1" applyProtection="1">
      <protection locked="0"/>
    </xf>
    <xf numFmtId="0" fontId="23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centerContinuous"/>
      <protection locked="0"/>
    </xf>
    <xf numFmtId="0" fontId="0" fillId="8" borderId="0" xfId="0" applyFill="1" applyAlignment="1" applyProtection="1">
      <alignment horizontal="centerContinuous"/>
      <protection locked="0"/>
    </xf>
    <xf numFmtId="0" fontId="9" fillId="8" borderId="0" xfId="0" applyFont="1" applyFill="1" applyAlignment="1" applyProtection="1">
      <alignment horizontal="centerContinuous"/>
      <protection locked="0"/>
    </xf>
    <xf numFmtId="0" fontId="1" fillId="8" borderId="14" xfId="0" applyFont="1" applyFill="1" applyBorder="1" applyAlignment="1" applyProtection="1">
      <alignment horizontal="center" vertical="center" wrapText="1"/>
      <protection locked="0"/>
    </xf>
    <xf numFmtId="0" fontId="1" fillId="8" borderId="8" xfId="4" applyFont="1" applyFill="1" applyBorder="1" applyAlignment="1" applyProtection="1">
      <alignment horizontal="center"/>
      <protection locked="0"/>
    </xf>
    <xf numFmtId="0" fontId="14" fillId="8" borderId="69" xfId="0" applyFont="1" applyFill="1" applyBorder="1" applyProtection="1">
      <protection locked="0"/>
    </xf>
    <xf numFmtId="0" fontId="14" fillId="8" borderId="70" xfId="0" applyFont="1" applyFill="1" applyBorder="1" applyProtection="1">
      <protection locked="0"/>
    </xf>
    <xf numFmtId="0" fontId="14" fillId="8" borderId="71" xfId="0" applyFont="1" applyFill="1" applyBorder="1" applyProtection="1">
      <protection locked="0"/>
    </xf>
    <xf numFmtId="0" fontId="1" fillId="8" borderId="0" xfId="0" applyFont="1" applyFill="1" applyProtection="1"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72" xfId="0" applyBorder="1" applyProtection="1">
      <protection locked="0"/>
    </xf>
    <xf numFmtId="0" fontId="0" fillId="8" borderId="0" xfId="0" applyFill="1" applyProtection="1">
      <protection locked="0"/>
    </xf>
    <xf numFmtId="0" fontId="0" fillId="0" borderId="73" xfId="0" applyBorder="1" applyProtection="1">
      <protection locked="0"/>
    </xf>
    <xf numFmtId="0" fontId="0" fillId="0" borderId="74" xfId="0" applyBorder="1" applyProtection="1">
      <protection locked="0"/>
    </xf>
    <xf numFmtId="0" fontId="0" fillId="0" borderId="75" xfId="0" applyBorder="1" applyProtection="1">
      <protection locked="0"/>
    </xf>
    <xf numFmtId="0" fontId="11" fillId="0" borderId="34" xfId="0" applyFont="1" applyBorder="1" applyProtection="1">
      <protection locked="0"/>
    </xf>
    <xf numFmtId="0" fontId="11" fillId="0" borderId="56" xfId="0" applyFont="1" applyBorder="1" applyProtection="1">
      <protection locked="0"/>
    </xf>
    <xf numFmtId="0" fontId="11" fillId="0" borderId="35" xfId="0" applyFont="1" applyBorder="1" applyProtection="1">
      <protection locked="0"/>
    </xf>
    <xf numFmtId="0" fontId="11" fillId="0" borderId="36" xfId="0" applyFont="1" applyBorder="1" applyProtection="1">
      <protection locked="0"/>
    </xf>
    <xf numFmtId="0" fontId="11" fillId="0" borderId="73" xfId="0" applyFont="1" applyBorder="1" applyProtection="1">
      <protection locked="0"/>
    </xf>
    <xf numFmtId="0" fontId="11" fillId="0" borderId="74" xfId="0" applyFont="1" applyBorder="1" applyProtection="1">
      <protection locked="0"/>
    </xf>
    <xf numFmtId="0" fontId="4" fillId="8" borderId="32" xfId="0" applyFont="1" applyFill="1" applyBorder="1" applyAlignment="1" applyProtection="1">
      <alignment horizontal="centerContinuous"/>
      <protection locked="0"/>
    </xf>
    <xf numFmtId="0" fontId="4" fillId="8" borderId="19" xfId="0" applyFont="1" applyFill="1" applyBorder="1" applyProtection="1">
      <protection locked="0"/>
    </xf>
    <xf numFmtId="0" fontId="4" fillId="8" borderId="20" xfId="0" applyFont="1" applyFill="1" applyBorder="1" applyProtection="1">
      <protection locked="0"/>
    </xf>
    <xf numFmtId="0" fontId="4" fillId="8" borderId="13" xfId="0" applyFont="1" applyFill="1" applyBorder="1" applyProtection="1">
      <protection locked="0"/>
    </xf>
    <xf numFmtId="0" fontId="0" fillId="0" borderId="0" xfId="0" applyBorder="1"/>
    <xf numFmtId="0" fontId="4" fillId="8" borderId="0" xfId="0" applyFont="1" applyFill="1" applyAlignment="1" applyProtection="1">
      <alignment horizontal="centerContinuous"/>
      <protection locked="0"/>
    </xf>
    <xf numFmtId="0" fontId="22" fillId="8" borderId="0" xfId="0" applyFont="1" applyFill="1" applyAlignment="1" applyProtection="1">
      <alignment horizontal="centerContinuous"/>
      <protection locked="0"/>
    </xf>
    <xf numFmtId="0" fontId="4" fillId="8" borderId="46" xfId="0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Continuous" wrapText="1"/>
      <protection locked="0"/>
    </xf>
    <xf numFmtId="1" fontId="4" fillId="0" borderId="76" xfId="0" applyNumberFormat="1" applyFont="1" applyBorder="1" applyAlignment="1" applyProtection="1">
      <alignment horizontal="center"/>
      <protection locked="0"/>
    </xf>
    <xf numFmtId="0" fontId="4" fillId="8" borderId="77" xfId="0" applyFont="1" applyFill="1" applyBorder="1" applyAlignment="1" applyProtection="1">
      <alignment horizontal="center"/>
      <protection locked="0"/>
    </xf>
    <xf numFmtId="0" fontId="4" fillId="8" borderId="0" xfId="0" applyFont="1" applyFill="1" applyAlignment="1" applyProtection="1">
      <protection locked="0"/>
    </xf>
    <xf numFmtId="17" fontId="4" fillId="8" borderId="2" xfId="0" applyNumberFormat="1" applyFont="1" applyFill="1" applyBorder="1" applyAlignment="1" applyProtection="1">
      <alignment horizontal="center"/>
      <protection locked="0"/>
    </xf>
    <xf numFmtId="17" fontId="4" fillId="8" borderId="11" xfId="0" applyNumberFormat="1" applyFont="1" applyFill="1" applyBorder="1" applyAlignment="1" applyProtection="1">
      <alignment horizontal="center"/>
      <protection locked="0"/>
    </xf>
    <xf numFmtId="17" fontId="4" fillId="8" borderId="12" xfId="0" applyNumberFormat="1" applyFont="1" applyFill="1" applyBorder="1" applyAlignment="1" applyProtection="1">
      <alignment horizontal="center"/>
      <protection locked="0"/>
    </xf>
    <xf numFmtId="1" fontId="4" fillId="8" borderId="2" xfId="0" applyNumberFormat="1" applyFont="1" applyFill="1" applyBorder="1" applyAlignment="1" applyProtection="1">
      <alignment horizontal="center"/>
      <protection locked="0"/>
    </xf>
    <xf numFmtId="1" fontId="4" fillId="8" borderId="12" xfId="0" applyNumberFormat="1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3" fontId="11" fillId="0" borderId="56" xfId="3" quotePrefix="1" applyNumberFormat="1" applyFont="1" applyFill="1" applyBorder="1" applyAlignment="1" applyProtection="1">
      <alignment horizontal="right"/>
      <protection locked="0"/>
    </xf>
    <xf numFmtId="3" fontId="11" fillId="0" borderId="73" xfId="3" quotePrefix="1" applyNumberFormat="1" applyFont="1" applyFill="1" applyBorder="1" applyAlignment="1" applyProtection="1">
      <alignment horizontal="right"/>
      <protection locked="0"/>
    </xf>
    <xf numFmtId="3" fontId="11" fillId="0" borderId="74" xfId="3" quotePrefix="1" applyNumberFormat="1" applyFont="1" applyFill="1" applyBorder="1" applyAlignment="1" applyProtection="1">
      <alignment horizontal="right"/>
      <protection locked="0"/>
    </xf>
    <xf numFmtId="3" fontId="11" fillId="0" borderId="75" xfId="3" quotePrefix="1" applyNumberFormat="1" applyFont="1" applyFill="1" applyBorder="1" applyAlignment="1" applyProtection="1">
      <alignment horizontal="right"/>
      <protection locked="0"/>
    </xf>
    <xf numFmtId="3" fontId="11" fillId="0" borderId="78" xfId="3" quotePrefix="1" applyNumberFormat="1" applyFont="1" applyFill="1" applyBorder="1" applyAlignment="1" applyProtection="1">
      <alignment horizontal="right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0" fontId="4" fillId="0" borderId="79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3" fontId="11" fillId="0" borderId="80" xfId="3" quotePrefix="1" applyNumberFormat="1" applyFont="1" applyFill="1" applyBorder="1" applyAlignment="1" applyProtection="1">
      <alignment horizontal="right"/>
      <protection locked="0"/>
    </xf>
    <xf numFmtId="3" fontId="11" fillId="0" borderId="81" xfId="3" quotePrefix="1" applyNumberFormat="1" applyFont="1" applyFill="1" applyBorder="1" applyAlignment="1" applyProtection="1">
      <alignment horizontal="right"/>
      <protection locked="0"/>
    </xf>
    <xf numFmtId="3" fontId="11" fillId="0" borderId="82" xfId="3" quotePrefix="1" applyNumberFormat="1" applyFont="1" applyFill="1" applyBorder="1" applyAlignment="1" applyProtection="1">
      <alignment horizontal="right"/>
      <protection locked="0"/>
    </xf>
    <xf numFmtId="3" fontId="11" fillId="0" borderId="83" xfId="3" quotePrefix="1" applyNumberFormat="1" applyFont="1" applyFill="1" applyBorder="1" applyAlignment="1" applyProtection="1">
      <alignment horizontal="right"/>
      <protection locked="0"/>
    </xf>
    <xf numFmtId="3" fontId="11" fillId="0" borderId="84" xfId="3" quotePrefix="1" applyNumberFormat="1" applyFont="1" applyFill="1" applyBorder="1" applyAlignment="1" applyProtection="1">
      <alignment horizontal="right"/>
      <protection locked="0"/>
    </xf>
    <xf numFmtId="3" fontId="11" fillId="0" borderId="80" xfId="0" applyNumberFormat="1" applyFont="1" applyBorder="1" applyAlignment="1" applyProtection="1">
      <alignment horizontal="center"/>
      <protection locked="0"/>
    </xf>
    <xf numFmtId="3" fontId="11" fillId="0" borderId="81" xfId="0" applyNumberFormat="1" applyFont="1" applyBorder="1" applyAlignment="1" applyProtection="1">
      <alignment horizontal="center"/>
      <protection locked="0"/>
    </xf>
    <xf numFmtId="3" fontId="11" fillId="0" borderId="82" xfId="0" applyNumberFormat="1" applyFont="1" applyBorder="1" applyAlignment="1" applyProtection="1">
      <alignment horizontal="center"/>
      <protection locked="0"/>
    </xf>
    <xf numFmtId="3" fontId="11" fillId="0" borderId="57" xfId="0" applyNumberFormat="1" applyFont="1" applyBorder="1" applyAlignment="1" applyProtection="1">
      <alignment horizontal="center"/>
      <protection locked="0"/>
    </xf>
    <xf numFmtId="0" fontId="11" fillId="0" borderId="82" xfId="0" quotePrefix="1" applyFont="1" applyFill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73" xfId="0" applyFont="1" applyBorder="1" applyAlignment="1" applyProtection="1">
      <alignment horizontal="center"/>
      <protection locked="0"/>
    </xf>
    <xf numFmtId="0" fontId="11" fillId="0" borderId="78" xfId="0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1" fillId="0" borderId="74" xfId="0" applyFont="1" applyFill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3" fontId="11" fillId="0" borderId="84" xfId="0" applyNumberFormat="1" applyFont="1" applyBorder="1" applyAlignment="1" applyProtection="1">
      <alignment horizontal="center"/>
      <protection locked="0"/>
    </xf>
    <xf numFmtId="3" fontId="11" fillId="0" borderId="85" xfId="0" applyNumberFormat="1" applyFont="1" applyBorder="1" applyAlignment="1" applyProtection="1">
      <alignment horizontal="center"/>
      <protection locked="0"/>
    </xf>
    <xf numFmtId="0" fontId="11" fillId="2" borderId="79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0" fontId="4" fillId="8" borderId="9" xfId="0" applyFont="1" applyFill="1" applyBorder="1" applyAlignment="1" applyProtection="1">
      <alignment horizontal="center"/>
      <protection locked="0"/>
    </xf>
    <xf numFmtId="1" fontId="4" fillId="8" borderId="68" xfId="0" applyNumberFormat="1" applyFont="1" applyFill="1" applyBorder="1" applyAlignment="1" applyProtection="1">
      <alignment horizontal="center"/>
      <protection locked="0"/>
    </xf>
    <xf numFmtId="0" fontId="11" fillId="8" borderId="76" xfId="0" applyFont="1" applyFill="1" applyBorder="1" applyProtection="1">
      <protection locked="0"/>
    </xf>
    <xf numFmtId="0" fontId="11" fillId="8" borderId="46" xfId="0" applyFont="1" applyFill="1" applyBorder="1" applyProtection="1">
      <protection locked="0"/>
    </xf>
    <xf numFmtId="0" fontId="4" fillId="8" borderId="51" xfId="0" applyFont="1" applyFill="1" applyBorder="1" applyAlignment="1" applyProtection="1">
      <alignment horizontal="center"/>
      <protection locked="0"/>
    </xf>
    <xf numFmtId="0" fontId="11" fillId="8" borderId="51" xfId="0" applyFont="1" applyFill="1" applyBorder="1" applyProtection="1">
      <protection locked="0"/>
    </xf>
    <xf numFmtId="0" fontId="4" fillId="8" borderId="76" xfId="0" applyFont="1" applyFill="1" applyBorder="1" applyAlignment="1" applyProtection="1">
      <alignment horizontal="center"/>
      <protection locked="0"/>
    </xf>
    <xf numFmtId="0" fontId="11" fillId="8" borderId="77" xfId="0" applyFont="1" applyFill="1" applyBorder="1" applyProtection="1">
      <protection locked="0"/>
    </xf>
    <xf numFmtId="0" fontId="4" fillId="8" borderId="43" xfId="0" applyFont="1" applyFill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8" borderId="59" xfId="0" applyFont="1" applyFill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 applyProtection="1">
      <alignment horizontal="center" vertical="center"/>
      <protection locked="0"/>
    </xf>
    <xf numFmtId="0" fontId="4" fillId="8" borderId="0" xfId="4" applyFont="1" applyFill="1" applyBorder="1" applyAlignment="1" applyProtection="1">
      <alignment horizontal="left"/>
      <protection locked="0"/>
    </xf>
    <xf numFmtId="0" fontId="3" fillId="8" borderId="0" xfId="4" applyFill="1" applyBorder="1" applyProtection="1">
      <protection locked="0"/>
    </xf>
    <xf numFmtId="0" fontId="12" fillId="8" borderId="0" xfId="4" applyFont="1" applyFill="1" applyBorder="1" applyProtection="1">
      <protection locked="0"/>
    </xf>
    <xf numFmtId="0" fontId="16" fillId="8" borderId="0" xfId="4" applyFont="1" applyFill="1" applyBorder="1" applyAlignment="1" applyProtection="1">
      <alignment horizontal="left"/>
      <protection locked="0"/>
    </xf>
    <xf numFmtId="0" fontId="9" fillId="8" borderId="0" xfId="4" applyFont="1" applyFill="1" applyBorder="1" applyAlignment="1" applyProtection="1">
      <alignment horizontal="left"/>
      <protection locked="0"/>
    </xf>
    <xf numFmtId="0" fontId="11" fillId="8" borderId="8" xfId="0" applyFont="1" applyFill="1" applyBorder="1" applyAlignment="1">
      <alignment horizontal="center" vertical="center" wrapText="1"/>
    </xf>
    <xf numFmtId="0" fontId="10" fillId="8" borderId="0" xfId="0" applyFont="1" applyFill="1" applyAlignment="1" applyProtection="1">
      <alignment horizontal="centerContinuous"/>
      <protection locked="0"/>
    </xf>
    <xf numFmtId="0" fontId="0" fillId="8" borderId="0" xfId="0" applyFill="1" applyBorder="1" applyAlignment="1" applyProtection="1">
      <alignment horizontal="centerContinuous"/>
      <protection locked="0"/>
    </xf>
    <xf numFmtId="14" fontId="4" fillId="8" borderId="2" xfId="0" applyNumberFormat="1" applyFont="1" applyFill="1" applyBorder="1" applyAlignment="1" applyProtection="1">
      <alignment horizontal="center"/>
      <protection locked="0"/>
    </xf>
    <xf numFmtId="14" fontId="4" fillId="8" borderId="1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5" fillId="8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8" borderId="0" xfId="0" applyFont="1" applyFill="1" applyAlignment="1" applyProtection="1">
      <alignment horizontal="centerContinuous"/>
      <protection locked="0"/>
    </xf>
    <xf numFmtId="0" fontId="7" fillId="0" borderId="0" xfId="0" applyFont="1"/>
    <xf numFmtId="0" fontId="26" fillId="8" borderId="0" xfId="0" applyFont="1" applyFill="1" applyAlignment="1" applyProtection="1">
      <alignment horizontal="centerContinuous"/>
      <protection locked="0"/>
    </xf>
    <xf numFmtId="0" fontId="28" fillId="8" borderId="0" xfId="0" applyFont="1" applyFill="1" applyAlignment="1" applyProtection="1">
      <alignment horizontal="centerContinuous"/>
      <protection locked="0"/>
    </xf>
    <xf numFmtId="0" fontId="28" fillId="0" borderId="0" xfId="0" applyFont="1"/>
    <xf numFmtId="0" fontId="7" fillId="0" borderId="14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Continuous"/>
      <protection locked="0"/>
    </xf>
    <xf numFmtId="0" fontId="0" fillId="0" borderId="43" xfId="0" applyBorder="1" applyAlignment="1" applyProtection="1">
      <alignment horizontal="centerContinuous"/>
      <protection locked="0"/>
    </xf>
    <xf numFmtId="0" fontId="7" fillId="8" borderId="32" xfId="0" applyFont="1" applyFill="1" applyBorder="1" applyAlignment="1" applyProtection="1">
      <alignment horizontal="centerContinuous"/>
      <protection locked="0"/>
    </xf>
    <xf numFmtId="0" fontId="0" fillId="8" borderId="43" xfId="0" applyFill="1" applyBorder="1" applyAlignment="1" applyProtection="1">
      <alignment horizontal="centerContinuous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8" borderId="24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6" borderId="18" xfId="0" applyFont="1" applyFill="1" applyBorder="1" applyAlignment="1" applyProtection="1">
      <alignment horizontal="center" wrapText="1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7" borderId="86" xfId="0" applyFont="1" applyFill="1" applyBorder="1" applyAlignment="1" applyProtection="1">
      <alignment horizontal="center"/>
      <protection locked="0"/>
    </xf>
    <xf numFmtId="0" fontId="7" fillId="6" borderId="84" xfId="0" applyFont="1" applyFill="1" applyBorder="1" applyAlignment="1" applyProtection="1">
      <alignment horizontal="center"/>
      <protection locked="0"/>
    </xf>
    <xf numFmtId="0" fontId="7" fillId="8" borderId="84" xfId="0" applyFont="1" applyFill="1" applyBorder="1" applyAlignment="1" applyProtection="1">
      <alignment horizontal="center"/>
      <protection locked="0"/>
    </xf>
    <xf numFmtId="0" fontId="26" fillId="0" borderId="23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8" borderId="3" xfId="0" applyFont="1" applyFill="1" applyBorder="1" applyProtection="1">
      <protection locked="0"/>
    </xf>
    <xf numFmtId="0" fontId="7" fillId="8" borderId="5" xfId="0" applyFont="1" applyFill="1" applyBorder="1" applyProtection="1">
      <protection locked="0"/>
    </xf>
    <xf numFmtId="0" fontId="7" fillId="0" borderId="23" xfId="0" applyFont="1" applyBorder="1" applyProtection="1">
      <protection locked="0"/>
    </xf>
    <xf numFmtId="0" fontId="26" fillId="0" borderId="60" xfId="0" applyFont="1" applyBorder="1" applyProtection="1">
      <protection locked="0"/>
    </xf>
    <xf numFmtId="0" fontId="7" fillId="0" borderId="87" xfId="0" applyFont="1" applyBorder="1" applyProtection="1">
      <protection locked="0"/>
    </xf>
    <xf numFmtId="0" fontId="7" fillId="8" borderId="87" xfId="0" applyFont="1" applyFill="1" applyBorder="1" applyProtection="1">
      <protection locked="0"/>
    </xf>
    <xf numFmtId="0" fontId="7" fillId="8" borderId="78" xfId="0" applyFont="1" applyFill="1" applyBorder="1" applyProtection="1">
      <protection locked="0"/>
    </xf>
    <xf numFmtId="0" fontId="7" fillId="0" borderId="88" xfId="0" applyFont="1" applyBorder="1" applyProtection="1">
      <protection locked="0"/>
    </xf>
    <xf numFmtId="0" fontId="7" fillId="0" borderId="89" xfId="0" applyFont="1" applyBorder="1" applyProtection="1">
      <protection locked="0"/>
    </xf>
    <xf numFmtId="0" fontId="7" fillId="8" borderId="89" xfId="0" applyFont="1" applyFill="1" applyBorder="1" applyProtection="1">
      <protection locked="0"/>
    </xf>
    <xf numFmtId="0" fontId="7" fillId="8" borderId="90" xfId="0" applyFont="1" applyFill="1" applyBorder="1" applyProtection="1">
      <protection locked="0"/>
    </xf>
    <xf numFmtId="0" fontId="7" fillId="0" borderId="91" xfId="0" applyFont="1" applyBorder="1" applyProtection="1">
      <protection locked="0"/>
    </xf>
    <xf numFmtId="0" fontId="7" fillId="0" borderId="92" xfId="0" applyFont="1" applyBorder="1" applyProtection="1">
      <protection locked="0"/>
    </xf>
    <xf numFmtId="0" fontId="7" fillId="8" borderId="92" xfId="0" applyFont="1" applyFill="1" applyBorder="1" applyProtection="1">
      <protection locked="0"/>
    </xf>
    <xf numFmtId="0" fontId="7" fillId="8" borderId="93" xfId="0" applyFont="1" applyFill="1" applyBorder="1" applyProtection="1">
      <protection locked="0"/>
    </xf>
    <xf numFmtId="9" fontId="7" fillId="0" borderId="3" xfId="0" applyNumberFormat="1" applyFont="1" applyBorder="1" applyProtection="1">
      <protection locked="0"/>
    </xf>
    <xf numFmtId="9" fontId="7" fillId="8" borderId="5" xfId="0" applyNumberFormat="1" applyFont="1" applyFill="1" applyBorder="1" applyProtection="1">
      <protection locked="0"/>
    </xf>
    <xf numFmtId="0" fontId="14" fillId="8" borderId="61" xfId="0" applyFont="1" applyFill="1" applyBorder="1" applyProtection="1">
      <protection locked="0"/>
    </xf>
    <xf numFmtId="0" fontId="7" fillId="8" borderId="62" xfId="0" applyFont="1" applyFill="1" applyBorder="1" applyProtection="1">
      <protection locked="0"/>
    </xf>
    <xf numFmtId="0" fontId="7" fillId="8" borderId="63" xfId="0" applyFont="1" applyFill="1" applyBorder="1" applyProtection="1">
      <protection locked="0"/>
    </xf>
    <xf numFmtId="0" fontId="14" fillId="8" borderId="47" xfId="0" applyFont="1" applyFill="1" applyBorder="1" applyProtection="1">
      <protection locked="0"/>
    </xf>
    <xf numFmtId="0" fontId="7" fillId="8" borderId="64" xfId="0" applyFont="1" applyFill="1" applyBorder="1" applyProtection="1">
      <protection locked="0"/>
    </xf>
    <xf numFmtId="0" fontId="7" fillId="8" borderId="48" xfId="0" applyFont="1" applyFill="1" applyBorder="1" applyProtection="1">
      <protection locked="0"/>
    </xf>
    <xf numFmtId="0" fontId="14" fillId="8" borderId="49" xfId="0" applyFont="1" applyFill="1" applyBorder="1" applyProtection="1">
      <protection locked="0"/>
    </xf>
    <xf numFmtId="0" fontId="7" fillId="8" borderId="65" xfId="0" applyFont="1" applyFill="1" applyBorder="1" applyProtection="1">
      <protection locked="0"/>
    </xf>
    <xf numFmtId="0" fontId="7" fillId="8" borderId="50" xfId="0" applyFont="1" applyFill="1" applyBorder="1" applyProtection="1">
      <protection locked="0"/>
    </xf>
    <xf numFmtId="0" fontId="7" fillId="8" borderId="0" xfId="0" applyFont="1" applyFill="1" applyProtection="1">
      <protection locked="0"/>
    </xf>
    <xf numFmtId="0" fontId="29" fillId="0" borderId="0" xfId="5" applyBorder="1" applyProtection="1">
      <protection locked="0"/>
    </xf>
    <xf numFmtId="0" fontId="29" fillId="8" borderId="0" xfId="5" applyFill="1" applyBorder="1" applyProtection="1">
      <protection locked="0"/>
    </xf>
    <xf numFmtId="0" fontId="7" fillId="8" borderId="0" xfId="0" applyFont="1" applyFill="1"/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29" fillId="0" borderId="0" xfId="5" applyBorder="1" applyProtection="1"/>
    <xf numFmtId="2" fontId="20" fillId="8" borderId="9" xfId="0" applyNumberFormat="1" applyFont="1" applyFill="1" applyBorder="1" applyAlignment="1" applyProtection="1">
      <alignment horizontal="center"/>
    </xf>
    <xf numFmtId="0" fontId="4" fillId="8" borderId="9" xfId="0" applyFont="1" applyFill="1" applyBorder="1" applyAlignment="1" applyProtection="1">
      <alignment horizontal="centerContinuous"/>
      <protection locked="0"/>
    </xf>
    <xf numFmtId="0" fontId="7" fillId="8" borderId="22" xfId="0" applyFont="1" applyFill="1" applyBorder="1" applyAlignment="1" applyProtection="1">
      <alignment horizontal="center"/>
      <protection locked="0"/>
    </xf>
    <xf numFmtId="0" fontId="27" fillId="8" borderId="0" xfId="0" applyFont="1" applyFill="1" applyAlignment="1" applyProtection="1">
      <alignment horizontal="centerContinuous"/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94" xfId="0" applyFont="1" applyBorder="1" applyAlignment="1" applyProtection="1">
      <alignment horizontal="center"/>
      <protection locked="0"/>
    </xf>
    <xf numFmtId="0" fontId="20" fillId="0" borderId="9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25" fillId="0" borderId="32" xfId="4" applyFont="1" applyBorder="1" applyAlignment="1" applyProtection="1">
      <alignment horizontal="center" vertical="center" wrapText="1"/>
      <protection locked="0"/>
    </xf>
    <xf numFmtId="0" fontId="25" fillId="0" borderId="42" xfId="4" applyFont="1" applyBorder="1" applyAlignment="1" applyProtection="1">
      <alignment horizontal="center" vertical="center" wrapText="1"/>
      <protection locked="0"/>
    </xf>
    <xf numFmtId="0" fontId="25" fillId="0" borderId="43" xfId="4" applyFont="1" applyBorder="1" applyAlignment="1" applyProtection="1">
      <alignment horizontal="center" vertical="center" wrapText="1"/>
      <protection locked="0"/>
    </xf>
    <xf numFmtId="0" fontId="23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3" xfId="4" applyFont="1" applyFill="1" applyBorder="1" applyAlignment="1" applyProtection="1">
      <alignment horizontal="center"/>
      <protection locked="0"/>
    </xf>
    <xf numFmtId="0" fontId="4" fillId="8" borderId="32" xfId="4" applyFont="1" applyFill="1" applyBorder="1" applyAlignment="1" applyProtection="1">
      <alignment horizontal="center"/>
      <protection locked="0"/>
    </xf>
    <xf numFmtId="0" fontId="4" fillId="8" borderId="43" xfId="4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4" fillId="8" borderId="34" xfId="0" applyFont="1" applyFill="1" applyBorder="1" applyAlignment="1" applyProtection="1">
      <alignment horizontal="center"/>
      <protection locked="0"/>
    </xf>
    <xf numFmtId="0" fontId="4" fillId="8" borderId="56" xfId="0" applyFont="1" applyFill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_9- Costos" xfId="4"/>
    <cellStyle name="Normal_9- Costos 2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39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0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69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48" t="s">
        <v>150</v>
      </c>
      <c r="B3" s="149"/>
      <c r="C3" s="149"/>
      <c r="D3" s="149"/>
      <c r="E3" s="150" t="s">
        <v>224</v>
      </c>
    </row>
    <row r="4" spans="1:8" ht="15" customHeight="1" thickBot="1" x14ac:dyDescent="0.25">
      <c r="A4" s="151" t="s">
        <v>151</v>
      </c>
      <c r="B4" s="152"/>
      <c r="C4" s="152"/>
      <c r="D4" s="152"/>
      <c r="E4" s="153"/>
    </row>
    <row r="5" spans="1:8" ht="15" customHeight="1" thickBot="1" x14ac:dyDescent="0.25"/>
    <row r="6" spans="1:8" ht="15" customHeight="1" thickBot="1" x14ac:dyDescent="0.25">
      <c r="A6" s="154" t="s">
        <v>152</v>
      </c>
      <c r="B6" s="155"/>
      <c r="C6" s="155"/>
      <c r="D6" s="155"/>
      <c r="E6" s="156"/>
    </row>
    <row r="7" spans="1:8" ht="15" customHeight="1" thickBot="1" x14ac:dyDescent="0.25"/>
    <row r="8" spans="1:8" ht="15" customHeight="1" thickBot="1" x14ac:dyDescent="0.25">
      <c r="A8" s="154" t="s">
        <v>153</v>
      </c>
      <c r="B8" s="155"/>
      <c r="C8" s="155"/>
      <c r="D8" s="155"/>
      <c r="E8" s="155"/>
      <c r="F8" s="155"/>
      <c r="G8" s="155"/>
      <c r="H8" s="156"/>
    </row>
    <row r="9" spans="1:8" ht="15" customHeight="1" thickBot="1" x14ac:dyDescent="0.25"/>
    <row r="10" spans="1:8" ht="41.25" customHeight="1" thickBot="1" x14ac:dyDescent="0.25">
      <c r="A10" s="571" t="s">
        <v>160</v>
      </c>
      <c r="B10" s="572"/>
      <c r="C10" s="572"/>
      <c r="D10" s="572"/>
      <c r="E10" s="572"/>
      <c r="F10" s="572"/>
      <c r="G10" s="572"/>
      <c r="H10" s="573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5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35" sqref="A1:G65536"/>
    </sheetView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318" t="s">
        <v>24</v>
      </c>
    </row>
    <row r="4" spans="1:6" x14ac:dyDescent="0.2">
      <c r="A4" s="319" t="s">
        <v>25</v>
      </c>
    </row>
    <row r="5" spans="1:6" x14ac:dyDescent="0.2">
      <c r="A5" s="51" t="s">
        <v>26</v>
      </c>
    </row>
    <row r="6" spans="1:6" x14ac:dyDescent="0.2">
      <c r="A6" s="51" t="s">
        <v>27</v>
      </c>
    </row>
    <row r="8" spans="1:6" x14ac:dyDescent="0.2">
      <c r="A8" s="51" t="s">
        <v>221</v>
      </c>
    </row>
    <row r="9" spans="1:6" x14ac:dyDescent="0.2">
      <c r="A9" s="51" t="s">
        <v>28</v>
      </c>
    </row>
    <row r="11" spans="1:6" x14ac:dyDescent="0.2">
      <c r="A11" s="51" t="s">
        <v>29</v>
      </c>
    </row>
    <row r="12" spans="1:6" x14ac:dyDescent="0.2">
      <c r="A12" s="51" t="s">
        <v>30</v>
      </c>
    </row>
    <row r="14" spans="1:6" ht="13.5" thickBot="1" x14ac:dyDescent="0.25">
      <c r="C14" s="320" t="s">
        <v>31</v>
      </c>
      <c r="D14" s="160"/>
    </row>
    <row r="15" spans="1:6" x14ac:dyDescent="0.2">
      <c r="A15" s="321" t="s">
        <v>32</v>
      </c>
      <c r="B15" s="322" t="s">
        <v>33</v>
      </c>
      <c r="C15" s="322" t="s">
        <v>34</v>
      </c>
      <c r="D15" s="322" t="s">
        <v>35</v>
      </c>
      <c r="E15" s="323" t="s">
        <v>36</v>
      </c>
      <c r="F15" s="324" t="s">
        <v>12</v>
      </c>
    </row>
    <row r="16" spans="1:6" ht="13.5" thickBot="1" x14ac:dyDescent="0.25">
      <c r="A16" s="230">
        <v>2010</v>
      </c>
      <c r="B16" s="231">
        <v>384</v>
      </c>
      <c r="C16" s="231">
        <v>430</v>
      </c>
      <c r="D16" s="231">
        <v>96</v>
      </c>
      <c r="E16" s="325">
        <v>50</v>
      </c>
      <c r="F16" s="199">
        <f>SUM(B16:E16)</f>
        <v>960</v>
      </c>
    </row>
    <row r="18" spans="1:5" x14ac:dyDescent="0.2">
      <c r="A18" s="51" t="s">
        <v>37</v>
      </c>
    </row>
    <row r="20" spans="1:5" ht="13.5" thickBot="1" x14ac:dyDescent="0.25">
      <c r="A20" s="51" t="s">
        <v>222</v>
      </c>
    </row>
    <row r="21" spans="1:5" x14ac:dyDescent="0.2">
      <c r="A21" s="326" t="s">
        <v>38</v>
      </c>
      <c r="B21" s="327" t="s">
        <v>33</v>
      </c>
      <c r="C21" s="327" t="s">
        <v>34</v>
      </c>
      <c r="D21" s="327" t="s">
        <v>35</v>
      </c>
      <c r="E21" s="328" t="s">
        <v>36</v>
      </c>
    </row>
    <row r="22" spans="1:5" ht="13.5" thickBot="1" x14ac:dyDescent="0.25">
      <c r="A22" s="329" t="s">
        <v>218</v>
      </c>
      <c r="B22" s="330">
        <f>+B16/$F$16</f>
        <v>0.4</v>
      </c>
      <c r="C22" s="330">
        <f>+C16/$F$16</f>
        <v>0.44791666666666669</v>
      </c>
      <c r="D22" s="330">
        <f>+D16/$F$16</f>
        <v>0.1</v>
      </c>
      <c r="E22" s="331">
        <f>+E16/$F$16</f>
        <v>5.2083333333333336E-2</v>
      </c>
    </row>
    <row r="24" spans="1:5" x14ac:dyDescent="0.2">
      <c r="A24" s="51" t="s">
        <v>39</v>
      </c>
    </row>
    <row r="26" spans="1:5" x14ac:dyDescent="0.2">
      <c r="A26" s="51" t="s">
        <v>40</v>
      </c>
    </row>
    <row r="27" spans="1:5" x14ac:dyDescent="0.2">
      <c r="A27" s="51" t="s">
        <v>41</v>
      </c>
    </row>
    <row r="28" spans="1:5" x14ac:dyDescent="0.2">
      <c r="A28" s="51" t="s">
        <v>42</v>
      </c>
    </row>
    <row r="29" spans="1:5" x14ac:dyDescent="0.2">
      <c r="A29" s="51" t="s">
        <v>43</v>
      </c>
    </row>
    <row r="31" spans="1:5" x14ac:dyDescent="0.2">
      <c r="A31" s="51" t="s">
        <v>44</v>
      </c>
    </row>
    <row r="32" spans="1:5" x14ac:dyDescent="0.2">
      <c r="A32" s="51" t="s">
        <v>45</v>
      </c>
    </row>
    <row r="34" spans="1:1" x14ac:dyDescent="0.2">
      <c r="A34" s="51" t="s">
        <v>219</v>
      </c>
    </row>
    <row r="35" spans="1:1" x14ac:dyDescent="0.2">
      <c r="A35" s="51" t="s">
        <v>220</v>
      </c>
    </row>
    <row r="36" spans="1:1" x14ac:dyDescent="0.2">
      <c r="A36" s="51" t="s">
        <v>46</v>
      </c>
    </row>
    <row r="38" spans="1:1" x14ac:dyDescent="0.2">
      <c r="A38" s="51" t="s">
        <v>47</v>
      </c>
    </row>
    <row r="39" spans="1:1" x14ac:dyDescent="0.2">
      <c r="A39" s="51" t="s">
        <v>48</v>
      </c>
    </row>
    <row r="40" spans="1:1" x14ac:dyDescent="0.2">
      <c r="A40" s="51" t="s">
        <v>49</v>
      </c>
    </row>
    <row r="41" spans="1:1" x14ac:dyDescent="0.2">
      <c r="A41" s="51" t="s">
        <v>50</v>
      </c>
    </row>
    <row r="50" spans="1:4" x14ac:dyDescent="0.2">
      <c r="A50" s="206"/>
      <c r="B50" s="332"/>
      <c r="C50" s="332"/>
      <c r="D50" s="332"/>
    </row>
    <row r="51" spans="1:4" x14ac:dyDescent="0.2">
      <c r="A51" s="206"/>
      <c r="B51" s="332"/>
      <c r="C51" s="332"/>
      <c r="D51" s="332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tabSelected="1" zoomScale="75" workbookViewId="0">
      <selection activeCell="F5" sqref="F5:H5"/>
    </sheetView>
  </sheetViews>
  <sheetFormatPr baseColWidth="10" defaultRowHeight="12.75" x14ac:dyDescent="0.2"/>
  <cols>
    <col min="1" max="1" width="6.85546875" style="51" customWidth="1"/>
    <col min="2" max="2" width="28.140625" style="51" customWidth="1"/>
    <col min="3" max="8" width="22.42578125" style="51" customWidth="1"/>
    <col min="9" max="16384" width="11.42578125" style="51"/>
  </cols>
  <sheetData>
    <row r="1" spans="2:8" x14ac:dyDescent="0.2">
      <c r="B1" s="586" t="s">
        <v>138</v>
      </c>
      <c r="C1" s="586"/>
      <c r="D1" s="586"/>
      <c r="E1" s="586"/>
      <c r="F1" s="586"/>
      <c r="G1" s="586"/>
      <c r="H1" s="586"/>
    </row>
    <row r="2" spans="2:8" x14ac:dyDescent="0.2">
      <c r="B2" s="586" t="s">
        <v>137</v>
      </c>
      <c r="C2" s="586"/>
      <c r="D2" s="586"/>
      <c r="E2" s="586"/>
      <c r="F2" s="586"/>
      <c r="G2" s="586"/>
      <c r="H2" s="586"/>
    </row>
    <row r="3" spans="2:8" ht="13.5" thickBot="1" x14ac:dyDescent="0.25">
      <c r="B3" s="159"/>
      <c r="C3" s="313"/>
      <c r="D3" s="313"/>
      <c r="E3" s="313"/>
      <c r="F3" s="313"/>
    </row>
    <row r="4" spans="2:8" ht="13.5" thickBot="1" x14ac:dyDescent="0.25">
      <c r="B4" s="589" t="s">
        <v>11</v>
      </c>
      <c r="C4" s="592" t="s">
        <v>136</v>
      </c>
      <c r="D4" s="587"/>
      <c r="E4" s="588"/>
      <c r="F4" s="592" t="s">
        <v>300</v>
      </c>
      <c r="G4" s="587"/>
      <c r="H4" s="588"/>
    </row>
    <row r="5" spans="2:8" ht="15.75" customHeight="1" thickBot="1" x14ac:dyDescent="0.25">
      <c r="B5" s="590"/>
      <c r="C5" s="587" t="s">
        <v>139</v>
      </c>
      <c r="D5" s="587"/>
      <c r="E5" s="588"/>
      <c r="F5" s="587" t="s">
        <v>139</v>
      </c>
      <c r="G5" s="587"/>
      <c r="H5" s="588"/>
    </row>
    <row r="6" spans="2:8" ht="36.6" customHeight="1" thickBot="1" x14ac:dyDescent="0.25">
      <c r="B6" s="591"/>
      <c r="C6" s="493" t="str">
        <f>+'1.modelos'!A3</f>
        <v>Máquinas para soldar</v>
      </c>
      <c r="D6" s="494" t="s">
        <v>53</v>
      </c>
      <c r="E6" s="494" t="s">
        <v>173</v>
      </c>
      <c r="F6" s="495" t="str">
        <f>+'1.modelos'!A3</f>
        <v>Máquinas para soldar</v>
      </c>
      <c r="G6" s="370" t="s">
        <v>53</v>
      </c>
      <c r="H6" s="370" t="s">
        <v>173</v>
      </c>
    </row>
    <row r="7" spans="2:8" x14ac:dyDescent="0.2">
      <c r="B7" s="406">
        <f>'3.vol.'!C59</f>
        <v>2016</v>
      </c>
      <c r="C7" s="314"/>
      <c r="D7" s="372"/>
      <c r="E7" s="315"/>
      <c r="F7" s="314"/>
      <c r="G7" s="372"/>
      <c r="H7" s="315"/>
    </row>
    <row r="8" spans="2:8" x14ac:dyDescent="0.2">
      <c r="B8" s="180">
        <f>'3.vol.'!C60</f>
        <v>2017</v>
      </c>
      <c r="C8" s="316"/>
      <c r="D8" s="371"/>
      <c r="E8" s="165"/>
      <c r="F8" s="316"/>
      <c r="G8" s="371"/>
      <c r="H8" s="165"/>
    </row>
    <row r="9" spans="2:8" ht="13.5" thickBot="1" x14ac:dyDescent="0.25">
      <c r="B9" s="187">
        <f>'3.vol.'!C61</f>
        <v>2018</v>
      </c>
      <c r="C9" s="317"/>
      <c r="D9" s="373"/>
      <c r="E9" s="166"/>
      <c r="F9" s="317"/>
      <c r="G9" s="373"/>
      <c r="H9" s="166"/>
    </row>
    <row r="10" spans="2:8" x14ac:dyDescent="0.2">
      <c r="B10" s="491" t="str">
        <f>'3.vol.'!C62</f>
        <v>ene-mar 2018</v>
      </c>
      <c r="C10" s="314"/>
      <c r="D10" s="372"/>
      <c r="E10" s="315"/>
      <c r="F10" s="314"/>
      <c r="G10" s="372"/>
      <c r="H10" s="315"/>
    </row>
    <row r="11" spans="2:8" ht="13.5" thickBot="1" x14ac:dyDescent="0.25">
      <c r="B11" s="447" t="str">
        <f>'3.vol.'!C63</f>
        <v>ene-mar 2019</v>
      </c>
      <c r="C11" s="317"/>
      <c r="D11" s="373"/>
      <c r="E11" s="166"/>
      <c r="F11" s="317"/>
      <c r="G11" s="373"/>
      <c r="H11" s="166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81" orientation="landscape" horizontalDpi="4294967292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sqref="A1:C1"/>
    </sheetView>
  </sheetViews>
  <sheetFormatPr baseColWidth="10" defaultRowHeight="12.75" x14ac:dyDescent="0.2"/>
  <cols>
    <col min="1" max="1" width="38.28515625" style="51" customWidth="1"/>
    <col min="2" max="3" width="13.85546875" style="51" customWidth="1"/>
    <col min="4" max="5" width="13.85546875" style="54" customWidth="1"/>
    <col min="6" max="16384" width="11.42578125" style="51"/>
  </cols>
  <sheetData>
    <row r="1" spans="1:5" x14ac:dyDescent="0.2">
      <c r="A1" s="593" t="s">
        <v>167</v>
      </c>
      <c r="B1" s="593"/>
      <c r="C1" s="593"/>
      <c r="D1" s="50"/>
    </row>
    <row r="2" spans="1:5" s="54" customFormat="1" x14ac:dyDescent="0.2">
      <c r="A2" s="594" t="s">
        <v>286</v>
      </c>
      <c r="B2" s="594"/>
      <c r="C2" s="594"/>
      <c r="D2" s="50"/>
    </row>
    <row r="3" spans="1:5" s="54" customFormat="1" x14ac:dyDescent="0.2">
      <c r="A3" s="595" t="str">
        <f>+'1.modelos'!A3</f>
        <v>Máquinas para soldar</v>
      </c>
      <c r="B3" s="595"/>
      <c r="C3" s="595"/>
      <c r="D3" s="50"/>
    </row>
    <row r="4" spans="1:5" s="54" customFormat="1" x14ac:dyDescent="0.2">
      <c r="A4" s="412" t="s">
        <v>217</v>
      </c>
      <c r="B4" s="413"/>
      <c r="C4" s="413"/>
      <c r="D4" s="50"/>
    </row>
    <row r="5" spans="1:5" s="53" customFormat="1" x14ac:dyDescent="0.2">
      <c r="A5" s="369" t="s">
        <v>225</v>
      </c>
      <c r="B5" s="369"/>
      <c r="C5" s="369"/>
      <c r="D5" s="50"/>
    </row>
    <row r="6" spans="1:5" ht="22.5" customHeight="1" thickBot="1" x14ac:dyDescent="0.25"/>
    <row r="7" spans="1:5" ht="13.5" thickBot="1" x14ac:dyDescent="0.25">
      <c r="A7" s="596" t="s">
        <v>54</v>
      </c>
      <c r="B7" s="411">
        <v>2016</v>
      </c>
      <c r="C7" s="411">
        <v>2017</v>
      </c>
      <c r="D7" s="411">
        <v>2018</v>
      </c>
      <c r="E7" s="496" t="s">
        <v>240</v>
      </c>
    </row>
    <row r="8" spans="1:5" ht="25.5" customHeight="1" x14ac:dyDescent="0.2">
      <c r="A8" s="597"/>
      <c r="B8" s="596" t="s">
        <v>166</v>
      </c>
      <c r="C8" s="596" t="s">
        <v>166</v>
      </c>
      <c r="D8" s="596" t="s">
        <v>166</v>
      </c>
      <c r="E8" s="596" t="s">
        <v>166</v>
      </c>
    </row>
    <row r="9" spans="1:5" ht="13.5" thickBot="1" x14ac:dyDescent="0.25">
      <c r="A9" s="597"/>
      <c r="B9" s="597"/>
      <c r="C9" s="597"/>
      <c r="D9" s="597"/>
      <c r="E9" s="597"/>
    </row>
    <row r="10" spans="1:5" x14ac:dyDescent="0.2">
      <c r="A10" s="363" t="s">
        <v>165</v>
      </c>
      <c r="B10" s="192"/>
      <c r="C10" s="192"/>
      <c r="D10" s="192"/>
      <c r="E10" s="192"/>
    </row>
    <row r="11" spans="1:5" x14ac:dyDescent="0.2">
      <c r="A11" s="364" t="s">
        <v>164</v>
      </c>
      <c r="B11" s="196"/>
      <c r="C11" s="196"/>
      <c r="D11" s="196"/>
      <c r="E11" s="196"/>
    </row>
    <row r="12" spans="1:5" x14ac:dyDescent="0.2">
      <c r="A12" s="364" t="s">
        <v>181</v>
      </c>
      <c r="B12" s="196"/>
      <c r="C12" s="196"/>
      <c r="D12" s="196"/>
      <c r="E12" s="196"/>
    </row>
    <row r="13" spans="1:5" x14ac:dyDescent="0.2">
      <c r="A13" s="364" t="s">
        <v>182</v>
      </c>
      <c r="B13" s="196"/>
      <c r="C13" s="196"/>
      <c r="D13" s="196"/>
      <c r="E13" s="196"/>
    </row>
    <row r="14" spans="1:5" x14ac:dyDescent="0.2">
      <c r="A14" s="364" t="s">
        <v>183</v>
      </c>
      <c r="B14" s="196"/>
      <c r="C14" s="196"/>
      <c r="D14" s="196"/>
      <c r="E14" s="196"/>
    </row>
    <row r="15" spans="1:5" x14ac:dyDescent="0.2">
      <c r="A15" s="364" t="s">
        <v>184</v>
      </c>
      <c r="B15" s="196"/>
      <c r="C15" s="196"/>
      <c r="D15" s="196"/>
      <c r="E15" s="196"/>
    </row>
    <row r="16" spans="1:5" ht="13.5" thickBot="1" x14ac:dyDescent="0.25">
      <c r="A16" s="365" t="s">
        <v>185</v>
      </c>
      <c r="B16" s="204"/>
      <c r="C16" s="204"/>
      <c r="D16" s="204"/>
      <c r="E16" s="204"/>
    </row>
    <row r="17" spans="1:5" ht="13.5" thickBot="1" x14ac:dyDescent="0.25">
      <c r="A17" s="176" t="s">
        <v>113</v>
      </c>
      <c r="B17" s="403"/>
      <c r="C17" s="403"/>
      <c r="D17" s="403"/>
      <c r="E17" s="403"/>
    </row>
    <row r="18" spans="1:5" ht="13.5" thickBot="1" x14ac:dyDescent="0.25">
      <c r="A18" s="73"/>
      <c r="B18" s="207"/>
      <c r="C18" s="207"/>
      <c r="D18" s="207"/>
      <c r="E18" s="207"/>
    </row>
    <row r="19" spans="1:5" ht="13.5" thickBot="1" x14ac:dyDescent="0.25">
      <c r="A19" s="395" t="s">
        <v>198</v>
      </c>
      <c r="B19" s="403"/>
      <c r="C19" s="403"/>
      <c r="D19" s="403"/>
      <c r="E19" s="403"/>
    </row>
    <row r="20" spans="1:5" x14ac:dyDescent="0.2">
      <c r="A20" s="73"/>
      <c r="B20" s="206"/>
      <c r="D20" s="232"/>
      <c r="E20" s="206"/>
    </row>
    <row r="21" spans="1:5" ht="12.75" customHeight="1" x14ac:dyDescent="0.2">
      <c r="A21" s="598" t="s">
        <v>169</v>
      </c>
      <c r="B21" s="598"/>
      <c r="C21" s="598"/>
      <c r="D21" s="598"/>
      <c r="E21" s="598"/>
    </row>
    <row r="22" spans="1:5" ht="12.75" customHeight="1" x14ac:dyDescent="0.2">
      <c r="A22" s="58" t="s">
        <v>186</v>
      </c>
    </row>
    <row r="23" spans="1:5" ht="12.75" customHeight="1" x14ac:dyDescent="0.2">
      <c r="A23" s="58"/>
    </row>
    <row r="24" spans="1:5" ht="12.75" customHeight="1" thickBot="1" x14ac:dyDescent="0.25">
      <c r="A24" s="58"/>
    </row>
    <row r="25" spans="1:5" ht="12.75" customHeight="1" thickBot="1" x14ac:dyDescent="0.25">
      <c r="A25" s="168" t="s">
        <v>54</v>
      </c>
      <c r="B25" s="592" t="s">
        <v>187</v>
      </c>
      <c r="C25" s="587"/>
      <c r="D25" s="587"/>
      <c r="E25" s="588"/>
    </row>
    <row r="26" spans="1:5" ht="12.75" customHeight="1" x14ac:dyDescent="0.2">
      <c r="A26" s="599"/>
      <c r="B26" s="602"/>
      <c r="C26" s="603"/>
      <c r="D26" s="603"/>
      <c r="E26" s="604"/>
    </row>
    <row r="27" spans="1:5" ht="12.75" customHeight="1" x14ac:dyDescent="0.2">
      <c r="A27" s="600"/>
      <c r="B27" s="605"/>
      <c r="C27" s="606"/>
      <c r="D27" s="606"/>
      <c r="E27" s="607"/>
    </row>
    <row r="28" spans="1:5" ht="12.75" customHeight="1" x14ac:dyDescent="0.2">
      <c r="A28" s="600"/>
      <c r="B28" s="605"/>
      <c r="C28" s="606"/>
      <c r="D28" s="606"/>
      <c r="E28" s="607"/>
    </row>
    <row r="29" spans="1:5" ht="12.75" customHeight="1" thickBot="1" x14ac:dyDescent="0.25">
      <c r="A29" s="601"/>
      <c r="B29" s="608"/>
      <c r="C29" s="609"/>
      <c r="D29" s="609"/>
      <c r="E29" s="610"/>
    </row>
    <row r="30" spans="1:5" ht="12.75" customHeight="1" x14ac:dyDescent="0.2">
      <c r="A30" s="599"/>
      <c r="B30" s="602"/>
      <c r="C30" s="603"/>
      <c r="D30" s="603"/>
      <c r="E30" s="604"/>
    </row>
    <row r="31" spans="1:5" ht="12.75" customHeight="1" x14ac:dyDescent="0.2">
      <c r="A31" s="600"/>
      <c r="B31" s="605"/>
      <c r="C31" s="606"/>
      <c r="D31" s="606"/>
      <c r="E31" s="607"/>
    </row>
    <row r="32" spans="1:5" ht="12.75" customHeight="1" x14ac:dyDescent="0.2">
      <c r="A32" s="600"/>
      <c r="B32" s="605"/>
      <c r="C32" s="606"/>
      <c r="D32" s="606"/>
      <c r="E32" s="607"/>
    </row>
    <row r="33" spans="1:5" ht="12.75" customHeight="1" thickBot="1" x14ac:dyDescent="0.25">
      <c r="A33" s="601"/>
      <c r="B33" s="608"/>
      <c r="C33" s="609"/>
      <c r="D33" s="609"/>
      <c r="E33" s="610"/>
    </row>
    <row r="34" spans="1:5" ht="12.75" customHeight="1" x14ac:dyDescent="0.2">
      <c r="A34" s="599"/>
      <c r="B34" s="602"/>
      <c r="C34" s="603"/>
      <c r="D34" s="603"/>
      <c r="E34" s="604"/>
    </row>
    <row r="35" spans="1:5" ht="12.75" customHeight="1" x14ac:dyDescent="0.2">
      <c r="A35" s="600"/>
      <c r="B35" s="605"/>
      <c r="C35" s="606"/>
      <c r="D35" s="606"/>
      <c r="E35" s="607"/>
    </row>
    <row r="36" spans="1:5" ht="12.75" customHeight="1" x14ac:dyDescent="0.2">
      <c r="A36" s="600"/>
      <c r="B36" s="605"/>
      <c r="C36" s="606"/>
      <c r="D36" s="606"/>
      <c r="E36" s="607"/>
    </row>
    <row r="37" spans="1:5" ht="12.75" customHeight="1" thickBot="1" x14ac:dyDescent="0.25">
      <c r="A37" s="601"/>
      <c r="B37" s="608"/>
      <c r="C37" s="609"/>
      <c r="D37" s="609"/>
      <c r="E37" s="610"/>
    </row>
    <row r="38" spans="1:5" ht="12.75" customHeight="1" x14ac:dyDescent="0.2">
      <c r="A38" s="599"/>
      <c r="B38" s="602"/>
      <c r="C38" s="603"/>
      <c r="D38" s="603"/>
      <c r="E38" s="604"/>
    </row>
    <row r="39" spans="1:5" ht="12.75" customHeight="1" x14ac:dyDescent="0.2">
      <c r="A39" s="600"/>
      <c r="B39" s="605"/>
      <c r="C39" s="606"/>
      <c r="D39" s="606"/>
      <c r="E39" s="607"/>
    </row>
    <row r="40" spans="1:5" ht="12.75" customHeight="1" x14ac:dyDescent="0.2">
      <c r="A40" s="600"/>
      <c r="B40" s="605"/>
      <c r="C40" s="606"/>
      <c r="D40" s="606"/>
      <c r="E40" s="607"/>
    </row>
    <row r="41" spans="1:5" ht="12.75" customHeight="1" thickBot="1" x14ac:dyDescent="0.25">
      <c r="A41" s="601"/>
      <c r="B41" s="608"/>
      <c r="C41" s="609"/>
      <c r="D41" s="609"/>
      <c r="E41" s="610"/>
    </row>
    <row r="42" spans="1:5" ht="12.75" customHeight="1" x14ac:dyDescent="0.2">
      <c r="A42" s="599"/>
      <c r="B42" s="602"/>
      <c r="C42" s="603"/>
      <c r="D42" s="603"/>
      <c r="E42" s="604"/>
    </row>
    <row r="43" spans="1:5" ht="12.75" customHeight="1" x14ac:dyDescent="0.2">
      <c r="A43" s="600"/>
      <c r="B43" s="605"/>
      <c r="C43" s="606"/>
      <c r="D43" s="606"/>
      <c r="E43" s="607"/>
    </row>
    <row r="44" spans="1:5" ht="12.75" customHeight="1" x14ac:dyDescent="0.2">
      <c r="A44" s="600"/>
      <c r="B44" s="605"/>
      <c r="C44" s="606"/>
      <c r="D44" s="606"/>
      <c r="E44" s="607"/>
    </row>
    <row r="45" spans="1:5" ht="12.75" customHeight="1" thickBot="1" x14ac:dyDescent="0.25">
      <c r="A45" s="601"/>
      <c r="B45" s="608"/>
      <c r="C45" s="609"/>
      <c r="D45" s="609"/>
      <c r="E45" s="610"/>
    </row>
    <row r="46" spans="1:5" ht="12.75" customHeight="1" x14ac:dyDescent="0.2">
      <c r="A46" s="58"/>
    </row>
    <row r="47" spans="1:5" ht="12.75" customHeight="1" x14ac:dyDescent="0.2">
      <c r="A47" s="58"/>
    </row>
    <row r="49" spans="1:5" ht="13.5" thickBot="1" x14ac:dyDescent="0.25">
      <c r="A49" s="95"/>
    </row>
    <row r="50" spans="1:5" ht="13.5" thickBot="1" x14ac:dyDescent="0.25">
      <c r="B50" s="368">
        <f>+B7</f>
        <v>2016</v>
      </c>
      <c r="D50" s="368">
        <f>+B50</f>
        <v>2016</v>
      </c>
      <c r="E50" s="368">
        <f>+C7</f>
        <v>2017</v>
      </c>
    </row>
    <row r="51" spans="1:5" ht="13.5" thickBot="1" x14ac:dyDescent="0.25">
      <c r="B51" s="168" t="s">
        <v>170</v>
      </c>
      <c r="C51" s="361"/>
      <c r="D51" s="168" t="s">
        <v>171</v>
      </c>
      <c r="E51" s="168" t="s">
        <v>170</v>
      </c>
    </row>
    <row r="52" spans="1:5" ht="13.5" thickBot="1" x14ac:dyDescent="0.25">
      <c r="A52" s="95" t="s">
        <v>168</v>
      </c>
      <c r="B52" s="367">
        <f>+B17-SUM(B10:B16)</f>
        <v>0</v>
      </c>
      <c r="D52" s="366" t="e">
        <f>+#REF!-SUM(#REF!)</f>
        <v>#REF!</v>
      </c>
      <c r="E52" s="366">
        <f>+C17-SUM(C10:C16)</f>
        <v>0</v>
      </c>
    </row>
    <row r="53" spans="1:5" x14ac:dyDescent="0.2">
      <c r="A53" s="95"/>
    </row>
    <row r="54" spans="1:5" x14ac:dyDescent="0.2">
      <c r="A54" s="95"/>
    </row>
    <row r="55" spans="1:5" x14ac:dyDescent="0.2">
      <c r="A55" s="95"/>
    </row>
    <row r="56" spans="1:5" x14ac:dyDescent="0.2">
      <c r="A56" s="95"/>
    </row>
  </sheetData>
  <mergeCells count="35"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30:A33"/>
    <mergeCell ref="B30:E30"/>
    <mergeCell ref="B31:E31"/>
    <mergeCell ref="B32:E32"/>
    <mergeCell ref="B33:E33"/>
    <mergeCell ref="B29:E29"/>
    <mergeCell ref="A21:E21"/>
    <mergeCell ref="D8:D9"/>
    <mergeCell ref="E8:E9"/>
    <mergeCell ref="A26:A29"/>
    <mergeCell ref="B25:E25"/>
    <mergeCell ref="B26:E26"/>
    <mergeCell ref="B27:E27"/>
    <mergeCell ref="B28:E28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27559055118110237" right="0.15748031496062992" top="0.35433070866141736" bottom="0.39370078740157483" header="0" footer="0"/>
  <pageSetup paperSize="9" scale="92" orientation="landscape" horizontalDpi="300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9"/>
  <sheetViews>
    <sheetView showGridLines="0" workbookViewId="0">
      <selection activeCell="A2" sqref="A2"/>
    </sheetView>
  </sheetViews>
  <sheetFormatPr baseColWidth="10" defaultRowHeight="12.75" x14ac:dyDescent="0.2"/>
  <cols>
    <col min="1" max="1" width="38.28515625" style="266" customWidth="1"/>
    <col min="2" max="2" width="23.140625" style="266" customWidth="1"/>
    <col min="3" max="3" width="11.42578125" style="266"/>
    <col min="4" max="4" width="23.140625" style="266" customWidth="1"/>
    <col min="5" max="5" width="11.42578125" style="266"/>
    <col min="6" max="6" width="23.140625" style="266" customWidth="1"/>
    <col min="7" max="7" width="11.42578125" style="266"/>
    <col min="8" max="8" width="23.140625" style="266" customWidth="1"/>
    <col min="9" max="9" width="11.42578125" style="266"/>
    <col min="10" max="10" width="1.5703125" style="266" customWidth="1"/>
    <col min="11" max="11" width="11.42578125" style="51"/>
    <col min="12" max="16384" width="11.42578125" style="266"/>
  </cols>
  <sheetData>
    <row r="2" spans="1:9" x14ac:dyDescent="0.2">
      <c r="A2" s="265" t="s">
        <v>281</v>
      </c>
    </row>
    <row r="3" spans="1:9" x14ac:dyDescent="0.2">
      <c r="A3" s="265" t="s">
        <v>141</v>
      </c>
    </row>
    <row r="4" spans="1:9" x14ac:dyDescent="0.2">
      <c r="A4" s="497" t="str">
        <f>+'1.modelos'!A3</f>
        <v>Máquinas para soldar</v>
      </c>
      <c r="B4" s="498"/>
    </row>
    <row r="5" spans="1:9" x14ac:dyDescent="0.2">
      <c r="A5" s="497" t="s">
        <v>280</v>
      </c>
      <c r="B5" s="498"/>
      <c r="C5" s="498"/>
      <c r="D5" s="498"/>
    </row>
    <row r="6" spans="1:9" s="268" customFormat="1" x14ac:dyDescent="0.2">
      <c r="A6" s="497" t="s">
        <v>229</v>
      </c>
      <c r="B6" s="499"/>
      <c r="C6" s="267"/>
    </row>
    <row r="7" spans="1:9" s="268" customFormat="1" ht="13.5" thickBot="1" x14ac:dyDescent="0.25">
      <c r="A7" s="269"/>
      <c r="B7" s="267"/>
      <c r="C7" s="267"/>
    </row>
    <row r="8" spans="1:9" ht="13.5" thickBot="1" x14ac:dyDescent="0.25">
      <c r="B8" s="616" t="s">
        <v>226</v>
      </c>
      <c r="C8" s="617"/>
      <c r="D8" s="616" t="s">
        <v>227</v>
      </c>
      <c r="E8" s="617"/>
      <c r="F8" s="616" t="s">
        <v>228</v>
      </c>
      <c r="G8" s="617"/>
      <c r="H8" s="618" t="s">
        <v>246</v>
      </c>
      <c r="I8" s="619"/>
    </row>
    <row r="9" spans="1:9" x14ac:dyDescent="0.2">
      <c r="A9" s="270" t="s">
        <v>54</v>
      </c>
      <c r="B9" s="271" t="s">
        <v>230</v>
      </c>
      <c r="C9" s="271" t="s">
        <v>55</v>
      </c>
      <c r="D9" s="271" t="s">
        <v>230</v>
      </c>
      <c r="E9" s="271" t="s">
        <v>55</v>
      </c>
      <c r="F9" s="271" t="s">
        <v>230</v>
      </c>
      <c r="G9" s="271" t="s">
        <v>55</v>
      </c>
      <c r="H9" s="271" t="s">
        <v>230</v>
      </c>
      <c r="I9" s="271" t="s">
        <v>55</v>
      </c>
    </row>
    <row r="10" spans="1:9" ht="13.5" thickBot="1" x14ac:dyDescent="0.25">
      <c r="A10" s="272"/>
      <c r="B10" s="418" t="s">
        <v>231</v>
      </c>
      <c r="C10" s="273" t="s">
        <v>56</v>
      </c>
      <c r="D10" s="418" t="s">
        <v>231</v>
      </c>
      <c r="E10" s="273" t="s">
        <v>56</v>
      </c>
      <c r="F10" s="418" t="s">
        <v>231</v>
      </c>
      <c r="G10" s="273" t="s">
        <v>56</v>
      </c>
      <c r="H10" s="418" t="s">
        <v>231</v>
      </c>
      <c r="I10" s="273" t="s">
        <v>56</v>
      </c>
    </row>
    <row r="11" spans="1:9" ht="13.5" thickBot="1" x14ac:dyDescent="0.25">
      <c r="A11" s="274"/>
    </row>
    <row r="12" spans="1:9" x14ac:dyDescent="0.2">
      <c r="A12" s="275" t="s">
        <v>57</v>
      </c>
      <c r="B12" s="276"/>
      <c r="C12" s="277"/>
      <c r="D12" s="276"/>
      <c r="E12" s="277"/>
      <c r="F12" s="276"/>
      <c r="G12" s="277"/>
      <c r="H12" s="276"/>
      <c r="I12" s="277"/>
    </row>
    <row r="13" spans="1:9" x14ac:dyDescent="0.2">
      <c r="A13" s="279" t="s">
        <v>213</v>
      </c>
      <c r="B13" s="280"/>
      <c r="C13" s="281"/>
      <c r="D13" s="280"/>
      <c r="E13" s="281"/>
      <c r="F13" s="280"/>
      <c r="G13" s="281"/>
      <c r="H13" s="280"/>
      <c r="I13" s="281"/>
    </row>
    <row r="14" spans="1:9" x14ac:dyDescent="0.2">
      <c r="A14" s="279" t="s">
        <v>212</v>
      </c>
      <c r="B14" s="280"/>
      <c r="C14" s="281"/>
      <c r="D14" s="280"/>
      <c r="E14" s="281"/>
      <c r="F14" s="280"/>
      <c r="G14" s="281"/>
      <c r="H14" s="280"/>
      <c r="I14" s="281"/>
    </row>
    <row r="15" spans="1:9" x14ac:dyDescent="0.2">
      <c r="A15" s="279" t="s">
        <v>210</v>
      </c>
      <c r="B15" s="280"/>
      <c r="C15" s="281"/>
      <c r="D15" s="280"/>
      <c r="E15" s="281"/>
      <c r="F15" s="280"/>
      <c r="G15" s="281"/>
      <c r="H15" s="280"/>
      <c r="I15" s="281"/>
    </row>
    <row r="16" spans="1:9" x14ac:dyDescent="0.2">
      <c r="A16" s="279" t="s">
        <v>211</v>
      </c>
      <c r="B16" s="280"/>
      <c r="C16" s="281"/>
      <c r="D16" s="280"/>
      <c r="E16" s="281"/>
      <c r="F16" s="280"/>
      <c r="G16" s="281"/>
      <c r="H16" s="280"/>
      <c r="I16" s="281"/>
    </row>
    <row r="17" spans="1:9" ht="13.5" thickBot="1" x14ac:dyDescent="0.25">
      <c r="A17" s="283"/>
      <c r="B17" s="284"/>
      <c r="C17" s="172"/>
      <c r="D17" s="284"/>
      <c r="E17" s="172"/>
      <c r="F17" s="284"/>
      <c r="G17" s="172"/>
      <c r="H17" s="284"/>
      <c r="I17" s="172"/>
    </row>
    <row r="18" spans="1:9" ht="13.5" thickBot="1" x14ac:dyDescent="0.25">
      <c r="A18" s="274"/>
      <c r="B18" s="286"/>
      <c r="C18" s="287"/>
      <c r="D18" s="286"/>
      <c r="E18" s="287"/>
      <c r="F18" s="286"/>
      <c r="G18" s="287"/>
      <c r="H18" s="286"/>
      <c r="I18" s="287"/>
    </row>
    <row r="19" spans="1:9" x14ac:dyDescent="0.2">
      <c r="A19" s="275" t="s">
        <v>58</v>
      </c>
      <c r="B19" s="276"/>
      <c r="C19" s="277"/>
      <c r="D19" s="276"/>
      <c r="E19" s="277"/>
      <c r="F19" s="276"/>
      <c r="G19" s="277"/>
      <c r="H19" s="276"/>
      <c r="I19" s="277"/>
    </row>
    <row r="20" spans="1:9" x14ac:dyDescent="0.2">
      <c r="A20" s="279" t="s">
        <v>213</v>
      </c>
      <c r="B20" s="280"/>
      <c r="C20" s="281"/>
      <c r="D20" s="280"/>
      <c r="E20" s="281"/>
      <c r="F20" s="280"/>
      <c r="G20" s="281"/>
      <c r="H20" s="280"/>
      <c r="I20" s="281"/>
    </row>
    <row r="21" spans="1:9" x14ac:dyDescent="0.2">
      <c r="A21" s="279" t="s">
        <v>212</v>
      </c>
      <c r="B21" s="280"/>
      <c r="C21" s="281"/>
      <c r="D21" s="280"/>
      <c r="E21" s="281"/>
      <c r="F21" s="280"/>
      <c r="G21" s="281"/>
      <c r="H21" s="280"/>
      <c r="I21" s="281"/>
    </row>
    <row r="22" spans="1:9" x14ac:dyDescent="0.2">
      <c r="A22" s="279" t="s">
        <v>210</v>
      </c>
      <c r="B22" s="280"/>
      <c r="C22" s="281"/>
      <c r="D22" s="280"/>
      <c r="E22" s="281"/>
      <c r="F22" s="280"/>
      <c r="G22" s="281"/>
      <c r="H22" s="280"/>
      <c r="I22" s="281"/>
    </row>
    <row r="23" spans="1:9" x14ac:dyDescent="0.2">
      <c r="A23" s="279" t="s">
        <v>211</v>
      </c>
      <c r="B23" s="280"/>
      <c r="C23" s="281"/>
      <c r="D23" s="280"/>
      <c r="E23" s="281"/>
      <c r="F23" s="280"/>
      <c r="G23" s="281"/>
      <c r="H23" s="280"/>
      <c r="I23" s="281"/>
    </row>
    <row r="24" spans="1:9" ht="13.5" thickBot="1" x14ac:dyDescent="0.25">
      <c r="A24" s="283"/>
      <c r="B24" s="284"/>
      <c r="C24" s="172"/>
      <c r="D24" s="284"/>
      <c r="E24" s="172"/>
      <c r="F24" s="284"/>
      <c r="G24" s="172"/>
      <c r="H24" s="284"/>
      <c r="I24" s="172"/>
    </row>
    <row r="25" spans="1:9" ht="13.5" thickBot="1" x14ac:dyDescent="0.25">
      <c r="A25" s="274"/>
      <c r="B25" s="286"/>
      <c r="C25" s="287"/>
      <c r="D25" s="286"/>
      <c r="E25" s="287"/>
      <c r="F25" s="286"/>
      <c r="G25" s="287"/>
      <c r="H25" s="286"/>
      <c r="I25" s="287"/>
    </row>
    <row r="26" spans="1:9" ht="13.5" thickBot="1" x14ac:dyDescent="0.25">
      <c r="A26" s="288" t="s">
        <v>59</v>
      </c>
      <c r="B26" s="289"/>
      <c r="C26" s="290"/>
      <c r="D26" s="289"/>
      <c r="E26" s="290"/>
      <c r="F26" s="289"/>
      <c r="G26" s="290"/>
      <c r="H26" s="289"/>
      <c r="I26" s="290"/>
    </row>
    <row r="27" spans="1:9" ht="13.5" thickBot="1" x14ac:dyDescent="0.25">
      <c r="A27" s="274"/>
      <c r="B27" s="286"/>
      <c r="C27" s="287"/>
      <c r="D27" s="286"/>
      <c r="E27" s="287"/>
      <c r="F27" s="286"/>
      <c r="G27" s="287"/>
      <c r="H27" s="286"/>
      <c r="I27" s="287"/>
    </row>
    <row r="28" spans="1:9" x14ac:dyDescent="0.2">
      <c r="A28" s="275" t="s">
        <v>60</v>
      </c>
      <c r="B28" s="291"/>
      <c r="C28" s="277"/>
      <c r="D28" s="291"/>
      <c r="E28" s="277"/>
      <c r="F28" s="291"/>
      <c r="G28" s="277"/>
      <c r="H28" s="291"/>
      <c r="I28" s="277"/>
    </row>
    <row r="29" spans="1:9" x14ac:dyDescent="0.2">
      <c r="A29" s="292" t="s">
        <v>61</v>
      </c>
      <c r="B29" s="293"/>
      <c r="C29" s="281"/>
      <c r="D29" s="293"/>
      <c r="E29" s="281"/>
      <c r="F29" s="293"/>
      <c r="G29" s="281"/>
      <c r="H29" s="293"/>
      <c r="I29" s="281"/>
    </row>
    <row r="30" spans="1:9" x14ac:dyDescent="0.2">
      <c r="A30" s="292" t="s">
        <v>62</v>
      </c>
      <c r="B30" s="293"/>
      <c r="C30" s="281"/>
      <c r="D30" s="293"/>
      <c r="E30" s="281"/>
      <c r="F30" s="293"/>
      <c r="G30" s="281"/>
      <c r="H30" s="293"/>
      <c r="I30" s="281"/>
    </row>
    <row r="31" spans="1:9" x14ac:dyDescent="0.2">
      <c r="A31" s="292" t="s">
        <v>63</v>
      </c>
      <c r="B31" s="293"/>
      <c r="C31" s="281"/>
      <c r="D31" s="293"/>
      <c r="E31" s="281"/>
      <c r="F31" s="293"/>
      <c r="G31" s="281"/>
      <c r="H31" s="293"/>
      <c r="I31" s="281"/>
    </row>
    <row r="32" spans="1:9" ht="13.5" thickBot="1" x14ac:dyDescent="0.25">
      <c r="A32" s="283" t="s">
        <v>64</v>
      </c>
      <c r="B32" s="294"/>
      <c r="C32" s="172"/>
      <c r="D32" s="294"/>
      <c r="E32" s="172"/>
      <c r="F32" s="294"/>
      <c r="G32" s="172"/>
      <c r="H32" s="294"/>
      <c r="I32" s="172"/>
    </row>
    <row r="33" spans="1:9" ht="13.5" thickBot="1" x14ac:dyDescent="0.25">
      <c r="A33" s="265"/>
      <c r="B33" s="286"/>
      <c r="C33" s="295"/>
      <c r="D33" s="286"/>
      <c r="E33" s="295"/>
      <c r="F33" s="286"/>
      <c r="G33" s="295"/>
      <c r="H33" s="286"/>
      <c r="I33" s="295"/>
    </row>
    <row r="34" spans="1:9" x14ac:dyDescent="0.2">
      <c r="A34" s="275" t="s">
        <v>65</v>
      </c>
      <c r="B34" s="291"/>
      <c r="C34" s="277"/>
      <c r="D34" s="291"/>
      <c r="E34" s="277"/>
      <c r="F34" s="291"/>
      <c r="G34" s="277"/>
      <c r="H34" s="291"/>
      <c r="I34" s="277"/>
    </row>
    <row r="35" spans="1:9" x14ac:dyDescent="0.2">
      <c r="A35" s="279" t="s">
        <v>66</v>
      </c>
      <c r="B35" s="293"/>
      <c r="C35" s="281"/>
      <c r="D35" s="293"/>
      <c r="E35" s="281"/>
      <c r="F35" s="293"/>
      <c r="G35" s="281"/>
      <c r="H35" s="293"/>
      <c r="I35" s="281"/>
    </row>
    <row r="36" spans="1:9" x14ac:dyDescent="0.2">
      <c r="A36" s="296" t="s">
        <v>103</v>
      </c>
      <c r="B36" s="297"/>
      <c r="C36" s="298"/>
      <c r="D36" s="297"/>
      <c r="E36" s="298"/>
      <c r="F36" s="297"/>
      <c r="G36" s="298"/>
      <c r="H36" s="297"/>
      <c r="I36" s="298"/>
    </row>
    <row r="37" spans="1:9" ht="13.5" thickBot="1" x14ac:dyDescent="0.25">
      <c r="A37" s="283" t="s">
        <v>88</v>
      </c>
      <c r="B37" s="294"/>
      <c r="C37" s="172"/>
      <c r="D37" s="294"/>
      <c r="E37" s="172"/>
      <c r="F37" s="294"/>
      <c r="G37" s="172"/>
      <c r="H37" s="294"/>
      <c r="I37" s="172"/>
    </row>
    <row r="38" spans="1:9" ht="13.5" thickBot="1" x14ac:dyDescent="0.25">
      <c r="A38" s="274"/>
      <c r="B38" s="286"/>
      <c r="C38" s="287"/>
      <c r="D38" s="286"/>
      <c r="E38" s="287"/>
      <c r="F38" s="286"/>
      <c r="G38" s="287"/>
      <c r="H38" s="286"/>
      <c r="I38" s="287"/>
    </row>
    <row r="39" spans="1:9" x14ac:dyDescent="0.2">
      <c r="A39" s="275" t="s">
        <v>67</v>
      </c>
      <c r="B39" s="276"/>
      <c r="C39" s="277"/>
      <c r="D39" s="276"/>
      <c r="E39" s="277"/>
      <c r="F39" s="276"/>
      <c r="G39" s="277"/>
      <c r="H39" s="276"/>
      <c r="I39" s="277"/>
    </row>
    <row r="40" spans="1:9" x14ac:dyDescent="0.2">
      <c r="A40" s="292" t="s">
        <v>68</v>
      </c>
      <c r="B40" s="280"/>
      <c r="C40" s="281"/>
      <c r="D40" s="280"/>
      <c r="E40" s="281"/>
      <c r="F40" s="280"/>
      <c r="G40" s="281"/>
      <c r="H40" s="280"/>
      <c r="I40" s="281"/>
    </row>
    <row r="41" spans="1:9" x14ac:dyDescent="0.2">
      <c r="A41" s="292" t="s">
        <v>69</v>
      </c>
      <c r="B41" s="280"/>
      <c r="C41" s="281"/>
      <c r="D41" s="280"/>
      <c r="E41" s="281"/>
      <c r="F41" s="280"/>
      <c r="G41" s="281"/>
      <c r="H41" s="280"/>
      <c r="I41" s="281"/>
    </row>
    <row r="42" spans="1:9" x14ac:dyDescent="0.2">
      <c r="A42" s="292" t="s">
        <v>70</v>
      </c>
      <c r="B42" s="280"/>
      <c r="C42" s="281"/>
      <c r="D42" s="280"/>
      <c r="E42" s="281"/>
      <c r="F42" s="280"/>
      <c r="G42" s="281"/>
      <c r="H42" s="280"/>
      <c r="I42" s="281"/>
    </row>
    <row r="43" spans="1:9" x14ac:dyDescent="0.2">
      <c r="A43" s="279" t="s">
        <v>71</v>
      </c>
      <c r="B43" s="299"/>
      <c r="C43" s="298"/>
      <c r="D43" s="299"/>
      <c r="E43" s="298"/>
      <c r="F43" s="299"/>
      <c r="G43" s="298"/>
      <c r="H43" s="299"/>
      <c r="I43" s="298"/>
    </row>
    <row r="44" spans="1:9" x14ac:dyDescent="0.2">
      <c r="A44" s="300"/>
      <c r="B44" s="299"/>
      <c r="C44" s="298"/>
      <c r="D44" s="299"/>
      <c r="E44" s="298"/>
      <c r="F44" s="299"/>
      <c r="G44" s="298"/>
      <c r="H44" s="299"/>
      <c r="I44" s="298"/>
    </row>
    <row r="45" spans="1:9" ht="13.5" thickBot="1" x14ac:dyDescent="0.25">
      <c r="A45" s="301"/>
      <c r="B45" s="284"/>
      <c r="C45" s="172"/>
      <c r="D45" s="284"/>
      <c r="E45" s="172"/>
      <c r="F45" s="284"/>
      <c r="G45" s="172"/>
      <c r="H45" s="284"/>
      <c r="I45" s="172"/>
    </row>
    <row r="46" spans="1:9" ht="13.5" thickBot="1" x14ac:dyDescent="0.25">
      <c r="A46" s="274"/>
      <c r="B46" s="286"/>
      <c r="C46" s="295"/>
      <c r="D46" s="286"/>
      <c r="E46" s="295"/>
      <c r="F46" s="286"/>
      <c r="G46" s="295"/>
      <c r="H46" s="286"/>
      <c r="I46" s="295"/>
    </row>
    <row r="47" spans="1:9" x14ac:dyDescent="0.2">
      <c r="A47" s="275" t="s">
        <v>72</v>
      </c>
      <c r="B47" s="276"/>
      <c r="C47" s="277"/>
      <c r="D47" s="276"/>
      <c r="E47" s="277"/>
      <c r="F47" s="276"/>
      <c r="G47" s="277"/>
      <c r="H47" s="276"/>
      <c r="I47" s="277"/>
    </row>
    <row r="48" spans="1:9" x14ac:dyDescent="0.2">
      <c r="A48" s="292" t="s">
        <v>104</v>
      </c>
      <c r="B48" s="280"/>
      <c r="C48" s="281"/>
      <c r="D48" s="280"/>
      <c r="E48" s="281"/>
      <c r="F48" s="280"/>
      <c r="G48" s="281"/>
      <c r="H48" s="280"/>
      <c r="I48" s="281"/>
    </row>
    <row r="49" spans="1:10" x14ac:dyDescent="0.2">
      <c r="A49" s="292" t="s">
        <v>73</v>
      </c>
      <c r="B49" s="280"/>
      <c r="C49" s="281"/>
      <c r="D49" s="280"/>
      <c r="E49" s="281"/>
      <c r="F49" s="280"/>
      <c r="G49" s="281"/>
      <c r="H49" s="280"/>
      <c r="I49" s="281"/>
    </row>
    <row r="50" spans="1:10" x14ac:dyDescent="0.2">
      <c r="A50" s="292" t="s">
        <v>105</v>
      </c>
      <c r="B50" s="280"/>
      <c r="C50" s="281"/>
      <c r="D50" s="280"/>
      <c r="E50" s="281"/>
      <c r="F50" s="280"/>
      <c r="G50" s="281"/>
      <c r="H50" s="280"/>
      <c r="I50" s="281"/>
    </row>
    <row r="51" spans="1:10" ht="13.5" thickBot="1" x14ac:dyDescent="0.25">
      <c r="A51" s="283" t="s">
        <v>74</v>
      </c>
      <c r="B51" s="284"/>
      <c r="C51" s="172"/>
      <c r="D51" s="284"/>
      <c r="E51" s="172"/>
      <c r="F51" s="284"/>
      <c r="G51" s="172"/>
      <c r="H51" s="284"/>
      <c r="I51" s="172"/>
    </row>
    <row r="52" spans="1:10" ht="13.5" thickBot="1" x14ac:dyDescent="0.25">
      <c r="A52" s="274"/>
      <c r="B52" s="286"/>
      <c r="C52" s="287"/>
      <c r="D52" s="286"/>
      <c r="E52" s="287"/>
      <c r="F52" s="286"/>
      <c r="G52" s="287"/>
      <c r="H52" s="286"/>
      <c r="I52" s="287"/>
    </row>
    <row r="53" spans="1:10" ht="13.5" thickBot="1" x14ac:dyDescent="0.25">
      <c r="A53" s="288" t="s">
        <v>75</v>
      </c>
      <c r="B53" s="289"/>
      <c r="C53" s="290">
        <v>1</v>
      </c>
      <c r="D53" s="289"/>
      <c r="E53" s="290">
        <v>1</v>
      </c>
      <c r="F53" s="289"/>
      <c r="G53" s="290">
        <v>1</v>
      </c>
      <c r="H53" s="289"/>
      <c r="I53" s="290">
        <v>1</v>
      </c>
    </row>
    <row r="54" spans="1:10" ht="13.5" thickBot="1" x14ac:dyDescent="0.25">
      <c r="A54" s="274"/>
    </row>
    <row r="55" spans="1:10" ht="13.5" thickBot="1" x14ac:dyDescent="0.25">
      <c r="A55" s="395" t="s">
        <v>198</v>
      </c>
      <c r="B55" s="362"/>
      <c r="C55" s="362"/>
      <c r="D55" s="362"/>
      <c r="E55" s="362"/>
      <c r="F55" s="362"/>
      <c r="G55" s="362"/>
      <c r="H55" s="362"/>
      <c r="I55" s="362"/>
    </row>
    <row r="56" spans="1:10" ht="13.5" thickBot="1" x14ac:dyDescent="0.25">
      <c r="A56" s="274"/>
    </row>
    <row r="57" spans="1:10" ht="13.5" thickBot="1" x14ac:dyDescent="0.25">
      <c r="A57" s="288" t="s">
        <v>89</v>
      </c>
      <c r="B57" s="286"/>
      <c r="C57" s="295"/>
      <c r="D57" s="286"/>
      <c r="E57" s="295"/>
      <c r="F57" s="286"/>
      <c r="G57" s="295"/>
      <c r="H57" s="286"/>
      <c r="I57" s="295"/>
    </row>
    <row r="58" spans="1:10" x14ac:dyDescent="0.2">
      <c r="A58" s="419" t="s">
        <v>99</v>
      </c>
      <c r="B58" s="302"/>
      <c r="C58" s="303"/>
      <c r="D58" s="303"/>
      <c r="E58" s="303"/>
      <c r="F58" s="303"/>
      <c r="G58" s="303"/>
      <c r="H58" s="303"/>
      <c r="I58" s="304"/>
    </row>
    <row r="59" spans="1:10" x14ac:dyDescent="0.2">
      <c r="A59" s="420" t="s">
        <v>100</v>
      </c>
      <c r="B59" s="305"/>
      <c r="C59" s="306"/>
      <c r="D59" s="306"/>
      <c r="E59" s="306"/>
      <c r="F59" s="306"/>
      <c r="G59" s="306"/>
      <c r="H59" s="306"/>
      <c r="I59" s="307"/>
    </row>
    <row r="60" spans="1:10" ht="13.5" thickBot="1" x14ac:dyDescent="0.25">
      <c r="A60" s="421" t="s">
        <v>101</v>
      </c>
      <c r="B60" s="308"/>
      <c r="C60" s="309"/>
      <c r="D60" s="309"/>
      <c r="E60" s="309"/>
      <c r="F60" s="309"/>
      <c r="G60" s="309"/>
      <c r="H60" s="309"/>
      <c r="I60" s="310"/>
    </row>
    <row r="61" spans="1:10" x14ac:dyDescent="0.2">
      <c r="A61" s="311"/>
      <c r="B61" s="51"/>
      <c r="C61" s="312"/>
      <c r="D61" s="312"/>
      <c r="E61" s="312"/>
      <c r="F61" s="312"/>
      <c r="G61" s="312"/>
      <c r="H61" s="312"/>
      <c r="I61" s="312"/>
    </row>
    <row r="62" spans="1:10" ht="14.25" x14ac:dyDescent="0.2">
      <c r="A62" s="407" t="s">
        <v>98</v>
      </c>
    </row>
    <row r="63" spans="1:10" ht="29.25" customHeight="1" x14ac:dyDescent="0.25">
      <c r="A63" s="614" t="s">
        <v>214</v>
      </c>
      <c r="B63" s="615"/>
      <c r="C63" s="615"/>
      <c r="D63" s="615"/>
      <c r="E63" s="615"/>
      <c r="F63" s="615"/>
      <c r="G63" s="615"/>
      <c r="H63" s="615"/>
      <c r="I63" s="615"/>
      <c r="J63" s="615"/>
    </row>
    <row r="64" spans="1:10" ht="9.75" customHeight="1" thickBot="1" x14ac:dyDescent="0.25">
      <c r="A64" s="408"/>
      <c r="B64" s="410"/>
      <c r="C64" s="410"/>
      <c r="D64" s="410"/>
      <c r="E64" s="410"/>
      <c r="F64" s="410"/>
      <c r="G64" s="410"/>
      <c r="H64" s="410"/>
      <c r="I64" s="410"/>
      <c r="J64" s="409"/>
    </row>
    <row r="65" spans="1:10" ht="29.25" customHeight="1" thickBot="1" x14ac:dyDescent="0.25">
      <c r="A65" s="611" t="s">
        <v>215</v>
      </c>
      <c r="B65" s="612"/>
      <c r="C65" s="612"/>
      <c r="D65" s="612"/>
      <c r="E65" s="612"/>
      <c r="F65" s="612"/>
      <c r="G65" s="612"/>
      <c r="H65" s="612"/>
      <c r="I65" s="613"/>
      <c r="J65" s="409"/>
    </row>
    <row r="67" spans="1:10" ht="13.5" thickBot="1" x14ac:dyDescent="0.25">
      <c r="A67" s="89" t="s">
        <v>155</v>
      </c>
    </row>
    <row r="68" spans="1:10" ht="13.5" thickBot="1" x14ac:dyDescent="0.25">
      <c r="A68" s="94" t="s">
        <v>9</v>
      </c>
      <c r="B68" s="94" t="str">
        <f>+B8</f>
        <v>promedio 2016</v>
      </c>
      <c r="D68" s="94" t="str">
        <f>+D8</f>
        <v>promedio 2017</v>
      </c>
      <c r="F68" s="94" t="str">
        <f>+F8</f>
        <v>promedio 2018</v>
      </c>
      <c r="H68" s="114" t="str">
        <f>+H8</f>
        <v>promedio ene-mar 2019</v>
      </c>
    </row>
    <row r="69" spans="1:10" ht="13.5" thickBot="1" x14ac:dyDescent="0.25">
      <c r="A69" s="111" t="s">
        <v>147</v>
      </c>
      <c r="B69" s="146">
        <f>+B53-SUM(B47:B51,B39:B45,B34:B37,B28:B32,B26,B19:B24,B12:B17)</f>
        <v>0</v>
      </c>
      <c r="C69" s="145"/>
      <c r="D69" s="146">
        <f>+D53-SUM(D47:D51,D39:D45,D34:D37,D28:D32,D26,D19:D24,D12:D17)</f>
        <v>0</v>
      </c>
      <c r="E69" s="145"/>
      <c r="F69" s="146">
        <f>+F53-SUM(F47:F51,F39:F45,F34:F37,F28:F32,F26,F19:F24,F12:F17)</f>
        <v>0</v>
      </c>
      <c r="G69" s="145"/>
      <c r="H69" s="146">
        <f>+H53-SUM(H47:H51,H39:H45,H34:H37,H28:H32,H26,H19:H24,H12:H17)</f>
        <v>0</v>
      </c>
    </row>
  </sheetData>
  <sheetProtection formatCells="0" formatColumns="0" formatRows="0"/>
  <mergeCells count="6">
    <mergeCell ref="A65:I65"/>
    <mergeCell ref="A63:J63"/>
    <mergeCell ref="B8:C8"/>
    <mergeCell ref="D8:E8"/>
    <mergeCell ref="F8:G8"/>
    <mergeCell ref="H8:I8"/>
  </mergeCells>
  <phoneticPr fontId="0" type="noConversion"/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1" orientation="landscape" r:id="rId1"/>
  <headerFooter alignWithMargins="0">
    <oddHeader>&amp;R2019 - Año de la Exportación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69"/>
  <sheetViews>
    <sheetView showGridLines="0" workbookViewId="0">
      <selection activeCell="B30" sqref="B30"/>
    </sheetView>
  </sheetViews>
  <sheetFormatPr baseColWidth="10" defaultRowHeight="12.75" x14ac:dyDescent="0.2"/>
  <cols>
    <col min="1" max="1" width="38.28515625" style="266" customWidth="1"/>
    <col min="2" max="2" width="23.140625" style="266" customWidth="1"/>
    <col min="3" max="3" width="11.42578125" style="266"/>
    <col min="4" max="4" width="23.140625" style="266" customWidth="1"/>
    <col min="5" max="5" width="11.42578125" style="266"/>
    <col min="6" max="6" width="23.140625" style="266" customWidth="1"/>
    <col min="7" max="7" width="11.42578125" style="266"/>
    <col min="8" max="8" width="23.140625" style="266" customWidth="1"/>
    <col min="9" max="9" width="11.42578125" style="266"/>
    <col min="10" max="10" width="1.5703125" style="266" customWidth="1"/>
    <col min="11" max="11" width="11.42578125" style="51"/>
    <col min="12" max="16384" width="11.42578125" style="266"/>
  </cols>
  <sheetData>
    <row r="2" spans="1:9" x14ac:dyDescent="0.2">
      <c r="A2" s="265" t="s">
        <v>282</v>
      </c>
    </row>
    <row r="3" spans="1:9" x14ac:dyDescent="0.2">
      <c r="A3" s="265" t="s">
        <v>141</v>
      </c>
    </row>
    <row r="4" spans="1:9" x14ac:dyDescent="0.2">
      <c r="A4" s="497" t="str">
        <f>+'1.modelos'!A3</f>
        <v>Máquinas para soldar</v>
      </c>
      <c r="B4" s="498"/>
    </row>
    <row r="5" spans="1:9" x14ac:dyDescent="0.2">
      <c r="A5" s="497" t="s">
        <v>283</v>
      </c>
      <c r="B5" s="498"/>
      <c r="C5" s="498"/>
      <c r="D5" s="498"/>
    </row>
    <row r="6" spans="1:9" s="268" customFormat="1" x14ac:dyDescent="0.2">
      <c r="A6" s="497" t="s">
        <v>229</v>
      </c>
      <c r="B6" s="499"/>
      <c r="C6" s="267"/>
    </row>
    <row r="7" spans="1:9" s="268" customFormat="1" ht="13.5" thickBot="1" x14ac:dyDescent="0.25">
      <c r="A7" s="269"/>
      <c r="B7" s="267"/>
      <c r="C7" s="267"/>
    </row>
    <row r="8" spans="1:9" ht="13.5" thickBot="1" x14ac:dyDescent="0.25">
      <c r="B8" s="616" t="s">
        <v>226</v>
      </c>
      <c r="C8" s="617"/>
      <c r="D8" s="616" t="s">
        <v>227</v>
      </c>
      <c r="E8" s="617"/>
      <c r="F8" s="616" t="s">
        <v>228</v>
      </c>
      <c r="G8" s="617"/>
      <c r="H8" s="618" t="s">
        <v>246</v>
      </c>
      <c r="I8" s="619"/>
    </row>
    <row r="9" spans="1:9" x14ac:dyDescent="0.2">
      <c r="A9" s="270" t="s">
        <v>54</v>
      </c>
      <c r="B9" s="271" t="s">
        <v>230</v>
      </c>
      <c r="C9" s="271" t="s">
        <v>55</v>
      </c>
      <c r="D9" s="271" t="s">
        <v>230</v>
      </c>
      <c r="E9" s="271" t="s">
        <v>55</v>
      </c>
      <c r="F9" s="271" t="s">
        <v>230</v>
      </c>
      <c r="G9" s="271" t="s">
        <v>55</v>
      </c>
      <c r="H9" s="271" t="s">
        <v>230</v>
      </c>
      <c r="I9" s="271" t="s">
        <v>55</v>
      </c>
    </row>
    <row r="10" spans="1:9" ht="13.5" thickBot="1" x14ac:dyDescent="0.25">
      <c r="A10" s="272"/>
      <c r="B10" s="418" t="s">
        <v>231</v>
      </c>
      <c r="C10" s="273" t="s">
        <v>56</v>
      </c>
      <c r="D10" s="418" t="s">
        <v>231</v>
      </c>
      <c r="E10" s="273" t="s">
        <v>56</v>
      </c>
      <c r="F10" s="418" t="s">
        <v>231</v>
      </c>
      <c r="G10" s="273" t="s">
        <v>56</v>
      </c>
      <c r="H10" s="418" t="s">
        <v>231</v>
      </c>
      <c r="I10" s="273" t="s">
        <v>56</v>
      </c>
    </row>
    <row r="11" spans="1:9" ht="13.5" thickBot="1" x14ac:dyDescent="0.25">
      <c r="A11" s="274"/>
    </row>
    <row r="12" spans="1:9" x14ac:dyDescent="0.2">
      <c r="A12" s="275" t="s">
        <v>57</v>
      </c>
      <c r="B12" s="276"/>
      <c r="C12" s="277"/>
      <c r="D12" s="276"/>
      <c r="E12" s="277"/>
      <c r="F12" s="276"/>
      <c r="G12" s="277"/>
      <c r="H12" s="276"/>
      <c r="I12" s="277"/>
    </row>
    <row r="13" spans="1:9" x14ac:dyDescent="0.2">
      <c r="A13" s="279" t="s">
        <v>213</v>
      </c>
      <c r="B13" s="280"/>
      <c r="C13" s="281"/>
      <c r="D13" s="280"/>
      <c r="E13" s="281"/>
      <c r="F13" s="280"/>
      <c r="G13" s="281"/>
      <c r="H13" s="280"/>
      <c r="I13" s="281"/>
    </row>
    <row r="14" spans="1:9" x14ac:dyDescent="0.2">
      <c r="A14" s="279" t="s">
        <v>212</v>
      </c>
      <c r="B14" s="280"/>
      <c r="C14" s="281"/>
      <c r="D14" s="280"/>
      <c r="E14" s="281"/>
      <c r="F14" s="280"/>
      <c r="G14" s="281"/>
      <c r="H14" s="280"/>
      <c r="I14" s="281"/>
    </row>
    <row r="15" spans="1:9" x14ac:dyDescent="0.2">
      <c r="A15" s="279" t="s">
        <v>210</v>
      </c>
      <c r="B15" s="280"/>
      <c r="C15" s="281"/>
      <c r="D15" s="280"/>
      <c r="E15" s="281"/>
      <c r="F15" s="280"/>
      <c r="G15" s="281"/>
      <c r="H15" s="280"/>
      <c r="I15" s="281"/>
    </row>
    <row r="16" spans="1:9" x14ac:dyDescent="0.2">
      <c r="A16" s="279" t="s">
        <v>211</v>
      </c>
      <c r="B16" s="280"/>
      <c r="C16" s="281"/>
      <c r="D16" s="280"/>
      <c r="E16" s="281"/>
      <c r="F16" s="280"/>
      <c r="G16" s="281"/>
      <c r="H16" s="280"/>
      <c r="I16" s="281"/>
    </row>
    <row r="17" spans="1:9" ht="13.5" thickBot="1" x14ac:dyDescent="0.25">
      <c r="A17" s="283"/>
      <c r="B17" s="284"/>
      <c r="C17" s="172"/>
      <c r="D17" s="284"/>
      <c r="E17" s="172"/>
      <c r="F17" s="284"/>
      <c r="G17" s="172"/>
      <c r="H17" s="284"/>
      <c r="I17" s="172"/>
    </row>
    <row r="18" spans="1:9" ht="13.5" thickBot="1" x14ac:dyDescent="0.25">
      <c r="A18" s="274"/>
      <c r="B18" s="286"/>
      <c r="C18" s="287"/>
      <c r="D18" s="286"/>
      <c r="E18" s="287"/>
      <c r="F18" s="286"/>
      <c r="G18" s="287"/>
      <c r="H18" s="286"/>
      <c r="I18" s="287"/>
    </row>
    <row r="19" spans="1:9" x14ac:dyDescent="0.2">
      <c r="A19" s="275" t="s">
        <v>58</v>
      </c>
      <c r="B19" s="276"/>
      <c r="C19" s="277"/>
      <c r="D19" s="276"/>
      <c r="E19" s="277"/>
      <c r="F19" s="276"/>
      <c r="G19" s="277"/>
      <c r="H19" s="276"/>
      <c r="I19" s="277"/>
    </row>
    <row r="20" spans="1:9" x14ac:dyDescent="0.2">
      <c r="A20" s="279" t="s">
        <v>213</v>
      </c>
      <c r="B20" s="280"/>
      <c r="C20" s="281"/>
      <c r="D20" s="280"/>
      <c r="E20" s="281"/>
      <c r="F20" s="280"/>
      <c r="G20" s="281"/>
      <c r="H20" s="280"/>
      <c r="I20" s="281"/>
    </row>
    <row r="21" spans="1:9" x14ac:dyDescent="0.2">
      <c r="A21" s="279" t="s">
        <v>212</v>
      </c>
      <c r="B21" s="280"/>
      <c r="C21" s="281"/>
      <c r="D21" s="280"/>
      <c r="E21" s="281"/>
      <c r="F21" s="280"/>
      <c r="G21" s="281"/>
      <c r="H21" s="280"/>
      <c r="I21" s="281"/>
    </row>
    <row r="22" spans="1:9" x14ac:dyDescent="0.2">
      <c r="A22" s="279" t="s">
        <v>210</v>
      </c>
      <c r="B22" s="280"/>
      <c r="C22" s="281"/>
      <c r="D22" s="280"/>
      <c r="E22" s="281"/>
      <c r="F22" s="280"/>
      <c r="G22" s="281"/>
      <c r="H22" s="280"/>
      <c r="I22" s="281"/>
    </row>
    <row r="23" spans="1:9" x14ac:dyDescent="0.2">
      <c r="A23" s="279" t="s">
        <v>211</v>
      </c>
      <c r="B23" s="280"/>
      <c r="C23" s="281"/>
      <c r="D23" s="280"/>
      <c r="E23" s="281"/>
      <c r="F23" s="280"/>
      <c r="G23" s="281"/>
      <c r="H23" s="280"/>
      <c r="I23" s="281"/>
    </row>
    <row r="24" spans="1:9" ht="13.5" thickBot="1" x14ac:dyDescent="0.25">
      <c r="A24" s="283"/>
      <c r="B24" s="284"/>
      <c r="C24" s="172"/>
      <c r="D24" s="284"/>
      <c r="E24" s="172"/>
      <c r="F24" s="284"/>
      <c r="G24" s="172"/>
      <c r="H24" s="284"/>
      <c r="I24" s="172"/>
    </row>
    <row r="25" spans="1:9" ht="13.5" thickBot="1" x14ac:dyDescent="0.25">
      <c r="A25" s="274"/>
      <c r="B25" s="286"/>
      <c r="C25" s="287"/>
      <c r="D25" s="286"/>
      <c r="E25" s="287"/>
      <c r="F25" s="286"/>
      <c r="G25" s="287"/>
      <c r="H25" s="286"/>
      <c r="I25" s="287"/>
    </row>
    <row r="26" spans="1:9" ht="13.5" thickBot="1" x14ac:dyDescent="0.25">
      <c r="A26" s="288" t="s">
        <v>59</v>
      </c>
      <c r="B26" s="289"/>
      <c r="C26" s="290"/>
      <c r="D26" s="289"/>
      <c r="E26" s="290"/>
      <c r="F26" s="289"/>
      <c r="G26" s="290"/>
      <c r="H26" s="289"/>
      <c r="I26" s="290"/>
    </row>
    <row r="27" spans="1:9" ht="13.5" thickBot="1" x14ac:dyDescent="0.25">
      <c r="A27" s="274"/>
      <c r="B27" s="286"/>
      <c r="C27" s="287"/>
      <c r="D27" s="286"/>
      <c r="E27" s="287"/>
      <c r="F27" s="286"/>
      <c r="G27" s="287"/>
      <c r="H27" s="286"/>
      <c r="I27" s="287"/>
    </row>
    <row r="28" spans="1:9" x14ac:dyDescent="0.2">
      <c r="A28" s="275" t="s">
        <v>60</v>
      </c>
      <c r="B28" s="291"/>
      <c r="C28" s="277"/>
      <c r="D28" s="291"/>
      <c r="E28" s="277"/>
      <c r="F28" s="291"/>
      <c r="G28" s="277"/>
      <c r="H28" s="291"/>
      <c r="I28" s="277"/>
    </row>
    <row r="29" spans="1:9" x14ac:dyDescent="0.2">
      <c r="A29" s="292" t="s">
        <v>61</v>
      </c>
      <c r="B29" s="293"/>
      <c r="C29" s="281"/>
      <c r="D29" s="293"/>
      <c r="E29" s="281"/>
      <c r="F29" s="293"/>
      <c r="G29" s="281"/>
      <c r="H29" s="293"/>
      <c r="I29" s="281"/>
    </row>
    <row r="30" spans="1:9" x14ac:dyDescent="0.2">
      <c r="A30" s="292" t="s">
        <v>62</v>
      </c>
      <c r="B30" s="293"/>
      <c r="C30" s="281"/>
      <c r="D30" s="293"/>
      <c r="E30" s="281"/>
      <c r="F30" s="293"/>
      <c r="G30" s="281"/>
      <c r="H30" s="293"/>
      <c r="I30" s="281"/>
    </row>
    <row r="31" spans="1:9" x14ac:dyDescent="0.2">
      <c r="A31" s="292" t="s">
        <v>63</v>
      </c>
      <c r="B31" s="293"/>
      <c r="C31" s="281"/>
      <c r="D31" s="293"/>
      <c r="E31" s="281"/>
      <c r="F31" s="293"/>
      <c r="G31" s="281"/>
      <c r="H31" s="293"/>
      <c r="I31" s="281"/>
    </row>
    <row r="32" spans="1:9" ht="13.5" thickBot="1" x14ac:dyDescent="0.25">
      <c r="A32" s="283" t="s">
        <v>64</v>
      </c>
      <c r="B32" s="294"/>
      <c r="C32" s="172"/>
      <c r="D32" s="294"/>
      <c r="E32" s="172"/>
      <c r="F32" s="294"/>
      <c r="G32" s="172"/>
      <c r="H32" s="294"/>
      <c r="I32" s="172"/>
    </row>
    <row r="33" spans="1:9" ht="13.5" thickBot="1" x14ac:dyDescent="0.25">
      <c r="A33" s="265"/>
      <c r="B33" s="286"/>
      <c r="C33" s="295"/>
      <c r="D33" s="286"/>
      <c r="E33" s="295"/>
      <c r="F33" s="286"/>
      <c r="G33" s="295"/>
      <c r="H33" s="286"/>
      <c r="I33" s="295"/>
    </row>
    <row r="34" spans="1:9" x14ac:dyDescent="0.2">
      <c r="A34" s="275" t="s">
        <v>65</v>
      </c>
      <c r="B34" s="291"/>
      <c r="C34" s="277"/>
      <c r="D34" s="291"/>
      <c r="E34" s="277"/>
      <c r="F34" s="291"/>
      <c r="G34" s="277"/>
      <c r="H34" s="291"/>
      <c r="I34" s="277"/>
    </row>
    <row r="35" spans="1:9" x14ac:dyDescent="0.2">
      <c r="A35" s="279" t="s">
        <v>66</v>
      </c>
      <c r="B35" s="293"/>
      <c r="C35" s="281"/>
      <c r="D35" s="293"/>
      <c r="E35" s="281"/>
      <c r="F35" s="293"/>
      <c r="G35" s="281"/>
      <c r="H35" s="293"/>
      <c r="I35" s="281"/>
    </row>
    <row r="36" spans="1:9" x14ac:dyDescent="0.2">
      <c r="A36" s="296" t="s">
        <v>103</v>
      </c>
      <c r="B36" s="297"/>
      <c r="C36" s="298"/>
      <c r="D36" s="297"/>
      <c r="E36" s="298"/>
      <c r="F36" s="297"/>
      <c r="G36" s="298"/>
      <c r="H36" s="297"/>
      <c r="I36" s="298"/>
    </row>
    <row r="37" spans="1:9" ht="13.5" thickBot="1" x14ac:dyDescent="0.25">
      <c r="A37" s="283" t="s">
        <v>88</v>
      </c>
      <c r="B37" s="294"/>
      <c r="C37" s="172"/>
      <c r="D37" s="294"/>
      <c r="E37" s="172"/>
      <c r="F37" s="294"/>
      <c r="G37" s="172"/>
      <c r="H37" s="294"/>
      <c r="I37" s="172"/>
    </row>
    <row r="38" spans="1:9" ht="13.5" thickBot="1" x14ac:dyDescent="0.25">
      <c r="A38" s="274"/>
      <c r="B38" s="286"/>
      <c r="C38" s="287"/>
      <c r="D38" s="286"/>
      <c r="E38" s="287"/>
      <c r="F38" s="286"/>
      <c r="G38" s="287"/>
      <c r="H38" s="286"/>
      <c r="I38" s="287"/>
    </row>
    <row r="39" spans="1:9" x14ac:dyDescent="0.2">
      <c r="A39" s="275" t="s">
        <v>67</v>
      </c>
      <c r="B39" s="276"/>
      <c r="C39" s="277"/>
      <c r="D39" s="276"/>
      <c r="E39" s="277"/>
      <c r="F39" s="276"/>
      <c r="G39" s="277"/>
      <c r="H39" s="276"/>
      <c r="I39" s="277"/>
    </row>
    <row r="40" spans="1:9" x14ac:dyDescent="0.2">
      <c r="A40" s="292" t="s">
        <v>68</v>
      </c>
      <c r="B40" s="280"/>
      <c r="C40" s="281"/>
      <c r="D40" s="280"/>
      <c r="E40" s="281"/>
      <c r="F40" s="280"/>
      <c r="G40" s="281"/>
      <c r="H40" s="280"/>
      <c r="I40" s="281"/>
    </row>
    <row r="41" spans="1:9" x14ac:dyDescent="0.2">
      <c r="A41" s="292" t="s">
        <v>69</v>
      </c>
      <c r="B41" s="280"/>
      <c r="C41" s="281"/>
      <c r="D41" s="280"/>
      <c r="E41" s="281"/>
      <c r="F41" s="280"/>
      <c r="G41" s="281"/>
      <c r="H41" s="280"/>
      <c r="I41" s="281"/>
    </row>
    <row r="42" spans="1:9" x14ac:dyDescent="0.2">
      <c r="A42" s="292" t="s">
        <v>70</v>
      </c>
      <c r="B42" s="280"/>
      <c r="C42" s="281"/>
      <c r="D42" s="280"/>
      <c r="E42" s="281"/>
      <c r="F42" s="280"/>
      <c r="G42" s="281"/>
      <c r="H42" s="280"/>
      <c r="I42" s="281"/>
    </row>
    <row r="43" spans="1:9" x14ac:dyDescent="0.2">
      <c r="A43" s="279" t="s">
        <v>71</v>
      </c>
      <c r="B43" s="299"/>
      <c r="C43" s="298"/>
      <c r="D43" s="299"/>
      <c r="E43" s="298"/>
      <c r="F43" s="299"/>
      <c r="G43" s="298"/>
      <c r="H43" s="299"/>
      <c r="I43" s="298"/>
    </row>
    <row r="44" spans="1:9" x14ac:dyDescent="0.2">
      <c r="A44" s="300"/>
      <c r="B44" s="299"/>
      <c r="C44" s="298"/>
      <c r="D44" s="299"/>
      <c r="E44" s="298"/>
      <c r="F44" s="299"/>
      <c r="G44" s="298"/>
      <c r="H44" s="299"/>
      <c r="I44" s="298"/>
    </row>
    <row r="45" spans="1:9" ht="13.5" thickBot="1" x14ac:dyDescent="0.25">
      <c r="A45" s="301"/>
      <c r="B45" s="284"/>
      <c r="C45" s="172"/>
      <c r="D45" s="284"/>
      <c r="E45" s="172"/>
      <c r="F45" s="284"/>
      <c r="G45" s="172"/>
      <c r="H45" s="284"/>
      <c r="I45" s="172"/>
    </row>
    <row r="46" spans="1:9" ht="13.5" thickBot="1" x14ac:dyDescent="0.25">
      <c r="A46" s="274"/>
      <c r="B46" s="286"/>
      <c r="C46" s="295"/>
      <c r="D46" s="286"/>
      <c r="E46" s="295"/>
      <c r="F46" s="286"/>
      <c r="G46" s="295"/>
      <c r="H46" s="286"/>
      <c r="I46" s="295"/>
    </row>
    <row r="47" spans="1:9" x14ac:dyDescent="0.2">
      <c r="A47" s="275" t="s">
        <v>72</v>
      </c>
      <c r="B47" s="276"/>
      <c r="C47" s="277"/>
      <c r="D47" s="276"/>
      <c r="E47" s="277"/>
      <c r="F47" s="276"/>
      <c r="G47" s="277"/>
      <c r="H47" s="276"/>
      <c r="I47" s="277"/>
    </row>
    <row r="48" spans="1:9" x14ac:dyDescent="0.2">
      <c r="A48" s="292" t="s">
        <v>104</v>
      </c>
      <c r="B48" s="280"/>
      <c r="C48" s="281"/>
      <c r="D48" s="280"/>
      <c r="E48" s="281"/>
      <c r="F48" s="280"/>
      <c r="G48" s="281"/>
      <c r="H48" s="280"/>
      <c r="I48" s="281"/>
    </row>
    <row r="49" spans="1:10" x14ac:dyDescent="0.2">
      <c r="A49" s="292" t="s">
        <v>73</v>
      </c>
      <c r="B49" s="280"/>
      <c r="C49" s="281"/>
      <c r="D49" s="280"/>
      <c r="E49" s="281"/>
      <c r="F49" s="280"/>
      <c r="G49" s="281"/>
      <c r="H49" s="280"/>
      <c r="I49" s="281"/>
    </row>
    <row r="50" spans="1:10" x14ac:dyDescent="0.2">
      <c r="A50" s="292" t="s">
        <v>105</v>
      </c>
      <c r="B50" s="280"/>
      <c r="C50" s="281"/>
      <c r="D50" s="280"/>
      <c r="E50" s="281"/>
      <c r="F50" s="280"/>
      <c r="G50" s="281"/>
      <c r="H50" s="280"/>
      <c r="I50" s="281"/>
    </row>
    <row r="51" spans="1:10" ht="13.5" thickBot="1" x14ac:dyDescent="0.25">
      <c r="A51" s="283" t="s">
        <v>74</v>
      </c>
      <c r="B51" s="284"/>
      <c r="C51" s="172"/>
      <c r="D51" s="284"/>
      <c r="E51" s="172"/>
      <c r="F51" s="284"/>
      <c r="G51" s="172"/>
      <c r="H51" s="284"/>
      <c r="I51" s="172"/>
    </row>
    <row r="52" spans="1:10" ht="13.5" thickBot="1" x14ac:dyDescent="0.25">
      <c r="A52" s="274"/>
      <c r="B52" s="286"/>
      <c r="C52" s="287"/>
      <c r="D52" s="286"/>
      <c r="E52" s="287"/>
      <c r="F52" s="286"/>
      <c r="G52" s="287"/>
      <c r="H52" s="286"/>
      <c r="I52" s="287"/>
    </row>
    <row r="53" spans="1:10" ht="13.5" thickBot="1" x14ac:dyDescent="0.25">
      <c r="A53" s="288" t="s">
        <v>75</v>
      </c>
      <c r="B53" s="289"/>
      <c r="C53" s="290">
        <v>1</v>
      </c>
      <c r="D53" s="289"/>
      <c r="E53" s="290">
        <v>1</v>
      </c>
      <c r="F53" s="289"/>
      <c r="G53" s="290">
        <v>1</v>
      </c>
      <c r="H53" s="289"/>
      <c r="I53" s="290">
        <v>1</v>
      </c>
    </row>
    <row r="54" spans="1:10" ht="13.5" thickBot="1" x14ac:dyDescent="0.25">
      <c r="A54" s="274"/>
    </row>
    <row r="55" spans="1:10" ht="13.5" thickBot="1" x14ac:dyDescent="0.25">
      <c r="A55" s="395" t="s">
        <v>198</v>
      </c>
      <c r="B55" s="362"/>
      <c r="C55" s="362"/>
      <c r="D55" s="362"/>
      <c r="E55" s="362"/>
      <c r="F55" s="362"/>
      <c r="G55" s="362"/>
      <c r="H55" s="362"/>
      <c r="I55" s="362"/>
    </row>
    <row r="56" spans="1:10" ht="13.5" thickBot="1" x14ac:dyDescent="0.25">
      <c r="A56" s="274"/>
    </row>
    <row r="57" spans="1:10" ht="13.5" thickBot="1" x14ac:dyDescent="0.25">
      <c r="A57" s="288" t="s">
        <v>89</v>
      </c>
      <c r="B57" s="286"/>
      <c r="C57" s="295"/>
      <c r="D57" s="286"/>
      <c r="E57" s="295"/>
      <c r="F57" s="286"/>
      <c r="G57" s="295"/>
      <c r="H57" s="286"/>
      <c r="I57" s="295"/>
    </row>
    <row r="58" spans="1:10" x14ac:dyDescent="0.2">
      <c r="A58" s="419" t="s">
        <v>99</v>
      </c>
      <c r="B58" s="302"/>
      <c r="C58" s="303"/>
      <c r="D58" s="303"/>
      <c r="E58" s="303"/>
      <c r="F58" s="303"/>
      <c r="G58" s="303"/>
      <c r="H58" s="303"/>
      <c r="I58" s="304"/>
    </row>
    <row r="59" spans="1:10" x14ac:dyDescent="0.2">
      <c r="A59" s="420" t="s">
        <v>100</v>
      </c>
      <c r="B59" s="305"/>
      <c r="C59" s="306"/>
      <c r="D59" s="306"/>
      <c r="E59" s="306"/>
      <c r="F59" s="306"/>
      <c r="G59" s="306"/>
      <c r="H59" s="306"/>
      <c r="I59" s="307"/>
    </row>
    <row r="60" spans="1:10" ht="13.5" thickBot="1" x14ac:dyDescent="0.25">
      <c r="A60" s="421" t="s">
        <v>101</v>
      </c>
      <c r="B60" s="308"/>
      <c r="C60" s="309"/>
      <c r="D60" s="309"/>
      <c r="E60" s="309"/>
      <c r="F60" s="309"/>
      <c r="G60" s="309"/>
      <c r="H60" s="309"/>
      <c r="I60" s="310"/>
    </row>
    <row r="61" spans="1:10" x14ac:dyDescent="0.2">
      <c r="A61" s="311"/>
      <c r="B61" s="51"/>
      <c r="C61" s="312"/>
      <c r="D61" s="312"/>
      <c r="E61" s="312"/>
      <c r="F61" s="312"/>
      <c r="G61" s="312"/>
      <c r="H61" s="312"/>
      <c r="I61" s="312"/>
    </row>
    <row r="62" spans="1:10" ht="14.25" x14ac:dyDescent="0.2">
      <c r="A62" s="407" t="s">
        <v>98</v>
      </c>
    </row>
    <row r="63" spans="1:10" ht="29.25" customHeight="1" x14ac:dyDescent="0.25">
      <c r="A63" s="614" t="s">
        <v>214</v>
      </c>
      <c r="B63" s="615"/>
      <c r="C63" s="615"/>
      <c r="D63" s="615"/>
      <c r="E63" s="615"/>
      <c r="F63" s="615"/>
      <c r="G63" s="615"/>
      <c r="H63" s="615"/>
      <c r="I63" s="615"/>
      <c r="J63" s="615"/>
    </row>
    <row r="64" spans="1:10" ht="9.75" customHeight="1" thickBot="1" x14ac:dyDescent="0.25">
      <c r="A64" s="408"/>
      <c r="B64" s="410"/>
      <c r="C64" s="410"/>
      <c r="D64" s="410"/>
      <c r="E64" s="410"/>
      <c r="F64" s="410"/>
      <c r="G64" s="410"/>
      <c r="H64" s="410"/>
      <c r="I64" s="410"/>
      <c r="J64" s="409"/>
    </row>
    <row r="65" spans="1:10" ht="29.25" customHeight="1" thickBot="1" x14ac:dyDescent="0.25">
      <c r="A65" s="611" t="s">
        <v>215</v>
      </c>
      <c r="B65" s="612"/>
      <c r="C65" s="612"/>
      <c r="D65" s="612"/>
      <c r="E65" s="612"/>
      <c r="F65" s="612"/>
      <c r="G65" s="612"/>
      <c r="H65" s="612"/>
      <c r="I65" s="613"/>
      <c r="J65" s="409"/>
    </row>
    <row r="67" spans="1:10" ht="13.5" thickBot="1" x14ac:dyDescent="0.25">
      <c r="A67" s="89" t="s">
        <v>155</v>
      </c>
    </row>
    <row r="68" spans="1:10" ht="13.5" thickBot="1" x14ac:dyDescent="0.25">
      <c r="A68" s="94" t="s">
        <v>9</v>
      </c>
      <c r="B68" s="94" t="str">
        <f>+B8</f>
        <v>promedio 2016</v>
      </c>
      <c r="D68" s="94" t="str">
        <f>+D8</f>
        <v>promedio 2017</v>
      </c>
      <c r="F68" s="94" t="str">
        <f>+F8</f>
        <v>promedio 2018</v>
      </c>
      <c r="H68" s="114" t="str">
        <f>+H8</f>
        <v>promedio ene-mar 2019</v>
      </c>
    </row>
    <row r="69" spans="1:10" ht="13.5" thickBot="1" x14ac:dyDescent="0.25">
      <c r="A69" s="111" t="s">
        <v>147</v>
      </c>
      <c r="B69" s="146">
        <f>+B53-SUM(B47:B51,B39:B45,B34:B37,B28:B32,B26,B19:B24,B12:B17)</f>
        <v>0</v>
      </c>
      <c r="C69" s="145"/>
      <c r="D69" s="146">
        <f>+D53-SUM(D47:D51,D39:D45,D34:D37,D28:D32,D26,D19:D24,D12:D17)</f>
        <v>0</v>
      </c>
      <c r="E69" s="145"/>
      <c r="F69" s="146">
        <f>+F53-SUM(F47:F51,F39:F45,F34:F37,F28:F32,F26,F19:F24,F12:F17)</f>
        <v>0</v>
      </c>
      <c r="G69" s="145"/>
      <c r="H69" s="146">
        <f>+H53-SUM(H47:H51,H39:H45,H34:H37,H28:H32,H26,H19:H24,H12:H17)</f>
        <v>0</v>
      </c>
    </row>
  </sheetData>
  <sheetProtection formatCells="0" formatColumns="0" formatRows="0"/>
  <mergeCells count="6">
    <mergeCell ref="B8:C8"/>
    <mergeCell ref="D8:E8"/>
    <mergeCell ref="F8:G8"/>
    <mergeCell ref="H8:I8"/>
    <mergeCell ref="A63:J63"/>
    <mergeCell ref="A65:I65"/>
  </mergeCells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1" orientation="landscape" r:id="rId1"/>
  <headerFooter alignWithMargins="0">
    <oddHeader>&amp;R2019 - Año de la Exportación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69"/>
  <sheetViews>
    <sheetView showGridLines="0" workbookViewId="0">
      <selection activeCell="A4" sqref="A4"/>
    </sheetView>
  </sheetViews>
  <sheetFormatPr baseColWidth="10" defaultRowHeight="12.75" x14ac:dyDescent="0.2"/>
  <cols>
    <col min="1" max="1" width="38.28515625" style="266" customWidth="1"/>
    <col min="2" max="2" width="23.140625" style="266" customWidth="1"/>
    <col min="3" max="3" width="11.42578125" style="266"/>
    <col min="4" max="4" width="23.140625" style="266" customWidth="1"/>
    <col min="5" max="5" width="11.42578125" style="266"/>
    <col min="6" max="6" width="23.140625" style="266" customWidth="1"/>
    <col min="7" max="7" width="11.42578125" style="266"/>
    <col min="8" max="8" width="23.140625" style="266" customWidth="1"/>
    <col min="9" max="9" width="11.42578125" style="266"/>
    <col min="10" max="10" width="1.5703125" style="266" customWidth="1"/>
    <col min="11" max="11" width="11.42578125" style="51"/>
    <col min="12" max="16384" width="11.42578125" style="266"/>
  </cols>
  <sheetData>
    <row r="2" spans="1:9" x14ac:dyDescent="0.2">
      <c r="A2" s="265" t="s">
        <v>284</v>
      </c>
    </row>
    <row r="3" spans="1:9" x14ac:dyDescent="0.2">
      <c r="A3" s="265" t="s">
        <v>141</v>
      </c>
    </row>
    <row r="4" spans="1:9" x14ac:dyDescent="0.2">
      <c r="A4" s="497" t="str">
        <f>+'1.modelos'!A3</f>
        <v>Máquinas para soldar</v>
      </c>
      <c r="B4" s="498"/>
    </row>
    <row r="5" spans="1:9" x14ac:dyDescent="0.2">
      <c r="A5" s="497" t="s">
        <v>285</v>
      </c>
      <c r="B5" s="498"/>
      <c r="C5" s="498"/>
      <c r="D5" s="498"/>
    </row>
    <row r="6" spans="1:9" s="268" customFormat="1" x14ac:dyDescent="0.2">
      <c r="A6" s="497" t="s">
        <v>229</v>
      </c>
      <c r="B6" s="499"/>
      <c r="C6" s="267"/>
    </row>
    <row r="7" spans="1:9" s="268" customFormat="1" ht="13.5" thickBot="1" x14ac:dyDescent="0.25">
      <c r="A7" s="269"/>
      <c r="B7" s="267"/>
      <c r="C7" s="267"/>
    </row>
    <row r="8" spans="1:9" ht="13.5" thickBot="1" x14ac:dyDescent="0.25">
      <c r="B8" s="616" t="s">
        <v>226</v>
      </c>
      <c r="C8" s="617"/>
      <c r="D8" s="616" t="s">
        <v>227</v>
      </c>
      <c r="E8" s="617"/>
      <c r="F8" s="616" t="s">
        <v>228</v>
      </c>
      <c r="G8" s="617"/>
      <c r="H8" s="618" t="s">
        <v>246</v>
      </c>
      <c r="I8" s="619"/>
    </row>
    <row r="9" spans="1:9" x14ac:dyDescent="0.2">
      <c r="A9" s="270" t="s">
        <v>54</v>
      </c>
      <c r="B9" s="271" t="s">
        <v>230</v>
      </c>
      <c r="C9" s="271" t="s">
        <v>55</v>
      </c>
      <c r="D9" s="271" t="s">
        <v>230</v>
      </c>
      <c r="E9" s="271" t="s">
        <v>55</v>
      </c>
      <c r="F9" s="271" t="s">
        <v>230</v>
      </c>
      <c r="G9" s="271" t="s">
        <v>55</v>
      </c>
      <c r="H9" s="271" t="s">
        <v>230</v>
      </c>
      <c r="I9" s="271" t="s">
        <v>55</v>
      </c>
    </row>
    <row r="10" spans="1:9" ht="13.5" thickBot="1" x14ac:dyDescent="0.25">
      <c r="A10" s="272"/>
      <c r="B10" s="418" t="s">
        <v>231</v>
      </c>
      <c r="C10" s="273" t="s">
        <v>56</v>
      </c>
      <c r="D10" s="418" t="s">
        <v>231</v>
      </c>
      <c r="E10" s="273" t="s">
        <v>56</v>
      </c>
      <c r="F10" s="418" t="s">
        <v>231</v>
      </c>
      <c r="G10" s="273" t="s">
        <v>56</v>
      </c>
      <c r="H10" s="418" t="s">
        <v>231</v>
      </c>
      <c r="I10" s="273" t="s">
        <v>56</v>
      </c>
    </row>
    <row r="11" spans="1:9" ht="13.5" thickBot="1" x14ac:dyDescent="0.25">
      <c r="A11" s="274"/>
    </row>
    <row r="12" spans="1:9" x14ac:dyDescent="0.2">
      <c r="A12" s="275" t="s">
        <v>57</v>
      </c>
      <c r="B12" s="276"/>
      <c r="C12" s="277"/>
      <c r="D12" s="276"/>
      <c r="E12" s="277"/>
      <c r="F12" s="276"/>
      <c r="G12" s="277"/>
      <c r="H12" s="276"/>
      <c r="I12" s="277"/>
    </row>
    <row r="13" spans="1:9" x14ac:dyDescent="0.2">
      <c r="A13" s="279" t="s">
        <v>213</v>
      </c>
      <c r="B13" s="280"/>
      <c r="C13" s="281"/>
      <c r="D13" s="280"/>
      <c r="E13" s="281"/>
      <c r="F13" s="280"/>
      <c r="G13" s="281"/>
      <c r="H13" s="280"/>
      <c r="I13" s="281"/>
    </row>
    <row r="14" spans="1:9" x14ac:dyDescent="0.2">
      <c r="A14" s="279" t="s">
        <v>212</v>
      </c>
      <c r="B14" s="280"/>
      <c r="C14" s="281"/>
      <c r="D14" s="280"/>
      <c r="E14" s="281"/>
      <c r="F14" s="280"/>
      <c r="G14" s="281"/>
      <c r="H14" s="280"/>
      <c r="I14" s="281"/>
    </row>
    <row r="15" spans="1:9" x14ac:dyDescent="0.2">
      <c r="A15" s="279" t="s">
        <v>210</v>
      </c>
      <c r="B15" s="280"/>
      <c r="C15" s="281"/>
      <c r="D15" s="280"/>
      <c r="E15" s="281"/>
      <c r="F15" s="280"/>
      <c r="G15" s="281"/>
      <c r="H15" s="280"/>
      <c r="I15" s="281"/>
    </row>
    <row r="16" spans="1:9" x14ac:dyDescent="0.2">
      <c r="A16" s="279" t="s">
        <v>211</v>
      </c>
      <c r="B16" s="280"/>
      <c r="C16" s="281"/>
      <c r="D16" s="280"/>
      <c r="E16" s="281"/>
      <c r="F16" s="280"/>
      <c r="G16" s="281"/>
      <c r="H16" s="280"/>
      <c r="I16" s="281"/>
    </row>
    <row r="17" spans="1:9" ht="13.5" thickBot="1" x14ac:dyDescent="0.25">
      <c r="A17" s="283"/>
      <c r="B17" s="284"/>
      <c r="C17" s="172"/>
      <c r="D17" s="284"/>
      <c r="E17" s="172"/>
      <c r="F17" s="284"/>
      <c r="G17" s="172"/>
      <c r="H17" s="284"/>
      <c r="I17" s="172"/>
    </row>
    <row r="18" spans="1:9" ht="13.5" thickBot="1" x14ac:dyDescent="0.25">
      <c r="A18" s="274"/>
      <c r="B18" s="286"/>
      <c r="C18" s="287"/>
      <c r="D18" s="286"/>
      <c r="E18" s="287"/>
      <c r="F18" s="286"/>
      <c r="G18" s="287"/>
      <c r="H18" s="286"/>
      <c r="I18" s="287"/>
    </row>
    <row r="19" spans="1:9" x14ac:dyDescent="0.2">
      <c r="A19" s="275" t="s">
        <v>58</v>
      </c>
      <c r="B19" s="276"/>
      <c r="C19" s="277"/>
      <c r="D19" s="276"/>
      <c r="E19" s="277"/>
      <c r="F19" s="276"/>
      <c r="G19" s="277"/>
      <c r="H19" s="276"/>
      <c r="I19" s="277"/>
    </row>
    <row r="20" spans="1:9" x14ac:dyDescent="0.2">
      <c r="A20" s="279" t="s">
        <v>213</v>
      </c>
      <c r="B20" s="280"/>
      <c r="C20" s="281"/>
      <c r="D20" s="280"/>
      <c r="E20" s="281"/>
      <c r="F20" s="280"/>
      <c r="G20" s="281"/>
      <c r="H20" s="280"/>
      <c r="I20" s="281"/>
    </row>
    <row r="21" spans="1:9" x14ac:dyDescent="0.2">
      <c r="A21" s="279" t="s">
        <v>212</v>
      </c>
      <c r="B21" s="280"/>
      <c r="C21" s="281"/>
      <c r="D21" s="280"/>
      <c r="E21" s="281"/>
      <c r="F21" s="280"/>
      <c r="G21" s="281"/>
      <c r="H21" s="280"/>
      <c r="I21" s="281"/>
    </row>
    <row r="22" spans="1:9" x14ac:dyDescent="0.2">
      <c r="A22" s="279" t="s">
        <v>210</v>
      </c>
      <c r="B22" s="280"/>
      <c r="C22" s="281"/>
      <c r="D22" s="280"/>
      <c r="E22" s="281"/>
      <c r="F22" s="280"/>
      <c r="G22" s="281"/>
      <c r="H22" s="280"/>
      <c r="I22" s="281"/>
    </row>
    <row r="23" spans="1:9" x14ac:dyDescent="0.2">
      <c r="A23" s="279" t="s">
        <v>211</v>
      </c>
      <c r="B23" s="280"/>
      <c r="C23" s="281"/>
      <c r="D23" s="280"/>
      <c r="E23" s="281"/>
      <c r="F23" s="280"/>
      <c r="G23" s="281"/>
      <c r="H23" s="280"/>
      <c r="I23" s="281"/>
    </row>
    <row r="24" spans="1:9" ht="13.5" thickBot="1" x14ac:dyDescent="0.25">
      <c r="A24" s="283"/>
      <c r="B24" s="284"/>
      <c r="C24" s="172"/>
      <c r="D24" s="284"/>
      <c r="E24" s="172"/>
      <c r="F24" s="284"/>
      <c r="G24" s="172"/>
      <c r="H24" s="284"/>
      <c r="I24" s="172"/>
    </row>
    <row r="25" spans="1:9" ht="13.5" thickBot="1" x14ac:dyDescent="0.25">
      <c r="A25" s="274"/>
      <c r="B25" s="286"/>
      <c r="C25" s="287"/>
      <c r="D25" s="286"/>
      <c r="E25" s="287"/>
      <c r="F25" s="286"/>
      <c r="G25" s="287"/>
      <c r="H25" s="286"/>
      <c r="I25" s="287"/>
    </row>
    <row r="26" spans="1:9" ht="13.5" thickBot="1" x14ac:dyDescent="0.25">
      <c r="A26" s="288" t="s">
        <v>59</v>
      </c>
      <c r="B26" s="289"/>
      <c r="C26" s="290"/>
      <c r="D26" s="289"/>
      <c r="E26" s="290"/>
      <c r="F26" s="289"/>
      <c r="G26" s="290"/>
      <c r="H26" s="289"/>
      <c r="I26" s="290"/>
    </row>
    <row r="27" spans="1:9" ht="13.5" thickBot="1" x14ac:dyDescent="0.25">
      <c r="A27" s="274"/>
      <c r="B27" s="286"/>
      <c r="C27" s="287"/>
      <c r="D27" s="286"/>
      <c r="E27" s="287"/>
      <c r="F27" s="286"/>
      <c r="G27" s="287"/>
      <c r="H27" s="286"/>
      <c r="I27" s="287"/>
    </row>
    <row r="28" spans="1:9" x14ac:dyDescent="0.2">
      <c r="A28" s="275" t="s">
        <v>60</v>
      </c>
      <c r="B28" s="291"/>
      <c r="C28" s="277"/>
      <c r="D28" s="291"/>
      <c r="E28" s="277"/>
      <c r="F28" s="291"/>
      <c r="G28" s="277"/>
      <c r="H28" s="291"/>
      <c r="I28" s="277"/>
    </row>
    <row r="29" spans="1:9" x14ac:dyDescent="0.2">
      <c r="A29" s="292" t="s">
        <v>61</v>
      </c>
      <c r="B29" s="293"/>
      <c r="C29" s="281"/>
      <c r="D29" s="293"/>
      <c r="E29" s="281"/>
      <c r="F29" s="293"/>
      <c r="G29" s="281"/>
      <c r="H29" s="293"/>
      <c r="I29" s="281"/>
    </row>
    <row r="30" spans="1:9" x14ac:dyDescent="0.2">
      <c r="A30" s="292" t="s">
        <v>62</v>
      </c>
      <c r="B30" s="293"/>
      <c r="C30" s="281"/>
      <c r="D30" s="293"/>
      <c r="E30" s="281"/>
      <c r="F30" s="293"/>
      <c r="G30" s="281"/>
      <c r="H30" s="293"/>
      <c r="I30" s="281"/>
    </row>
    <row r="31" spans="1:9" x14ac:dyDescent="0.2">
      <c r="A31" s="292" t="s">
        <v>63</v>
      </c>
      <c r="B31" s="293"/>
      <c r="C31" s="281"/>
      <c r="D31" s="293"/>
      <c r="E31" s="281"/>
      <c r="F31" s="293"/>
      <c r="G31" s="281"/>
      <c r="H31" s="293"/>
      <c r="I31" s="281"/>
    </row>
    <row r="32" spans="1:9" ht="13.5" thickBot="1" x14ac:dyDescent="0.25">
      <c r="A32" s="283" t="s">
        <v>64</v>
      </c>
      <c r="B32" s="294"/>
      <c r="C32" s="172"/>
      <c r="D32" s="294"/>
      <c r="E32" s="172"/>
      <c r="F32" s="294"/>
      <c r="G32" s="172"/>
      <c r="H32" s="294"/>
      <c r="I32" s="172"/>
    </row>
    <row r="33" spans="1:9" ht="13.5" thickBot="1" x14ac:dyDescent="0.25">
      <c r="A33" s="265"/>
      <c r="B33" s="286"/>
      <c r="C33" s="295"/>
      <c r="D33" s="286"/>
      <c r="E33" s="295"/>
      <c r="F33" s="286"/>
      <c r="G33" s="295"/>
      <c r="H33" s="286"/>
      <c r="I33" s="295"/>
    </row>
    <row r="34" spans="1:9" x14ac:dyDescent="0.2">
      <c r="A34" s="275" t="s">
        <v>65</v>
      </c>
      <c r="B34" s="291"/>
      <c r="C34" s="277"/>
      <c r="D34" s="291"/>
      <c r="E34" s="277"/>
      <c r="F34" s="291"/>
      <c r="G34" s="277"/>
      <c r="H34" s="291"/>
      <c r="I34" s="277"/>
    </row>
    <row r="35" spans="1:9" x14ac:dyDescent="0.2">
      <c r="A35" s="279" t="s">
        <v>66</v>
      </c>
      <c r="B35" s="293"/>
      <c r="C35" s="281"/>
      <c r="D35" s="293"/>
      <c r="E35" s="281"/>
      <c r="F35" s="293"/>
      <c r="G35" s="281"/>
      <c r="H35" s="293"/>
      <c r="I35" s="281"/>
    </row>
    <row r="36" spans="1:9" x14ac:dyDescent="0.2">
      <c r="A36" s="296" t="s">
        <v>103</v>
      </c>
      <c r="B36" s="297"/>
      <c r="C36" s="298"/>
      <c r="D36" s="297"/>
      <c r="E36" s="298"/>
      <c r="F36" s="297"/>
      <c r="G36" s="298"/>
      <c r="H36" s="297"/>
      <c r="I36" s="298"/>
    </row>
    <row r="37" spans="1:9" ht="13.5" thickBot="1" x14ac:dyDescent="0.25">
      <c r="A37" s="283" t="s">
        <v>88</v>
      </c>
      <c r="B37" s="294"/>
      <c r="C37" s="172"/>
      <c r="D37" s="294"/>
      <c r="E37" s="172"/>
      <c r="F37" s="294"/>
      <c r="G37" s="172"/>
      <c r="H37" s="294"/>
      <c r="I37" s="172"/>
    </row>
    <row r="38" spans="1:9" ht="13.5" thickBot="1" x14ac:dyDescent="0.25">
      <c r="A38" s="274"/>
      <c r="B38" s="286"/>
      <c r="C38" s="287"/>
      <c r="D38" s="286"/>
      <c r="E38" s="287"/>
      <c r="F38" s="286"/>
      <c r="G38" s="287"/>
      <c r="H38" s="286"/>
      <c r="I38" s="287"/>
    </row>
    <row r="39" spans="1:9" x14ac:dyDescent="0.2">
      <c r="A39" s="275" t="s">
        <v>67</v>
      </c>
      <c r="B39" s="276"/>
      <c r="C39" s="277"/>
      <c r="D39" s="276"/>
      <c r="E39" s="277"/>
      <c r="F39" s="276"/>
      <c r="G39" s="277"/>
      <c r="H39" s="276"/>
      <c r="I39" s="277"/>
    </row>
    <row r="40" spans="1:9" x14ac:dyDescent="0.2">
      <c r="A40" s="292" t="s">
        <v>68</v>
      </c>
      <c r="B40" s="280"/>
      <c r="C40" s="281"/>
      <c r="D40" s="280"/>
      <c r="E40" s="281"/>
      <c r="F40" s="280"/>
      <c r="G40" s="281"/>
      <c r="H40" s="280"/>
      <c r="I40" s="281"/>
    </row>
    <row r="41" spans="1:9" x14ac:dyDescent="0.2">
      <c r="A41" s="292" t="s">
        <v>69</v>
      </c>
      <c r="B41" s="280"/>
      <c r="C41" s="281"/>
      <c r="D41" s="280"/>
      <c r="E41" s="281"/>
      <c r="F41" s="280"/>
      <c r="G41" s="281"/>
      <c r="H41" s="280"/>
      <c r="I41" s="281"/>
    </row>
    <row r="42" spans="1:9" x14ac:dyDescent="0.2">
      <c r="A42" s="292" t="s">
        <v>70</v>
      </c>
      <c r="B42" s="280"/>
      <c r="C42" s="281"/>
      <c r="D42" s="280"/>
      <c r="E42" s="281"/>
      <c r="F42" s="280"/>
      <c r="G42" s="281"/>
      <c r="H42" s="280"/>
      <c r="I42" s="281"/>
    </row>
    <row r="43" spans="1:9" x14ac:dyDescent="0.2">
      <c r="A43" s="279" t="s">
        <v>71</v>
      </c>
      <c r="B43" s="299"/>
      <c r="C43" s="298"/>
      <c r="D43" s="299"/>
      <c r="E43" s="298"/>
      <c r="F43" s="299"/>
      <c r="G43" s="298"/>
      <c r="H43" s="299"/>
      <c r="I43" s="298"/>
    </row>
    <row r="44" spans="1:9" x14ac:dyDescent="0.2">
      <c r="A44" s="300"/>
      <c r="B44" s="299"/>
      <c r="C44" s="298"/>
      <c r="D44" s="299"/>
      <c r="E44" s="298"/>
      <c r="F44" s="299"/>
      <c r="G44" s="298"/>
      <c r="H44" s="299"/>
      <c r="I44" s="298"/>
    </row>
    <row r="45" spans="1:9" ht="13.5" thickBot="1" x14ac:dyDescent="0.25">
      <c r="A45" s="301"/>
      <c r="B45" s="284"/>
      <c r="C45" s="172"/>
      <c r="D45" s="284"/>
      <c r="E45" s="172"/>
      <c r="F45" s="284"/>
      <c r="G45" s="172"/>
      <c r="H45" s="284"/>
      <c r="I45" s="172"/>
    </row>
    <row r="46" spans="1:9" ht="13.5" thickBot="1" x14ac:dyDescent="0.25">
      <c r="A46" s="274"/>
      <c r="B46" s="286"/>
      <c r="C46" s="295"/>
      <c r="D46" s="286"/>
      <c r="E46" s="295"/>
      <c r="F46" s="286"/>
      <c r="G46" s="295"/>
      <c r="H46" s="286"/>
      <c r="I46" s="295"/>
    </row>
    <row r="47" spans="1:9" x14ac:dyDescent="0.2">
      <c r="A47" s="275" t="s">
        <v>72</v>
      </c>
      <c r="B47" s="276"/>
      <c r="C47" s="277"/>
      <c r="D47" s="276"/>
      <c r="E47" s="277"/>
      <c r="F47" s="276"/>
      <c r="G47" s="277"/>
      <c r="H47" s="276"/>
      <c r="I47" s="277"/>
    </row>
    <row r="48" spans="1:9" x14ac:dyDescent="0.2">
      <c r="A48" s="292" t="s">
        <v>104</v>
      </c>
      <c r="B48" s="280"/>
      <c r="C48" s="281"/>
      <c r="D48" s="280"/>
      <c r="E48" s="281"/>
      <c r="F48" s="280"/>
      <c r="G48" s="281"/>
      <c r="H48" s="280"/>
      <c r="I48" s="281"/>
    </row>
    <row r="49" spans="1:10" x14ac:dyDescent="0.2">
      <c r="A49" s="292" t="s">
        <v>73</v>
      </c>
      <c r="B49" s="280"/>
      <c r="C49" s="281"/>
      <c r="D49" s="280"/>
      <c r="E49" s="281"/>
      <c r="F49" s="280"/>
      <c r="G49" s="281"/>
      <c r="H49" s="280"/>
      <c r="I49" s="281"/>
    </row>
    <row r="50" spans="1:10" x14ac:dyDescent="0.2">
      <c r="A50" s="292" t="s">
        <v>105</v>
      </c>
      <c r="B50" s="280"/>
      <c r="C50" s="281"/>
      <c r="D50" s="280"/>
      <c r="E50" s="281"/>
      <c r="F50" s="280"/>
      <c r="G50" s="281"/>
      <c r="H50" s="280"/>
      <c r="I50" s="281"/>
    </row>
    <row r="51" spans="1:10" ht="13.5" thickBot="1" x14ac:dyDescent="0.25">
      <c r="A51" s="283" t="s">
        <v>74</v>
      </c>
      <c r="B51" s="284"/>
      <c r="C51" s="172"/>
      <c r="D51" s="284"/>
      <c r="E51" s="172"/>
      <c r="F51" s="284"/>
      <c r="G51" s="172"/>
      <c r="H51" s="284"/>
      <c r="I51" s="172"/>
    </row>
    <row r="52" spans="1:10" ht="13.5" thickBot="1" x14ac:dyDescent="0.25">
      <c r="A52" s="274"/>
      <c r="B52" s="286"/>
      <c r="C52" s="287"/>
      <c r="D52" s="286"/>
      <c r="E52" s="287"/>
      <c r="F52" s="286"/>
      <c r="G52" s="287"/>
      <c r="H52" s="286"/>
      <c r="I52" s="287"/>
    </row>
    <row r="53" spans="1:10" ht="13.5" thickBot="1" x14ac:dyDescent="0.25">
      <c r="A53" s="288" t="s">
        <v>75</v>
      </c>
      <c r="B53" s="289"/>
      <c r="C53" s="290">
        <v>1</v>
      </c>
      <c r="D53" s="289"/>
      <c r="E53" s="290">
        <v>1</v>
      </c>
      <c r="F53" s="289"/>
      <c r="G53" s="290">
        <v>1</v>
      </c>
      <c r="H53" s="289"/>
      <c r="I53" s="290">
        <v>1</v>
      </c>
    </row>
    <row r="54" spans="1:10" ht="13.5" thickBot="1" x14ac:dyDescent="0.25">
      <c r="A54" s="274"/>
    </row>
    <row r="55" spans="1:10" ht="13.5" thickBot="1" x14ac:dyDescent="0.25">
      <c r="A55" s="395" t="s">
        <v>198</v>
      </c>
      <c r="B55" s="362"/>
      <c r="C55" s="362"/>
      <c r="D55" s="362"/>
      <c r="E55" s="362"/>
      <c r="F55" s="362"/>
      <c r="G55" s="362"/>
      <c r="H55" s="362"/>
      <c r="I55" s="362"/>
    </row>
    <row r="56" spans="1:10" ht="13.5" thickBot="1" x14ac:dyDescent="0.25">
      <c r="A56" s="274"/>
    </row>
    <row r="57" spans="1:10" ht="13.5" thickBot="1" x14ac:dyDescent="0.25">
      <c r="A57" s="288" t="s">
        <v>89</v>
      </c>
      <c r="B57" s="286"/>
      <c r="C57" s="295"/>
      <c r="D57" s="286"/>
      <c r="E57" s="295"/>
      <c r="F57" s="286"/>
      <c r="G57" s="295"/>
      <c r="H57" s="286"/>
      <c r="I57" s="295"/>
    </row>
    <row r="58" spans="1:10" x14ac:dyDescent="0.2">
      <c r="A58" s="419" t="s">
        <v>99</v>
      </c>
      <c r="B58" s="302"/>
      <c r="C58" s="303"/>
      <c r="D58" s="303"/>
      <c r="E58" s="303"/>
      <c r="F58" s="303"/>
      <c r="G58" s="303"/>
      <c r="H58" s="303"/>
      <c r="I58" s="304"/>
    </row>
    <row r="59" spans="1:10" x14ac:dyDescent="0.2">
      <c r="A59" s="420" t="s">
        <v>100</v>
      </c>
      <c r="B59" s="305"/>
      <c r="C59" s="306"/>
      <c r="D59" s="306"/>
      <c r="E59" s="306"/>
      <c r="F59" s="306"/>
      <c r="G59" s="306"/>
      <c r="H59" s="306"/>
      <c r="I59" s="307"/>
    </row>
    <row r="60" spans="1:10" ht="13.5" thickBot="1" x14ac:dyDescent="0.25">
      <c r="A60" s="421" t="s">
        <v>101</v>
      </c>
      <c r="B60" s="308"/>
      <c r="C60" s="309"/>
      <c r="D60" s="309"/>
      <c r="E60" s="309"/>
      <c r="F60" s="309"/>
      <c r="G60" s="309"/>
      <c r="H60" s="309"/>
      <c r="I60" s="310"/>
    </row>
    <row r="61" spans="1:10" x14ac:dyDescent="0.2">
      <c r="A61" s="311"/>
      <c r="B61" s="51"/>
      <c r="C61" s="312"/>
      <c r="D61" s="312"/>
      <c r="E61" s="312"/>
      <c r="F61" s="312"/>
      <c r="G61" s="312"/>
      <c r="H61" s="312"/>
      <c r="I61" s="312"/>
    </row>
    <row r="62" spans="1:10" ht="14.25" x14ac:dyDescent="0.2">
      <c r="A62" s="407" t="s">
        <v>98</v>
      </c>
    </row>
    <row r="63" spans="1:10" ht="29.25" customHeight="1" x14ac:dyDescent="0.25">
      <c r="A63" s="614" t="s">
        <v>214</v>
      </c>
      <c r="B63" s="615"/>
      <c r="C63" s="615"/>
      <c r="D63" s="615"/>
      <c r="E63" s="615"/>
      <c r="F63" s="615"/>
      <c r="G63" s="615"/>
      <c r="H63" s="615"/>
      <c r="I63" s="615"/>
      <c r="J63" s="615"/>
    </row>
    <row r="64" spans="1:10" ht="9.75" customHeight="1" thickBot="1" x14ac:dyDescent="0.25">
      <c r="A64" s="408"/>
      <c r="B64" s="410"/>
      <c r="C64" s="410"/>
      <c r="D64" s="410"/>
      <c r="E64" s="410"/>
      <c r="F64" s="410"/>
      <c r="G64" s="410"/>
      <c r="H64" s="410"/>
      <c r="I64" s="410"/>
      <c r="J64" s="409"/>
    </row>
    <row r="65" spans="1:10" ht="29.25" customHeight="1" thickBot="1" x14ac:dyDescent="0.25">
      <c r="A65" s="611" t="s">
        <v>215</v>
      </c>
      <c r="B65" s="612"/>
      <c r="C65" s="612"/>
      <c r="D65" s="612"/>
      <c r="E65" s="612"/>
      <c r="F65" s="612"/>
      <c r="G65" s="612"/>
      <c r="H65" s="612"/>
      <c r="I65" s="613"/>
      <c r="J65" s="409"/>
    </row>
    <row r="67" spans="1:10" ht="13.5" thickBot="1" x14ac:dyDescent="0.25">
      <c r="A67" s="89" t="s">
        <v>155</v>
      </c>
    </row>
    <row r="68" spans="1:10" ht="13.5" thickBot="1" x14ac:dyDescent="0.25">
      <c r="A68" s="94" t="s">
        <v>9</v>
      </c>
      <c r="B68" s="94" t="str">
        <f>+B8</f>
        <v>promedio 2016</v>
      </c>
      <c r="D68" s="94" t="str">
        <f>+D8</f>
        <v>promedio 2017</v>
      </c>
      <c r="F68" s="94" t="str">
        <f>+F8</f>
        <v>promedio 2018</v>
      </c>
      <c r="H68" s="114" t="str">
        <f>+H8</f>
        <v>promedio ene-mar 2019</v>
      </c>
    </row>
    <row r="69" spans="1:10" ht="13.5" thickBot="1" x14ac:dyDescent="0.25">
      <c r="A69" s="111" t="s">
        <v>147</v>
      </c>
      <c r="B69" s="146">
        <f>+B53-SUM(B47:B51,B39:B45,B34:B37,B28:B32,B26,B19:B24,B12:B17)</f>
        <v>0</v>
      </c>
      <c r="C69" s="145"/>
      <c r="D69" s="146">
        <f>+D53-SUM(D47:D51,D39:D45,D34:D37,D28:D32,D26,D19:D24,D12:D17)</f>
        <v>0</v>
      </c>
      <c r="E69" s="145"/>
      <c r="F69" s="146">
        <f>+F53-SUM(F47:F51,F39:F45,F34:F37,F28:F32,F26,F19:F24,F12:F17)</f>
        <v>0</v>
      </c>
      <c r="G69" s="145"/>
      <c r="H69" s="146">
        <f>+H53-SUM(H47:H51,H39:H45,H34:H37,H28:H32,H26,H19:H24,H12:H17)</f>
        <v>0</v>
      </c>
    </row>
  </sheetData>
  <sheetProtection formatCells="0" formatColumns="0" formatRows="0"/>
  <mergeCells count="6">
    <mergeCell ref="B8:C8"/>
    <mergeCell ref="D8:E8"/>
    <mergeCell ref="F8:G8"/>
    <mergeCell ref="H8:I8"/>
    <mergeCell ref="A63:J63"/>
    <mergeCell ref="A65:I65"/>
  </mergeCells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1" orientation="landscape" r:id="rId1"/>
  <headerFooter alignWithMargins="0">
    <oddHeader>&amp;R2019 - Año de la Exportación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0" workbookViewId="0">
      <selection activeCell="A2" sqref="A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66" bestFit="1" customWidth="1"/>
  </cols>
  <sheetData>
    <row r="1" spans="1:10" x14ac:dyDescent="0.2">
      <c r="A1" s="265" t="s">
        <v>296</v>
      </c>
      <c r="B1" s="265"/>
    </row>
    <row r="2" spans="1:10" x14ac:dyDescent="0.2">
      <c r="A2" s="265" t="s">
        <v>177</v>
      </c>
      <c r="B2" s="265"/>
    </row>
    <row r="3" spans="1:10" x14ac:dyDescent="0.2">
      <c r="A3" s="497" t="str">
        <f>+'1.modelos'!A3</f>
        <v>Máquinas para soldar</v>
      </c>
      <c r="B3" s="500"/>
    </row>
    <row r="4" spans="1:10" x14ac:dyDescent="0.2">
      <c r="A4" s="497" t="s">
        <v>295</v>
      </c>
      <c r="B4" s="501"/>
    </row>
    <row r="5" spans="1:10" x14ac:dyDescent="0.2">
      <c r="A5" s="501"/>
      <c r="B5" s="501"/>
    </row>
    <row r="6" spans="1:10" ht="13.5" thickBot="1" x14ac:dyDescent="0.25">
      <c r="J6" s="268"/>
    </row>
    <row r="7" spans="1:10" ht="13.5" customHeight="1" x14ac:dyDescent="0.2">
      <c r="A7" s="374" t="s">
        <v>54</v>
      </c>
      <c r="B7" s="624" t="s">
        <v>176</v>
      </c>
      <c r="C7" s="375" t="s">
        <v>226</v>
      </c>
      <c r="D7" s="375" t="s">
        <v>227</v>
      </c>
      <c r="E7" s="375" t="s">
        <v>228</v>
      </c>
      <c r="F7" s="375" t="s">
        <v>246</v>
      </c>
      <c r="G7" s="626" t="s">
        <v>106</v>
      </c>
      <c r="J7" s="268"/>
    </row>
    <row r="8" spans="1:10" ht="36.75" customHeight="1" thickBot="1" x14ac:dyDescent="0.25">
      <c r="A8" s="376"/>
      <c r="B8" s="625"/>
      <c r="C8" s="502" t="s">
        <v>247</v>
      </c>
      <c r="D8" s="502" t="s">
        <v>247</v>
      </c>
      <c r="E8" s="502" t="s">
        <v>247</v>
      </c>
      <c r="F8" s="502" t="s">
        <v>247</v>
      </c>
      <c r="G8" s="627"/>
    </row>
    <row r="9" spans="1:10" ht="13.5" thickBot="1" x14ac:dyDescent="0.25">
      <c r="A9" s="274"/>
      <c r="B9" s="274"/>
      <c r="G9" s="266"/>
    </row>
    <row r="10" spans="1:10" x14ac:dyDescent="0.2">
      <c r="A10" s="275" t="s">
        <v>174</v>
      </c>
      <c r="B10" s="275"/>
      <c r="C10" s="278"/>
      <c r="D10" s="278"/>
      <c r="E10" s="278"/>
      <c r="F10" s="278"/>
      <c r="G10" s="278"/>
    </row>
    <row r="11" spans="1:10" x14ac:dyDescent="0.2">
      <c r="A11" s="279" t="s">
        <v>213</v>
      </c>
      <c r="B11" s="279"/>
      <c r="C11" s="282"/>
      <c r="D11" s="282"/>
      <c r="E11" s="282"/>
      <c r="F11" s="282"/>
      <c r="G11" s="282"/>
    </row>
    <row r="12" spans="1:10" x14ac:dyDescent="0.2">
      <c r="A12" s="279" t="s">
        <v>212</v>
      </c>
      <c r="B12" s="279"/>
      <c r="C12" s="282"/>
      <c r="D12" s="282"/>
      <c r="E12" s="282"/>
      <c r="F12" s="282"/>
      <c r="G12" s="282"/>
    </row>
    <row r="13" spans="1:10" x14ac:dyDescent="0.2">
      <c r="A13" s="279" t="s">
        <v>210</v>
      </c>
      <c r="B13" s="279"/>
      <c r="C13" s="282"/>
      <c r="D13" s="282"/>
      <c r="E13" s="282"/>
      <c r="F13" s="282"/>
      <c r="G13" s="282"/>
    </row>
    <row r="14" spans="1:10" x14ac:dyDescent="0.2">
      <c r="A14" s="279" t="s">
        <v>211</v>
      </c>
      <c r="B14" s="279"/>
      <c r="C14" s="282"/>
      <c r="D14" s="282"/>
      <c r="E14" s="282"/>
      <c r="F14" s="282"/>
      <c r="G14" s="282"/>
    </row>
    <row r="15" spans="1:10" ht="13.5" thickBot="1" x14ac:dyDescent="0.25">
      <c r="A15" s="283"/>
      <c r="B15" s="283"/>
      <c r="C15" s="285"/>
      <c r="D15" s="285"/>
      <c r="E15" s="285"/>
      <c r="F15" s="285"/>
      <c r="G15" s="285"/>
    </row>
    <row r="16" spans="1:10" ht="13.5" thickBot="1" x14ac:dyDescent="0.25">
      <c r="A16" s="274"/>
      <c r="B16" s="274"/>
      <c r="G16" s="266"/>
    </row>
    <row r="17" spans="1:7" x14ac:dyDescent="0.2">
      <c r="A17" s="275" t="s">
        <v>175</v>
      </c>
      <c r="B17" s="275"/>
      <c r="C17" s="278"/>
      <c r="D17" s="278"/>
      <c r="E17" s="278"/>
      <c r="F17" s="278"/>
      <c r="G17" s="278"/>
    </row>
    <row r="18" spans="1:7" x14ac:dyDescent="0.2">
      <c r="A18" s="279" t="s">
        <v>213</v>
      </c>
      <c r="B18" s="279"/>
      <c r="C18" s="282"/>
      <c r="D18" s="282"/>
      <c r="E18" s="282"/>
      <c r="F18" s="282"/>
      <c r="G18" s="282"/>
    </row>
    <row r="19" spans="1:7" x14ac:dyDescent="0.2">
      <c r="A19" s="279" t="s">
        <v>212</v>
      </c>
      <c r="B19" s="279"/>
      <c r="C19" s="282"/>
      <c r="D19" s="282"/>
      <c r="E19" s="282"/>
      <c r="F19" s="282"/>
      <c r="G19" s="282"/>
    </row>
    <row r="20" spans="1:7" x14ac:dyDescent="0.2">
      <c r="A20" s="279" t="s">
        <v>210</v>
      </c>
      <c r="B20" s="279"/>
      <c r="C20" s="282"/>
      <c r="D20" s="282"/>
      <c r="E20" s="282"/>
      <c r="F20" s="282"/>
      <c r="G20" s="282"/>
    </row>
    <row r="21" spans="1:7" x14ac:dyDescent="0.2">
      <c r="A21" s="279" t="s">
        <v>211</v>
      </c>
      <c r="B21" s="279"/>
      <c r="C21" s="282"/>
      <c r="D21" s="282"/>
      <c r="E21" s="282"/>
      <c r="F21" s="282"/>
      <c r="G21" s="282"/>
    </row>
    <row r="22" spans="1:7" ht="13.5" thickBot="1" x14ac:dyDescent="0.25">
      <c r="A22" s="283"/>
      <c r="B22" s="283"/>
      <c r="C22" s="285"/>
      <c r="D22" s="285"/>
      <c r="E22" s="285"/>
      <c r="F22" s="285"/>
      <c r="G22" s="285"/>
    </row>
    <row r="24" spans="1:7" ht="13.5" thickBot="1" x14ac:dyDescent="0.25">
      <c r="A24" s="501" t="s">
        <v>199</v>
      </c>
    </row>
    <row r="25" spans="1:7" ht="13.5" thickBot="1" x14ac:dyDescent="0.25">
      <c r="A25" s="622" t="s">
        <v>54</v>
      </c>
      <c r="B25" s="623"/>
      <c r="C25" s="377" t="str">
        <f>+C7</f>
        <v>promedio 2016</v>
      </c>
      <c r="D25" s="377" t="str">
        <f>+D7</f>
        <v>promedio 2017</v>
      </c>
      <c r="E25" s="377" t="str">
        <f>+E7</f>
        <v>promedio 2018</v>
      </c>
      <c r="F25" s="377" t="str">
        <f>+F7</f>
        <v>promedio ene-mar 2019</v>
      </c>
    </row>
    <row r="26" spans="1:7" ht="13.5" thickBot="1" x14ac:dyDescent="0.25">
      <c r="A26" s="620" t="s">
        <v>103</v>
      </c>
      <c r="B26" s="621"/>
    </row>
    <row r="27" spans="1:7" x14ac:dyDescent="0.2">
      <c r="A27" s="378" t="s">
        <v>178</v>
      </c>
      <c r="B27" s="379"/>
      <c r="C27" s="384"/>
      <c r="D27" s="385"/>
      <c r="E27" s="384"/>
      <c r="F27" s="385"/>
    </row>
    <row r="28" spans="1:7" x14ac:dyDescent="0.2">
      <c r="A28" s="380" t="s">
        <v>188</v>
      </c>
      <c r="B28" s="381"/>
      <c r="C28" s="386"/>
      <c r="D28" s="387"/>
      <c r="E28" s="386"/>
      <c r="F28" s="387"/>
    </row>
    <row r="29" spans="1:7" x14ac:dyDescent="0.2">
      <c r="A29" s="380" t="s">
        <v>189</v>
      </c>
      <c r="B29" s="381"/>
      <c r="C29" s="386"/>
      <c r="D29" s="387"/>
      <c r="E29" s="386"/>
      <c r="F29" s="387"/>
    </row>
    <row r="30" spans="1:7" ht="13.5" thickBot="1" x14ac:dyDescent="0.25">
      <c r="A30" s="382" t="s">
        <v>190</v>
      </c>
      <c r="B30" s="383"/>
      <c r="C30" s="388"/>
      <c r="D30" s="389"/>
      <c r="E30" s="388"/>
      <c r="F30" s="389"/>
    </row>
    <row r="31" spans="1:7" ht="13.5" thickBot="1" x14ac:dyDescent="0.25">
      <c r="A31" s="620" t="s">
        <v>179</v>
      </c>
      <c r="B31" s="621"/>
      <c r="C31" s="390"/>
      <c r="D31" s="390"/>
      <c r="E31" s="390"/>
      <c r="F31" s="390"/>
    </row>
    <row r="32" spans="1:7" x14ac:dyDescent="0.2">
      <c r="A32" s="378" t="s">
        <v>178</v>
      </c>
      <c r="B32" s="379"/>
      <c r="C32" s="384"/>
      <c r="D32" s="385"/>
      <c r="E32" s="384"/>
      <c r="F32" s="385"/>
    </row>
    <row r="33" spans="1:6" x14ac:dyDescent="0.2">
      <c r="A33" s="380" t="s">
        <v>188</v>
      </c>
      <c r="B33" s="381"/>
      <c r="C33" s="386"/>
      <c r="D33" s="387"/>
      <c r="E33" s="386"/>
      <c r="F33" s="387"/>
    </row>
    <row r="34" spans="1:6" x14ac:dyDescent="0.2">
      <c r="A34" s="380" t="s">
        <v>189</v>
      </c>
      <c r="B34" s="381"/>
      <c r="C34" s="386"/>
      <c r="D34" s="387"/>
      <c r="E34" s="386"/>
      <c r="F34" s="387"/>
    </row>
    <row r="35" spans="1:6" ht="13.5" thickBot="1" x14ac:dyDescent="0.25">
      <c r="A35" s="382" t="s">
        <v>190</v>
      </c>
      <c r="B35" s="383"/>
      <c r="C35" s="388"/>
      <c r="D35" s="389"/>
      <c r="E35" s="388"/>
      <c r="F35" s="389"/>
    </row>
    <row r="36" spans="1:6" ht="13.5" thickBot="1" x14ac:dyDescent="0.25">
      <c r="A36" s="620" t="s">
        <v>180</v>
      </c>
      <c r="B36" s="621"/>
      <c r="C36" s="390"/>
      <c r="D36" s="390"/>
      <c r="E36" s="390"/>
      <c r="F36" s="390"/>
    </row>
    <row r="37" spans="1:6" x14ac:dyDescent="0.2">
      <c r="A37" s="378" t="s">
        <v>178</v>
      </c>
      <c r="B37" s="379"/>
      <c r="C37" s="384"/>
      <c r="D37" s="385"/>
      <c r="E37" s="384"/>
      <c r="F37" s="385"/>
    </row>
    <row r="38" spans="1:6" x14ac:dyDescent="0.2">
      <c r="A38" s="380" t="s">
        <v>188</v>
      </c>
      <c r="B38" s="381"/>
      <c r="C38" s="386"/>
      <c r="D38" s="387"/>
      <c r="E38" s="386"/>
      <c r="F38" s="387"/>
    </row>
    <row r="39" spans="1:6" x14ac:dyDescent="0.2">
      <c r="A39" s="380" t="s">
        <v>189</v>
      </c>
      <c r="B39" s="381"/>
      <c r="C39" s="386"/>
      <c r="D39" s="387"/>
      <c r="E39" s="386"/>
      <c r="F39" s="387"/>
    </row>
    <row r="40" spans="1:6" ht="13.5" thickBot="1" x14ac:dyDescent="0.25">
      <c r="A40" s="382" t="s">
        <v>190</v>
      </c>
      <c r="B40" s="383"/>
      <c r="C40" s="388"/>
      <c r="D40" s="389"/>
      <c r="E40" s="388"/>
      <c r="F40" s="389"/>
    </row>
    <row r="41" spans="1:6" ht="13.5" thickBot="1" x14ac:dyDescent="0.25">
      <c r="A41" s="620" t="s">
        <v>180</v>
      </c>
      <c r="B41" s="621"/>
      <c r="C41" s="390"/>
      <c r="D41" s="390"/>
      <c r="E41" s="390"/>
      <c r="F41" s="390"/>
    </row>
    <row r="42" spans="1:6" x14ac:dyDescent="0.2">
      <c r="A42" s="378" t="s">
        <v>178</v>
      </c>
      <c r="B42" s="379"/>
      <c r="C42" s="384"/>
      <c r="D42" s="385"/>
      <c r="E42" s="384"/>
      <c r="F42" s="385"/>
    </row>
    <row r="43" spans="1:6" x14ac:dyDescent="0.2">
      <c r="A43" s="380" t="s">
        <v>188</v>
      </c>
      <c r="B43" s="381"/>
      <c r="C43" s="386"/>
      <c r="D43" s="387"/>
      <c r="E43" s="386"/>
      <c r="F43" s="387"/>
    </row>
    <row r="44" spans="1:6" x14ac:dyDescent="0.2">
      <c r="A44" s="380" t="s">
        <v>189</v>
      </c>
      <c r="B44" s="381"/>
      <c r="C44" s="386"/>
      <c r="D44" s="387"/>
      <c r="E44" s="386"/>
      <c r="F44" s="387"/>
    </row>
    <row r="45" spans="1:6" ht="13.5" thickBot="1" x14ac:dyDescent="0.25">
      <c r="A45" s="382" t="s">
        <v>190</v>
      </c>
      <c r="B45" s="383"/>
      <c r="C45" s="388"/>
      <c r="D45" s="389"/>
      <c r="E45" s="388"/>
      <c r="F45" s="389"/>
    </row>
  </sheetData>
  <mergeCells count="7">
    <mergeCell ref="A41:B41"/>
    <mergeCell ref="A25:B25"/>
    <mergeCell ref="B7:B8"/>
    <mergeCell ref="G7:G8"/>
    <mergeCell ref="A26:B26"/>
    <mergeCell ref="A31:B31"/>
    <mergeCell ref="A36:B36"/>
  </mergeCells>
  <phoneticPr fontId="17" type="noConversion"/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>&amp;R2019 - Año de la Exportación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5" sqref="A5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66" bestFit="1" customWidth="1"/>
  </cols>
  <sheetData>
    <row r="1" spans="1:10" x14ac:dyDescent="0.2">
      <c r="A1" s="265" t="s">
        <v>297</v>
      </c>
      <c r="B1" s="265"/>
    </row>
    <row r="2" spans="1:10" x14ac:dyDescent="0.2">
      <c r="A2" s="265" t="s">
        <v>177</v>
      </c>
      <c r="B2" s="265"/>
    </row>
    <row r="3" spans="1:10" x14ac:dyDescent="0.2">
      <c r="A3" s="497" t="str">
        <f>+'1.modelos'!A3</f>
        <v>Máquinas para soldar</v>
      </c>
      <c r="B3" s="500"/>
    </row>
    <row r="4" spans="1:10" x14ac:dyDescent="0.2">
      <c r="A4" s="497" t="s">
        <v>283</v>
      </c>
      <c r="B4" s="501"/>
    </row>
    <row r="5" spans="1:10" x14ac:dyDescent="0.2">
      <c r="A5" s="501"/>
      <c r="B5" s="501"/>
    </row>
    <row r="6" spans="1:10" ht="13.5" thickBot="1" x14ac:dyDescent="0.25">
      <c r="J6" s="268"/>
    </row>
    <row r="7" spans="1:10" ht="13.5" customHeight="1" x14ac:dyDescent="0.2">
      <c r="A7" s="374" t="s">
        <v>54</v>
      </c>
      <c r="B7" s="624" t="s">
        <v>176</v>
      </c>
      <c r="C7" s="375" t="s">
        <v>226</v>
      </c>
      <c r="D7" s="375" t="s">
        <v>227</v>
      </c>
      <c r="E7" s="375" t="s">
        <v>228</v>
      </c>
      <c r="F7" s="375" t="s">
        <v>246</v>
      </c>
      <c r="G7" s="626" t="s">
        <v>106</v>
      </c>
      <c r="J7" s="268"/>
    </row>
    <row r="8" spans="1:10" ht="36.75" customHeight="1" thickBot="1" x14ac:dyDescent="0.25">
      <c r="A8" s="376"/>
      <c r="B8" s="625"/>
      <c r="C8" s="502" t="s">
        <v>247</v>
      </c>
      <c r="D8" s="502" t="s">
        <v>247</v>
      </c>
      <c r="E8" s="502" t="s">
        <v>247</v>
      </c>
      <c r="F8" s="502" t="s">
        <v>247</v>
      </c>
      <c r="G8" s="627"/>
    </row>
    <row r="9" spans="1:10" ht="13.5" thickBot="1" x14ac:dyDescent="0.25">
      <c r="A9" s="274"/>
      <c r="B9" s="274"/>
      <c r="G9" s="266"/>
    </row>
    <row r="10" spans="1:10" x14ac:dyDescent="0.2">
      <c r="A10" s="275" t="s">
        <v>174</v>
      </c>
      <c r="B10" s="275"/>
      <c r="C10" s="278"/>
      <c r="D10" s="278"/>
      <c r="E10" s="278"/>
      <c r="F10" s="278"/>
      <c r="G10" s="278"/>
    </row>
    <row r="11" spans="1:10" x14ac:dyDescent="0.2">
      <c r="A11" s="279" t="s">
        <v>213</v>
      </c>
      <c r="B11" s="279"/>
      <c r="C11" s="282"/>
      <c r="D11" s="282"/>
      <c r="E11" s="282"/>
      <c r="F11" s="282"/>
      <c r="G11" s="282"/>
    </row>
    <row r="12" spans="1:10" x14ac:dyDescent="0.2">
      <c r="A12" s="279" t="s">
        <v>212</v>
      </c>
      <c r="B12" s="279"/>
      <c r="C12" s="282"/>
      <c r="D12" s="282"/>
      <c r="E12" s="282"/>
      <c r="F12" s="282"/>
      <c r="G12" s="282"/>
    </row>
    <row r="13" spans="1:10" x14ac:dyDescent="0.2">
      <c r="A13" s="279" t="s">
        <v>210</v>
      </c>
      <c r="B13" s="279"/>
      <c r="C13" s="282"/>
      <c r="D13" s="282"/>
      <c r="E13" s="282"/>
      <c r="F13" s="282"/>
      <c r="G13" s="282"/>
    </row>
    <row r="14" spans="1:10" x14ac:dyDescent="0.2">
      <c r="A14" s="279" t="s">
        <v>211</v>
      </c>
      <c r="B14" s="279"/>
      <c r="C14" s="282"/>
      <c r="D14" s="282"/>
      <c r="E14" s="282"/>
      <c r="F14" s="282"/>
      <c r="G14" s="282"/>
    </row>
    <row r="15" spans="1:10" ht="13.5" thickBot="1" x14ac:dyDescent="0.25">
      <c r="A15" s="283"/>
      <c r="B15" s="283"/>
      <c r="C15" s="285"/>
      <c r="D15" s="285"/>
      <c r="E15" s="285"/>
      <c r="F15" s="285"/>
      <c r="G15" s="285"/>
    </row>
    <row r="16" spans="1:10" ht="13.5" thickBot="1" x14ac:dyDescent="0.25">
      <c r="A16" s="274"/>
      <c r="B16" s="274"/>
      <c r="G16" s="266"/>
    </row>
    <row r="17" spans="1:7" x14ac:dyDescent="0.2">
      <c r="A17" s="275" t="s">
        <v>175</v>
      </c>
      <c r="B17" s="275"/>
      <c r="C17" s="278"/>
      <c r="D17" s="278"/>
      <c r="E17" s="278"/>
      <c r="F17" s="278"/>
      <c r="G17" s="278"/>
    </row>
    <row r="18" spans="1:7" x14ac:dyDescent="0.2">
      <c r="A18" s="279" t="s">
        <v>213</v>
      </c>
      <c r="B18" s="279"/>
      <c r="C18" s="282"/>
      <c r="D18" s="282"/>
      <c r="E18" s="282"/>
      <c r="F18" s="282"/>
      <c r="G18" s="282"/>
    </row>
    <row r="19" spans="1:7" x14ac:dyDescent="0.2">
      <c r="A19" s="279" t="s">
        <v>212</v>
      </c>
      <c r="B19" s="279"/>
      <c r="C19" s="282"/>
      <c r="D19" s="282"/>
      <c r="E19" s="282"/>
      <c r="F19" s="282"/>
      <c r="G19" s="282"/>
    </row>
    <row r="20" spans="1:7" x14ac:dyDescent="0.2">
      <c r="A20" s="279" t="s">
        <v>210</v>
      </c>
      <c r="B20" s="279"/>
      <c r="C20" s="282"/>
      <c r="D20" s="282"/>
      <c r="E20" s="282"/>
      <c r="F20" s="282"/>
      <c r="G20" s="282"/>
    </row>
    <row r="21" spans="1:7" x14ac:dyDescent="0.2">
      <c r="A21" s="279" t="s">
        <v>211</v>
      </c>
      <c r="B21" s="279"/>
      <c r="C21" s="282"/>
      <c r="D21" s="282"/>
      <c r="E21" s="282"/>
      <c r="F21" s="282"/>
      <c r="G21" s="282"/>
    </row>
    <row r="22" spans="1:7" ht="13.5" thickBot="1" x14ac:dyDescent="0.25">
      <c r="A22" s="283"/>
      <c r="B22" s="283"/>
      <c r="C22" s="285"/>
      <c r="D22" s="285"/>
      <c r="E22" s="285"/>
      <c r="F22" s="285"/>
      <c r="G22" s="285"/>
    </row>
    <row r="24" spans="1:7" ht="13.5" thickBot="1" x14ac:dyDescent="0.25">
      <c r="A24" s="501" t="s">
        <v>199</v>
      </c>
    </row>
    <row r="25" spans="1:7" ht="13.5" thickBot="1" x14ac:dyDescent="0.25">
      <c r="A25" s="622" t="s">
        <v>54</v>
      </c>
      <c r="B25" s="623"/>
      <c r="C25" s="377" t="str">
        <f>+C7</f>
        <v>promedio 2016</v>
      </c>
      <c r="D25" s="377" t="str">
        <f>+D7</f>
        <v>promedio 2017</v>
      </c>
      <c r="E25" s="377" t="str">
        <f>+E7</f>
        <v>promedio 2018</v>
      </c>
      <c r="F25" s="377" t="str">
        <f>+F7</f>
        <v>promedio ene-mar 2019</v>
      </c>
    </row>
    <row r="26" spans="1:7" ht="13.5" thickBot="1" x14ac:dyDescent="0.25">
      <c r="A26" s="620" t="s">
        <v>103</v>
      </c>
      <c r="B26" s="621"/>
    </row>
    <row r="27" spans="1:7" x14ac:dyDescent="0.2">
      <c r="A27" s="378" t="s">
        <v>178</v>
      </c>
      <c r="B27" s="379"/>
      <c r="C27" s="384"/>
      <c r="D27" s="385"/>
      <c r="E27" s="384"/>
      <c r="F27" s="385"/>
    </row>
    <row r="28" spans="1:7" x14ac:dyDescent="0.2">
      <c r="A28" s="380" t="s">
        <v>188</v>
      </c>
      <c r="B28" s="381"/>
      <c r="C28" s="386"/>
      <c r="D28" s="387"/>
      <c r="E28" s="386"/>
      <c r="F28" s="387"/>
    </row>
    <row r="29" spans="1:7" x14ac:dyDescent="0.2">
      <c r="A29" s="380" t="s">
        <v>189</v>
      </c>
      <c r="B29" s="381"/>
      <c r="C29" s="386"/>
      <c r="D29" s="387"/>
      <c r="E29" s="386"/>
      <c r="F29" s="387"/>
    </row>
    <row r="30" spans="1:7" ht="13.5" thickBot="1" x14ac:dyDescent="0.25">
      <c r="A30" s="382" t="s">
        <v>190</v>
      </c>
      <c r="B30" s="383"/>
      <c r="C30" s="388"/>
      <c r="D30" s="389"/>
      <c r="E30" s="388"/>
      <c r="F30" s="389"/>
    </row>
    <row r="31" spans="1:7" ht="13.5" thickBot="1" x14ac:dyDescent="0.25">
      <c r="A31" s="620" t="s">
        <v>179</v>
      </c>
      <c r="B31" s="621"/>
      <c r="C31" s="390"/>
      <c r="D31" s="390"/>
      <c r="E31" s="390"/>
      <c r="F31" s="390"/>
    </row>
    <row r="32" spans="1:7" x14ac:dyDescent="0.2">
      <c r="A32" s="378" t="s">
        <v>178</v>
      </c>
      <c r="B32" s="379"/>
      <c r="C32" s="384"/>
      <c r="D32" s="385"/>
      <c r="E32" s="384"/>
      <c r="F32" s="385"/>
    </row>
    <row r="33" spans="1:6" x14ac:dyDescent="0.2">
      <c r="A33" s="380" t="s">
        <v>188</v>
      </c>
      <c r="B33" s="381"/>
      <c r="C33" s="386"/>
      <c r="D33" s="387"/>
      <c r="E33" s="386"/>
      <c r="F33" s="387"/>
    </row>
    <row r="34" spans="1:6" x14ac:dyDescent="0.2">
      <c r="A34" s="380" t="s">
        <v>189</v>
      </c>
      <c r="B34" s="381"/>
      <c r="C34" s="386"/>
      <c r="D34" s="387"/>
      <c r="E34" s="386"/>
      <c r="F34" s="387"/>
    </row>
    <row r="35" spans="1:6" ht="13.5" thickBot="1" x14ac:dyDescent="0.25">
      <c r="A35" s="382" t="s">
        <v>190</v>
      </c>
      <c r="B35" s="383"/>
      <c r="C35" s="388"/>
      <c r="D35" s="389"/>
      <c r="E35" s="388"/>
      <c r="F35" s="389"/>
    </row>
    <row r="36" spans="1:6" ht="13.5" thickBot="1" x14ac:dyDescent="0.25">
      <c r="A36" s="620" t="s">
        <v>180</v>
      </c>
      <c r="B36" s="621"/>
      <c r="C36" s="390"/>
      <c r="D36" s="390"/>
      <c r="E36" s="390"/>
      <c r="F36" s="390"/>
    </row>
    <row r="37" spans="1:6" x14ac:dyDescent="0.2">
      <c r="A37" s="378" t="s">
        <v>178</v>
      </c>
      <c r="B37" s="379"/>
      <c r="C37" s="384"/>
      <c r="D37" s="385"/>
      <c r="E37" s="384"/>
      <c r="F37" s="385"/>
    </row>
    <row r="38" spans="1:6" x14ac:dyDescent="0.2">
      <c r="A38" s="380" t="s">
        <v>188</v>
      </c>
      <c r="B38" s="381"/>
      <c r="C38" s="386"/>
      <c r="D38" s="387"/>
      <c r="E38" s="386"/>
      <c r="F38" s="387"/>
    </row>
    <row r="39" spans="1:6" x14ac:dyDescent="0.2">
      <c r="A39" s="380" t="s">
        <v>189</v>
      </c>
      <c r="B39" s="381"/>
      <c r="C39" s="386"/>
      <c r="D39" s="387"/>
      <c r="E39" s="386"/>
      <c r="F39" s="387"/>
    </row>
    <row r="40" spans="1:6" ht="13.5" thickBot="1" x14ac:dyDescent="0.25">
      <c r="A40" s="382" t="s">
        <v>190</v>
      </c>
      <c r="B40" s="383"/>
      <c r="C40" s="388"/>
      <c r="D40" s="389"/>
      <c r="E40" s="388"/>
      <c r="F40" s="389"/>
    </row>
    <row r="41" spans="1:6" ht="13.5" thickBot="1" x14ac:dyDescent="0.25">
      <c r="A41" s="620" t="s">
        <v>180</v>
      </c>
      <c r="B41" s="621"/>
      <c r="C41" s="390"/>
      <c r="D41" s="390"/>
      <c r="E41" s="390"/>
      <c r="F41" s="390"/>
    </row>
    <row r="42" spans="1:6" x14ac:dyDescent="0.2">
      <c r="A42" s="378" t="s">
        <v>178</v>
      </c>
      <c r="B42" s="379"/>
      <c r="C42" s="384"/>
      <c r="D42" s="385"/>
      <c r="E42" s="384"/>
      <c r="F42" s="385"/>
    </row>
    <row r="43" spans="1:6" x14ac:dyDescent="0.2">
      <c r="A43" s="380" t="s">
        <v>188</v>
      </c>
      <c r="B43" s="381"/>
      <c r="C43" s="386"/>
      <c r="D43" s="387"/>
      <c r="E43" s="386"/>
      <c r="F43" s="387"/>
    </row>
    <row r="44" spans="1:6" x14ac:dyDescent="0.2">
      <c r="A44" s="380" t="s">
        <v>189</v>
      </c>
      <c r="B44" s="381"/>
      <c r="C44" s="386"/>
      <c r="D44" s="387"/>
      <c r="E44" s="386"/>
      <c r="F44" s="387"/>
    </row>
    <row r="45" spans="1:6" ht="13.5" thickBot="1" x14ac:dyDescent="0.25">
      <c r="A45" s="382" t="s">
        <v>190</v>
      </c>
      <c r="B45" s="383"/>
      <c r="C45" s="388"/>
      <c r="D45" s="389"/>
      <c r="E45" s="388"/>
      <c r="F45" s="38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>&amp;R2019 - Año de la Exportación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66" bestFit="1" customWidth="1"/>
  </cols>
  <sheetData>
    <row r="1" spans="1:10" x14ac:dyDescent="0.2">
      <c r="A1" s="265" t="s">
        <v>298</v>
      </c>
      <c r="B1" s="265"/>
    </row>
    <row r="2" spans="1:10" x14ac:dyDescent="0.2">
      <c r="A2" s="265" t="s">
        <v>177</v>
      </c>
      <c r="B2" s="265"/>
    </row>
    <row r="3" spans="1:10" x14ac:dyDescent="0.2">
      <c r="A3" s="497" t="str">
        <f>+'1.modelos'!A3</f>
        <v>Máquinas para soldar</v>
      </c>
      <c r="B3" s="500"/>
    </row>
    <row r="4" spans="1:10" x14ac:dyDescent="0.2">
      <c r="A4" s="497" t="s">
        <v>285</v>
      </c>
      <c r="B4" s="501"/>
    </row>
    <row r="5" spans="1:10" x14ac:dyDescent="0.2">
      <c r="A5" s="501"/>
      <c r="B5" s="501"/>
    </row>
    <row r="6" spans="1:10" ht="13.5" thickBot="1" x14ac:dyDescent="0.25">
      <c r="J6" s="268"/>
    </row>
    <row r="7" spans="1:10" ht="13.5" customHeight="1" x14ac:dyDescent="0.2">
      <c r="A7" s="374" t="s">
        <v>54</v>
      </c>
      <c r="B7" s="624" t="s">
        <v>176</v>
      </c>
      <c r="C7" s="375" t="s">
        <v>226</v>
      </c>
      <c r="D7" s="375" t="s">
        <v>227</v>
      </c>
      <c r="E7" s="375" t="s">
        <v>228</v>
      </c>
      <c r="F7" s="375" t="s">
        <v>246</v>
      </c>
      <c r="G7" s="626" t="s">
        <v>106</v>
      </c>
      <c r="J7" s="268"/>
    </row>
    <row r="8" spans="1:10" ht="36.75" customHeight="1" thickBot="1" x14ac:dyDescent="0.25">
      <c r="A8" s="376"/>
      <c r="B8" s="625"/>
      <c r="C8" s="502" t="s">
        <v>247</v>
      </c>
      <c r="D8" s="502" t="s">
        <v>247</v>
      </c>
      <c r="E8" s="502" t="s">
        <v>247</v>
      </c>
      <c r="F8" s="502" t="s">
        <v>247</v>
      </c>
      <c r="G8" s="627"/>
    </row>
    <row r="9" spans="1:10" ht="13.5" thickBot="1" x14ac:dyDescent="0.25">
      <c r="A9" s="274"/>
      <c r="B9" s="274"/>
      <c r="G9" s="266"/>
    </row>
    <row r="10" spans="1:10" x14ac:dyDescent="0.2">
      <c r="A10" s="275" t="s">
        <v>174</v>
      </c>
      <c r="B10" s="275"/>
      <c r="C10" s="278"/>
      <c r="D10" s="278"/>
      <c r="E10" s="278"/>
      <c r="F10" s="278"/>
      <c r="G10" s="278"/>
    </row>
    <row r="11" spans="1:10" x14ac:dyDescent="0.2">
      <c r="A11" s="279" t="s">
        <v>213</v>
      </c>
      <c r="B11" s="279"/>
      <c r="C11" s="282"/>
      <c r="D11" s="282"/>
      <c r="E11" s="282"/>
      <c r="F11" s="282"/>
      <c r="G11" s="282"/>
    </row>
    <row r="12" spans="1:10" x14ac:dyDescent="0.2">
      <c r="A12" s="279" t="s">
        <v>212</v>
      </c>
      <c r="B12" s="279"/>
      <c r="C12" s="282"/>
      <c r="D12" s="282"/>
      <c r="E12" s="282"/>
      <c r="F12" s="282"/>
      <c r="G12" s="282"/>
    </row>
    <row r="13" spans="1:10" x14ac:dyDescent="0.2">
      <c r="A13" s="279" t="s">
        <v>210</v>
      </c>
      <c r="B13" s="279"/>
      <c r="C13" s="282"/>
      <c r="D13" s="282"/>
      <c r="E13" s="282"/>
      <c r="F13" s="282"/>
      <c r="G13" s="282"/>
    </row>
    <row r="14" spans="1:10" x14ac:dyDescent="0.2">
      <c r="A14" s="279" t="s">
        <v>211</v>
      </c>
      <c r="B14" s="279"/>
      <c r="C14" s="282"/>
      <c r="D14" s="282"/>
      <c r="E14" s="282"/>
      <c r="F14" s="282"/>
      <c r="G14" s="282"/>
    </row>
    <row r="15" spans="1:10" ht="13.5" thickBot="1" x14ac:dyDescent="0.25">
      <c r="A15" s="283"/>
      <c r="B15" s="283"/>
      <c r="C15" s="285"/>
      <c r="D15" s="285"/>
      <c r="E15" s="285"/>
      <c r="F15" s="285"/>
      <c r="G15" s="285"/>
    </row>
    <row r="16" spans="1:10" ht="13.5" thickBot="1" x14ac:dyDescent="0.25">
      <c r="A16" s="274"/>
      <c r="B16" s="274"/>
      <c r="G16" s="266"/>
    </row>
    <row r="17" spans="1:7" x14ac:dyDescent="0.2">
      <c r="A17" s="275" t="s">
        <v>175</v>
      </c>
      <c r="B17" s="275"/>
      <c r="C17" s="278"/>
      <c r="D17" s="278"/>
      <c r="E17" s="278"/>
      <c r="F17" s="278"/>
      <c r="G17" s="278"/>
    </row>
    <row r="18" spans="1:7" x14ac:dyDescent="0.2">
      <c r="A18" s="279" t="s">
        <v>213</v>
      </c>
      <c r="B18" s="279"/>
      <c r="C18" s="282"/>
      <c r="D18" s="282"/>
      <c r="E18" s="282"/>
      <c r="F18" s="282"/>
      <c r="G18" s="282"/>
    </row>
    <row r="19" spans="1:7" x14ac:dyDescent="0.2">
      <c r="A19" s="279" t="s">
        <v>212</v>
      </c>
      <c r="B19" s="279"/>
      <c r="C19" s="282"/>
      <c r="D19" s="282"/>
      <c r="E19" s="282"/>
      <c r="F19" s="282"/>
      <c r="G19" s="282"/>
    </row>
    <row r="20" spans="1:7" x14ac:dyDescent="0.2">
      <c r="A20" s="279" t="s">
        <v>210</v>
      </c>
      <c r="B20" s="279"/>
      <c r="C20" s="282"/>
      <c r="D20" s="282"/>
      <c r="E20" s="282"/>
      <c r="F20" s="282"/>
      <c r="G20" s="282"/>
    </row>
    <row r="21" spans="1:7" x14ac:dyDescent="0.2">
      <c r="A21" s="279" t="s">
        <v>211</v>
      </c>
      <c r="B21" s="279"/>
      <c r="C21" s="282"/>
      <c r="D21" s="282"/>
      <c r="E21" s="282"/>
      <c r="F21" s="282"/>
      <c r="G21" s="282"/>
    </row>
    <row r="22" spans="1:7" ht="13.5" thickBot="1" x14ac:dyDescent="0.25">
      <c r="A22" s="283"/>
      <c r="B22" s="283"/>
      <c r="C22" s="285"/>
      <c r="D22" s="285"/>
      <c r="E22" s="285"/>
      <c r="F22" s="285"/>
      <c r="G22" s="285"/>
    </row>
    <row r="24" spans="1:7" ht="13.5" thickBot="1" x14ac:dyDescent="0.25">
      <c r="A24" s="501" t="s">
        <v>199</v>
      </c>
    </row>
    <row r="25" spans="1:7" ht="13.5" thickBot="1" x14ac:dyDescent="0.25">
      <c r="A25" s="622" t="s">
        <v>54</v>
      </c>
      <c r="B25" s="623"/>
      <c r="C25" s="377" t="str">
        <f>+C7</f>
        <v>promedio 2016</v>
      </c>
      <c r="D25" s="377" t="str">
        <f>+D7</f>
        <v>promedio 2017</v>
      </c>
      <c r="E25" s="377" t="str">
        <f>+E7</f>
        <v>promedio 2018</v>
      </c>
      <c r="F25" s="377" t="str">
        <f>+F7</f>
        <v>promedio ene-mar 2019</v>
      </c>
    </row>
    <row r="26" spans="1:7" ht="13.5" thickBot="1" x14ac:dyDescent="0.25">
      <c r="A26" s="620" t="s">
        <v>103</v>
      </c>
      <c r="B26" s="621"/>
    </row>
    <row r="27" spans="1:7" x14ac:dyDescent="0.2">
      <c r="A27" s="378" t="s">
        <v>178</v>
      </c>
      <c r="B27" s="379"/>
      <c r="C27" s="384"/>
      <c r="D27" s="385"/>
      <c r="E27" s="384"/>
      <c r="F27" s="385"/>
    </row>
    <row r="28" spans="1:7" x14ac:dyDescent="0.2">
      <c r="A28" s="380" t="s">
        <v>188</v>
      </c>
      <c r="B28" s="381"/>
      <c r="C28" s="386"/>
      <c r="D28" s="387"/>
      <c r="E28" s="386"/>
      <c r="F28" s="387"/>
    </row>
    <row r="29" spans="1:7" x14ac:dyDescent="0.2">
      <c r="A29" s="380" t="s">
        <v>189</v>
      </c>
      <c r="B29" s="381"/>
      <c r="C29" s="386"/>
      <c r="D29" s="387"/>
      <c r="E29" s="386"/>
      <c r="F29" s="387"/>
    </row>
    <row r="30" spans="1:7" ht="13.5" thickBot="1" x14ac:dyDescent="0.25">
      <c r="A30" s="382" t="s">
        <v>190</v>
      </c>
      <c r="B30" s="383"/>
      <c r="C30" s="388"/>
      <c r="D30" s="389"/>
      <c r="E30" s="388"/>
      <c r="F30" s="389"/>
    </row>
    <row r="31" spans="1:7" ht="13.5" thickBot="1" x14ac:dyDescent="0.25">
      <c r="A31" s="620" t="s">
        <v>179</v>
      </c>
      <c r="B31" s="621"/>
      <c r="C31" s="390"/>
      <c r="D31" s="390"/>
      <c r="E31" s="390"/>
      <c r="F31" s="390"/>
    </row>
    <row r="32" spans="1:7" x14ac:dyDescent="0.2">
      <c r="A32" s="378" t="s">
        <v>178</v>
      </c>
      <c r="B32" s="379"/>
      <c r="C32" s="384"/>
      <c r="D32" s="385"/>
      <c r="E32" s="384"/>
      <c r="F32" s="385"/>
    </row>
    <row r="33" spans="1:6" x14ac:dyDescent="0.2">
      <c r="A33" s="380" t="s">
        <v>188</v>
      </c>
      <c r="B33" s="381"/>
      <c r="C33" s="386"/>
      <c r="D33" s="387"/>
      <c r="E33" s="386"/>
      <c r="F33" s="387"/>
    </row>
    <row r="34" spans="1:6" x14ac:dyDescent="0.2">
      <c r="A34" s="380" t="s">
        <v>189</v>
      </c>
      <c r="B34" s="381"/>
      <c r="C34" s="386"/>
      <c r="D34" s="387"/>
      <c r="E34" s="386"/>
      <c r="F34" s="387"/>
    </row>
    <row r="35" spans="1:6" ht="13.5" thickBot="1" x14ac:dyDescent="0.25">
      <c r="A35" s="382" t="s">
        <v>190</v>
      </c>
      <c r="B35" s="383"/>
      <c r="C35" s="388"/>
      <c r="D35" s="389"/>
      <c r="E35" s="388"/>
      <c r="F35" s="389"/>
    </row>
    <row r="36" spans="1:6" ht="13.5" thickBot="1" x14ac:dyDescent="0.25">
      <c r="A36" s="620" t="s">
        <v>180</v>
      </c>
      <c r="B36" s="621"/>
      <c r="C36" s="390"/>
      <c r="D36" s="390"/>
      <c r="E36" s="390"/>
      <c r="F36" s="390"/>
    </row>
    <row r="37" spans="1:6" x14ac:dyDescent="0.2">
      <c r="A37" s="378" t="s">
        <v>178</v>
      </c>
      <c r="B37" s="379"/>
      <c r="C37" s="384"/>
      <c r="D37" s="385"/>
      <c r="E37" s="384"/>
      <c r="F37" s="385"/>
    </row>
    <row r="38" spans="1:6" x14ac:dyDescent="0.2">
      <c r="A38" s="380" t="s">
        <v>188</v>
      </c>
      <c r="B38" s="381"/>
      <c r="C38" s="386"/>
      <c r="D38" s="387"/>
      <c r="E38" s="386"/>
      <c r="F38" s="387"/>
    </row>
    <row r="39" spans="1:6" x14ac:dyDescent="0.2">
      <c r="A39" s="380" t="s">
        <v>189</v>
      </c>
      <c r="B39" s="381"/>
      <c r="C39" s="386"/>
      <c r="D39" s="387"/>
      <c r="E39" s="386"/>
      <c r="F39" s="387"/>
    </row>
    <row r="40" spans="1:6" ht="13.5" thickBot="1" x14ac:dyDescent="0.25">
      <c r="A40" s="382" t="s">
        <v>190</v>
      </c>
      <c r="B40" s="383"/>
      <c r="C40" s="388"/>
      <c r="D40" s="389"/>
      <c r="E40" s="388"/>
      <c r="F40" s="389"/>
    </row>
    <row r="41" spans="1:6" ht="13.5" thickBot="1" x14ac:dyDescent="0.25">
      <c r="A41" s="620" t="s">
        <v>180</v>
      </c>
      <c r="B41" s="621"/>
      <c r="C41" s="390"/>
      <c r="D41" s="390"/>
      <c r="E41" s="390"/>
      <c r="F41" s="390"/>
    </row>
    <row r="42" spans="1:6" x14ac:dyDescent="0.2">
      <c r="A42" s="378" t="s">
        <v>178</v>
      </c>
      <c r="B42" s="379"/>
      <c r="C42" s="384"/>
      <c r="D42" s="385"/>
      <c r="E42" s="384"/>
      <c r="F42" s="385"/>
    </row>
    <row r="43" spans="1:6" x14ac:dyDescent="0.2">
      <c r="A43" s="380" t="s">
        <v>188</v>
      </c>
      <c r="B43" s="381"/>
      <c r="C43" s="386"/>
      <c r="D43" s="387"/>
      <c r="E43" s="386"/>
      <c r="F43" s="387"/>
    </row>
    <row r="44" spans="1:6" x14ac:dyDescent="0.2">
      <c r="A44" s="380" t="s">
        <v>189</v>
      </c>
      <c r="B44" s="381"/>
      <c r="C44" s="386"/>
      <c r="D44" s="387"/>
      <c r="E44" s="386"/>
      <c r="F44" s="387"/>
    </row>
    <row r="45" spans="1:6" ht="13.5" thickBot="1" x14ac:dyDescent="0.25">
      <c r="A45" s="382" t="s">
        <v>190</v>
      </c>
      <c r="B45" s="383"/>
      <c r="C45" s="388"/>
      <c r="D45" s="389"/>
      <c r="E45" s="388"/>
      <c r="F45" s="38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>&amp;R2019 - Año de la Exportación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T73"/>
  <sheetViews>
    <sheetView showGridLines="0" zoomScale="75" workbookViewId="0">
      <selection activeCell="A3" sqref="A3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63" customWidth="1"/>
    <col min="6" max="6" width="7.5703125" style="51" customWidth="1"/>
    <col min="7" max="7" width="17.5703125" style="51" customWidth="1"/>
    <col min="8" max="16384" width="11.42578125" style="51"/>
  </cols>
  <sheetData>
    <row r="1" spans="1:7" s="186" customFormat="1" x14ac:dyDescent="0.2">
      <c r="B1" s="159" t="s">
        <v>287</v>
      </c>
      <c r="C1" s="159"/>
      <c r="D1" s="159"/>
      <c r="E1" s="159"/>
    </row>
    <row r="2" spans="1:7" s="186" customFormat="1" x14ac:dyDescent="0.2">
      <c r="B2" s="159" t="s">
        <v>232</v>
      </c>
      <c r="C2" s="159"/>
      <c r="D2" s="159"/>
      <c r="E2" s="159"/>
    </row>
    <row r="3" spans="1:7" s="186" customFormat="1" x14ac:dyDescent="0.2">
      <c r="A3" s="186" t="s">
        <v>280</v>
      </c>
      <c r="B3" s="414"/>
      <c r="C3" s="414"/>
      <c r="D3" s="414"/>
      <c r="E3" s="414"/>
      <c r="F3" s="422"/>
    </row>
    <row r="4" spans="1:7" s="186" customFormat="1" x14ac:dyDescent="0.2">
      <c r="B4" s="581" t="s">
        <v>229</v>
      </c>
      <c r="C4" s="581"/>
      <c r="D4" s="581"/>
      <c r="E4" s="581"/>
      <c r="F4" s="422"/>
    </row>
    <row r="5" spans="1:7" s="186" customFormat="1" x14ac:dyDescent="0.2">
      <c r="B5" s="401"/>
      <c r="C5" s="401"/>
      <c r="D5" s="401"/>
      <c r="E5" s="401"/>
      <c r="F5" s="402"/>
      <c r="G5" s="402"/>
    </row>
    <row r="6" spans="1:7" ht="13.5" thickBot="1" x14ac:dyDescent="0.25">
      <c r="C6" s="234"/>
      <c r="D6" s="234"/>
      <c r="E6" s="234"/>
      <c r="F6" s="206"/>
      <c r="G6" s="206"/>
    </row>
    <row r="7" spans="1:7" ht="12.75" customHeight="1" x14ac:dyDescent="0.2">
      <c r="B7" s="256" t="s">
        <v>8</v>
      </c>
      <c r="C7" s="257" t="s">
        <v>76</v>
      </c>
      <c r="D7" s="174" t="s">
        <v>12</v>
      </c>
      <c r="E7" s="258" t="s">
        <v>77</v>
      </c>
      <c r="F7" s="58"/>
    </row>
    <row r="8" spans="1:7" ht="12" customHeight="1" thickBot="1" x14ac:dyDescent="0.25">
      <c r="B8" s="238" t="s">
        <v>9</v>
      </c>
      <c r="C8" s="259" t="s">
        <v>208</v>
      </c>
      <c r="D8" s="190" t="s">
        <v>209</v>
      </c>
      <c r="E8" s="239" t="s">
        <v>78</v>
      </c>
      <c r="F8" s="58"/>
    </row>
    <row r="9" spans="1:7" x14ac:dyDescent="0.2">
      <c r="B9" s="191">
        <f>+'3.vol.'!C8</f>
        <v>42370</v>
      </c>
      <c r="C9" s="192"/>
      <c r="D9" s="193"/>
      <c r="E9" s="194"/>
    </row>
    <row r="10" spans="1:7" x14ac:dyDescent="0.2">
      <c r="B10" s="195">
        <f>+'3.vol.'!C9</f>
        <v>42401</v>
      </c>
      <c r="C10" s="196"/>
      <c r="D10" s="170"/>
      <c r="E10" s="171"/>
    </row>
    <row r="11" spans="1:7" x14ac:dyDescent="0.2">
      <c r="B11" s="195">
        <f>+'3.vol.'!C10</f>
        <v>42430</v>
      </c>
      <c r="C11" s="196"/>
      <c r="D11" s="170"/>
      <c r="E11" s="171"/>
    </row>
    <row r="12" spans="1:7" x14ac:dyDescent="0.2">
      <c r="B12" s="195">
        <f>+'3.vol.'!C11</f>
        <v>42461</v>
      </c>
      <c r="C12" s="196"/>
      <c r="D12" s="170"/>
      <c r="E12" s="171"/>
    </row>
    <row r="13" spans="1:7" x14ac:dyDescent="0.2">
      <c r="B13" s="195">
        <f>+'3.vol.'!C12</f>
        <v>42491</v>
      </c>
      <c r="C13" s="170"/>
      <c r="D13" s="170"/>
      <c r="E13" s="171"/>
    </row>
    <row r="14" spans="1:7" x14ac:dyDescent="0.2">
      <c r="B14" s="195">
        <f>+'3.vol.'!C13</f>
        <v>42522</v>
      </c>
      <c r="C14" s="196"/>
      <c r="D14" s="170"/>
      <c r="E14" s="171"/>
    </row>
    <row r="15" spans="1:7" x14ac:dyDescent="0.2">
      <c r="B15" s="195">
        <f>+'3.vol.'!C14</f>
        <v>42552</v>
      </c>
      <c r="C15" s="170"/>
      <c r="D15" s="170"/>
      <c r="E15" s="171"/>
    </row>
    <row r="16" spans="1:7" x14ac:dyDescent="0.2">
      <c r="B16" s="195">
        <f>+'3.vol.'!C15</f>
        <v>42583</v>
      </c>
      <c r="C16" s="170"/>
      <c r="D16" s="170"/>
      <c r="E16" s="171"/>
    </row>
    <row r="17" spans="2:5" x14ac:dyDescent="0.2">
      <c r="B17" s="195">
        <f>+'3.vol.'!C16</f>
        <v>42614</v>
      </c>
      <c r="C17" s="170"/>
      <c r="D17" s="170"/>
      <c r="E17" s="171"/>
    </row>
    <row r="18" spans="2:5" x14ac:dyDescent="0.2">
      <c r="B18" s="195">
        <f>+'3.vol.'!C17</f>
        <v>42644</v>
      </c>
      <c r="C18" s="170"/>
      <c r="D18" s="170"/>
      <c r="E18" s="171"/>
    </row>
    <row r="19" spans="2:5" x14ac:dyDescent="0.2">
      <c r="B19" s="195">
        <f>+'3.vol.'!C18</f>
        <v>42675</v>
      </c>
      <c r="C19" s="170"/>
      <c r="D19" s="170"/>
      <c r="E19" s="171"/>
    </row>
    <row r="20" spans="2:5" ht="13.5" thickBot="1" x14ac:dyDescent="0.25">
      <c r="B20" s="197">
        <f>+'3.vol.'!C19</f>
        <v>42705</v>
      </c>
      <c r="C20" s="198"/>
      <c r="D20" s="198"/>
      <c r="E20" s="199"/>
    </row>
    <row r="21" spans="2:5" x14ac:dyDescent="0.2">
      <c r="B21" s="191">
        <f>+'3.vol.'!C20</f>
        <v>42736</v>
      </c>
      <c r="C21" s="193"/>
      <c r="D21" s="193"/>
      <c r="E21" s="171"/>
    </row>
    <row r="22" spans="2:5" x14ac:dyDescent="0.2">
      <c r="B22" s="195">
        <f>+'3.vol.'!C21</f>
        <v>42767</v>
      </c>
      <c r="C22" s="170"/>
      <c r="D22" s="170"/>
      <c r="E22" s="200"/>
    </row>
    <row r="23" spans="2:5" x14ac:dyDescent="0.2">
      <c r="B23" s="195">
        <f>+'3.vol.'!C22</f>
        <v>42795</v>
      </c>
      <c r="C23" s="170"/>
      <c r="D23" s="170"/>
      <c r="E23" s="171"/>
    </row>
    <row r="24" spans="2:5" x14ac:dyDescent="0.2">
      <c r="B24" s="195">
        <f>+'3.vol.'!C23</f>
        <v>42826</v>
      </c>
      <c r="C24" s="170"/>
      <c r="D24" s="170"/>
      <c r="E24" s="171"/>
    </row>
    <row r="25" spans="2:5" x14ac:dyDescent="0.2">
      <c r="B25" s="195">
        <f>+'3.vol.'!C24</f>
        <v>42856</v>
      </c>
      <c r="C25" s="170"/>
      <c r="D25" s="170"/>
      <c r="E25" s="171"/>
    </row>
    <row r="26" spans="2:5" x14ac:dyDescent="0.2">
      <c r="B26" s="195">
        <f>+'3.vol.'!C25</f>
        <v>42887</v>
      </c>
      <c r="C26" s="170"/>
      <c r="D26" s="170"/>
      <c r="E26" s="171"/>
    </row>
    <row r="27" spans="2:5" x14ac:dyDescent="0.2">
      <c r="B27" s="195">
        <f>+'3.vol.'!C26</f>
        <v>42917</v>
      </c>
      <c r="C27" s="170"/>
      <c r="D27" s="170"/>
      <c r="E27" s="171"/>
    </row>
    <row r="28" spans="2:5" x14ac:dyDescent="0.2">
      <c r="B28" s="195">
        <f>+'3.vol.'!C27</f>
        <v>42948</v>
      </c>
      <c r="C28" s="170"/>
      <c r="D28" s="170"/>
      <c r="E28" s="171"/>
    </row>
    <row r="29" spans="2:5" x14ac:dyDescent="0.2">
      <c r="B29" s="195">
        <f>+'3.vol.'!C28</f>
        <v>42979</v>
      </c>
      <c r="C29" s="170"/>
      <c r="D29" s="170"/>
      <c r="E29" s="171"/>
    </row>
    <row r="30" spans="2:5" x14ac:dyDescent="0.2">
      <c r="B30" s="195">
        <f>+'3.vol.'!C29</f>
        <v>43009</v>
      </c>
      <c r="C30" s="170"/>
      <c r="D30" s="170"/>
      <c r="E30" s="171"/>
    </row>
    <row r="31" spans="2:5" x14ac:dyDescent="0.2">
      <c r="B31" s="195">
        <f>+'3.vol.'!C30</f>
        <v>43040</v>
      </c>
      <c r="C31" s="170"/>
      <c r="D31" s="170"/>
      <c r="E31" s="171"/>
    </row>
    <row r="32" spans="2:5" ht="13.5" thickBot="1" x14ac:dyDescent="0.25">
      <c r="B32" s="197">
        <f>+'3.vol.'!C31</f>
        <v>43070</v>
      </c>
      <c r="C32" s="198"/>
      <c r="D32" s="198"/>
      <c r="E32" s="201"/>
    </row>
    <row r="33" spans="2:5" x14ac:dyDescent="0.2">
      <c r="B33" s="191">
        <f>+'3.vol.'!C32</f>
        <v>43101</v>
      </c>
      <c r="C33" s="193"/>
      <c r="D33" s="202"/>
      <c r="E33" s="192"/>
    </row>
    <row r="34" spans="2:5" x14ac:dyDescent="0.2">
      <c r="B34" s="195">
        <f>+'3.vol.'!C33</f>
        <v>43132</v>
      </c>
      <c r="C34" s="170"/>
      <c r="D34" s="147"/>
      <c r="E34" s="196"/>
    </row>
    <row r="35" spans="2:5" x14ac:dyDescent="0.2">
      <c r="B35" s="195">
        <f>+'3.vol.'!C34</f>
        <v>43160</v>
      </c>
      <c r="C35" s="170"/>
      <c r="D35" s="147"/>
      <c r="E35" s="196"/>
    </row>
    <row r="36" spans="2:5" x14ac:dyDescent="0.2">
      <c r="B36" s="195">
        <f>+'3.vol.'!C35</f>
        <v>43191</v>
      </c>
      <c r="C36" s="170"/>
      <c r="D36" s="147"/>
      <c r="E36" s="196"/>
    </row>
    <row r="37" spans="2:5" x14ac:dyDescent="0.2">
      <c r="B37" s="195">
        <f>+'3.vol.'!C36</f>
        <v>43221</v>
      </c>
      <c r="C37" s="170"/>
      <c r="D37" s="147"/>
      <c r="E37" s="196"/>
    </row>
    <row r="38" spans="2:5" x14ac:dyDescent="0.2">
      <c r="B38" s="195">
        <f>+'3.vol.'!C37</f>
        <v>43252</v>
      </c>
      <c r="C38" s="170"/>
      <c r="D38" s="147"/>
      <c r="E38" s="196"/>
    </row>
    <row r="39" spans="2:5" x14ac:dyDescent="0.2">
      <c r="B39" s="195">
        <f>+'3.vol.'!C38</f>
        <v>43282</v>
      </c>
      <c r="C39" s="170"/>
      <c r="D39" s="147"/>
      <c r="E39" s="196"/>
    </row>
    <row r="40" spans="2:5" x14ac:dyDescent="0.2">
      <c r="B40" s="195">
        <f>+'3.vol.'!C39</f>
        <v>43313</v>
      </c>
      <c r="C40" s="170"/>
      <c r="D40" s="147"/>
      <c r="E40" s="196"/>
    </row>
    <row r="41" spans="2:5" x14ac:dyDescent="0.2">
      <c r="B41" s="195">
        <f>+'3.vol.'!C40</f>
        <v>43344</v>
      </c>
      <c r="C41" s="170"/>
      <c r="D41" s="147"/>
      <c r="E41" s="196"/>
    </row>
    <row r="42" spans="2:5" x14ac:dyDescent="0.2">
      <c r="B42" s="195">
        <f>+'3.vol.'!C41</f>
        <v>43374</v>
      </c>
      <c r="C42" s="170"/>
      <c r="D42" s="147"/>
      <c r="E42" s="196"/>
    </row>
    <row r="43" spans="2:5" x14ac:dyDescent="0.2">
      <c r="B43" s="195">
        <f>+'3.vol.'!C42</f>
        <v>43405</v>
      </c>
      <c r="C43" s="170"/>
      <c r="D43" s="147"/>
      <c r="E43" s="196"/>
    </row>
    <row r="44" spans="2:5" ht="13.5" thickBot="1" x14ac:dyDescent="0.25">
      <c r="B44" s="260">
        <f>+'3.vol.'!C43</f>
        <v>43435</v>
      </c>
      <c r="C44" s="261"/>
      <c r="D44" s="262"/>
      <c r="E44" s="255"/>
    </row>
    <row r="45" spans="2:5" x14ac:dyDescent="0.2">
      <c r="B45" s="191">
        <f>+'3.vol.'!C44</f>
        <v>43466</v>
      </c>
      <c r="C45" s="193"/>
      <c r="D45" s="193"/>
      <c r="E45" s="192"/>
    </row>
    <row r="46" spans="2:5" x14ac:dyDescent="0.2">
      <c r="B46" s="195">
        <f>+'3.vol.'!C45</f>
        <v>43497</v>
      </c>
      <c r="C46" s="170"/>
      <c r="D46" s="170"/>
      <c r="E46" s="196"/>
    </row>
    <row r="47" spans="2:5" ht="13.5" thickBot="1" x14ac:dyDescent="0.25">
      <c r="B47" s="197">
        <f>+'3.vol.'!C46</f>
        <v>43525</v>
      </c>
      <c r="C47" s="198"/>
      <c r="D47" s="198"/>
      <c r="E47" s="204"/>
    </row>
    <row r="48" spans="2:5" hidden="1" x14ac:dyDescent="0.2">
      <c r="B48" s="423">
        <f>+'3.vol.'!C47</f>
        <v>43556</v>
      </c>
      <c r="C48" s="424"/>
      <c r="D48" s="424"/>
      <c r="E48" s="425"/>
    </row>
    <row r="49" spans="2:46" hidden="1" x14ac:dyDescent="0.2">
      <c r="B49" s="195">
        <f>+'3.vol.'!C48</f>
        <v>43586</v>
      </c>
      <c r="C49" s="170"/>
      <c r="D49" s="170"/>
      <c r="E49" s="196"/>
    </row>
    <row r="50" spans="2:46" hidden="1" x14ac:dyDescent="0.2">
      <c r="B50" s="195">
        <f>+'3.vol.'!C49</f>
        <v>43617</v>
      </c>
      <c r="C50" s="170"/>
      <c r="D50" s="170"/>
      <c r="E50" s="196"/>
    </row>
    <row r="51" spans="2:46" hidden="1" x14ac:dyDescent="0.2">
      <c r="B51" s="195">
        <f>+'3.vol.'!C50</f>
        <v>43647</v>
      </c>
      <c r="C51" s="170"/>
      <c r="D51" s="170"/>
      <c r="E51" s="196"/>
    </row>
    <row r="52" spans="2:46" hidden="1" x14ac:dyDescent="0.2">
      <c r="B52" s="195">
        <f>+'3.vol.'!C51</f>
        <v>43678</v>
      </c>
      <c r="C52" s="170"/>
      <c r="D52" s="170"/>
      <c r="E52" s="196"/>
    </row>
    <row r="53" spans="2:46" hidden="1" x14ac:dyDescent="0.2">
      <c r="B53" s="195">
        <f>+'3.vol.'!C52</f>
        <v>43709</v>
      </c>
      <c r="C53" s="170"/>
      <c r="D53" s="170"/>
      <c r="E53" s="196"/>
    </row>
    <row r="54" spans="2:46" hidden="1" x14ac:dyDescent="0.2">
      <c r="B54" s="195">
        <f>+'3.vol.'!C53</f>
        <v>43739</v>
      </c>
      <c r="C54" s="170"/>
      <c r="D54" s="170"/>
      <c r="E54" s="196"/>
    </row>
    <row r="55" spans="2:46" hidden="1" x14ac:dyDescent="0.2">
      <c r="B55" s="195">
        <f>+'3.vol.'!C54</f>
        <v>43770</v>
      </c>
      <c r="C55" s="170"/>
      <c r="D55" s="170"/>
      <c r="E55" s="196"/>
    </row>
    <row r="56" spans="2:46" ht="13.5" hidden="1" thickBot="1" x14ac:dyDescent="0.25">
      <c r="B56" s="197">
        <f>+'3.vol.'!C55</f>
        <v>43800</v>
      </c>
      <c r="C56" s="198"/>
      <c r="D56" s="198"/>
      <c r="E56" s="204"/>
    </row>
    <row r="57" spans="2:46" ht="13.5" thickBot="1" x14ac:dyDescent="0.25">
      <c r="B57" s="211"/>
      <c r="C57" s="206"/>
      <c r="D57" s="206"/>
      <c r="E57" s="207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</row>
    <row r="58" spans="2:46" x14ac:dyDescent="0.2">
      <c r="B58" s="208">
        <f>'3.vol.'!C59</f>
        <v>2016</v>
      </c>
      <c r="C58" s="193"/>
      <c r="D58" s="193"/>
      <c r="E58" s="193"/>
      <c r="F58" s="206"/>
    </row>
    <row r="59" spans="2:46" x14ac:dyDescent="0.2">
      <c r="B59" s="209">
        <f>'3.vol.'!C60</f>
        <v>2017</v>
      </c>
      <c r="C59" s="170"/>
      <c r="D59" s="170"/>
      <c r="E59" s="170"/>
      <c r="F59" s="206"/>
    </row>
    <row r="60" spans="2:46" ht="13.5" thickBot="1" x14ac:dyDescent="0.25">
      <c r="B60" s="210">
        <f>'3.vol.'!C61</f>
        <v>2018</v>
      </c>
      <c r="C60" s="198"/>
      <c r="D60" s="198"/>
      <c r="E60" s="198"/>
    </row>
    <row r="61" spans="2:46" ht="13.5" thickBot="1" x14ac:dyDescent="0.25">
      <c r="B61" s="211"/>
      <c r="C61" s="206"/>
      <c r="D61" s="206"/>
      <c r="E61" s="206"/>
    </row>
    <row r="62" spans="2:46" x14ac:dyDescent="0.2">
      <c r="B62" s="449" t="str">
        <f>'3.vol.'!C62</f>
        <v>ene-mar 2018</v>
      </c>
      <c r="C62" s="193"/>
      <c r="D62" s="193"/>
      <c r="E62" s="193"/>
    </row>
    <row r="63" spans="2:46" ht="13.5" thickBot="1" x14ac:dyDescent="0.25">
      <c r="B63" s="451" t="str">
        <f>'3.vol.'!C63</f>
        <v>ene-mar 2019</v>
      </c>
      <c r="C63" s="198"/>
      <c r="D63" s="198"/>
      <c r="E63" s="198"/>
    </row>
    <row r="64" spans="2:46" x14ac:dyDescent="0.2">
      <c r="C64" s="51"/>
      <c r="D64" s="51"/>
    </row>
    <row r="65" spans="2:5" x14ac:dyDescent="0.2">
      <c r="B65" s="264"/>
      <c r="C65" s="51"/>
      <c r="D65" s="51"/>
    </row>
    <row r="66" spans="2:5" x14ac:dyDescent="0.2">
      <c r="B66" s="89" t="s">
        <v>154</v>
      </c>
      <c r="C66" s="90"/>
      <c r="D66" s="56"/>
      <c r="E66" s="56"/>
    </row>
    <row r="67" spans="2:5" ht="13.5" thickBot="1" x14ac:dyDescent="0.25">
      <c r="B67" s="56"/>
      <c r="C67" s="56"/>
      <c r="D67" s="56"/>
      <c r="E67" s="56"/>
    </row>
    <row r="68" spans="2:5" ht="13.5" thickBot="1" x14ac:dyDescent="0.25">
      <c r="B68" s="94" t="s">
        <v>9</v>
      </c>
      <c r="C68" s="96" t="s">
        <v>145</v>
      </c>
      <c r="D68" s="110" t="s">
        <v>146</v>
      </c>
    </row>
    <row r="69" spans="2:5" x14ac:dyDescent="0.2">
      <c r="B69" s="102">
        <v>2003</v>
      </c>
      <c r="C69" s="115">
        <f>+C58-SUM(C9:C20)</f>
        <v>0</v>
      </c>
      <c r="D69" s="118">
        <f>+D58-SUM(D9:D20)</f>
        <v>0</v>
      </c>
    </row>
    <row r="70" spans="2:5" x14ac:dyDescent="0.2">
      <c r="B70" s="104">
        <v>2004</v>
      </c>
      <c r="C70" s="119">
        <f>+C59-SUM(C21:C32)</f>
        <v>0</v>
      </c>
      <c r="D70" s="122">
        <f>+D59-SUM(D21:D32)</f>
        <v>0</v>
      </c>
    </row>
    <row r="71" spans="2:5" ht="13.5" thickBot="1" x14ac:dyDescent="0.25">
      <c r="B71" s="105">
        <v>2005</v>
      </c>
      <c r="C71" s="123">
        <f>+C60-SUM(C33:C44)</f>
        <v>0</v>
      </c>
      <c r="D71" s="126">
        <f>+D60-SUM(D33:D44)</f>
        <v>0</v>
      </c>
    </row>
    <row r="72" spans="2:5" x14ac:dyDescent="0.2">
      <c r="B72" s="102" t="str">
        <f>+B62</f>
        <v>ene-mar 2018</v>
      </c>
      <c r="C72" s="132">
        <f>+C62-(SUM(C33:INDEX(C33:C44,'parámetros e instrucciones'!$E$3)))</f>
        <v>0</v>
      </c>
      <c r="D72" s="132">
        <f>+D62-(SUM(D33:INDEX(D33:D44,'parámetros e instrucciones'!$E$3)))</f>
        <v>0</v>
      </c>
    </row>
    <row r="73" spans="2:5" ht="13.5" thickBot="1" x14ac:dyDescent="0.25">
      <c r="B73" s="105" t="str">
        <f>+B63</f>
        <v>ene-mar 2019</v>
      </c>
      <c r="C73" s="136">
        <f>+C63-(SUM(C45:INDEX(C45:C56,'parámetros e instrucciones'!$E$3)))</f>
        <v>0</v>
      </c>
      <c r="D73" s="136">
        <f>+D63-(SUM(D45:INDEX(D45:D56,'parámetros e instrucciones'!$E$3)))</f>
        <v>0</v>
      </c>
    </row>
  </sheetData>
  <sheetProtection formatCells="0" formatColumns="0" formatRows="0"/>
  <mergeCells count="1">
    <mergeCell ref="B4:E4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80" orientation="landscape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58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T73"/>
  <sheetViews>
    <sheetView showGridLines="0" zoomScale="75" workbookViewId="0">
      <selection activeCell="N30" sqref="N30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63" customWidth="1"/>
    <col min="6" max="6" width="7.5703125" style="51" customWidth="1"/>
    <col min="7" max="7" width="17.5703125" style="51" customWidth="1"/>
    <col min="8" max="16384" width="11.42578125" style="51"/>
  </cols>
  <sheetData>
    <row r="1" spans="1:7" s="186" customFormat="1" x14ac:dyDescent="0.2">
      <c r="B1" s="159" t="s">
        <v>288</v>
      </c>
      <c r="C1" s="159"/>
      <c r="D1" s="159"/>
      <c r="E1" s="159"/>
    </row>
    <row r="2" spans="1:7" s="186" customFormat="1" x14ac:dyDescent="0.2">
      <c r="B2" s="159" t="s">
        <v>232</v>
      </c>
      <c r="C2" s="159"/>
      <c r="D2" s="159"/>
      <c r="E2" s="159"/>
    </row>
    <row r="3" spans="1:7" s="186" customFormat="1" x14ac:dyDescent="0.2">
      <c r="A3" s="186" t="s">
        <v>283</v>
      </c>
      <c r="B3" s="414"/>
      <c r="C3" s="414"/>
      <c r="D3" s="414"/>
      <c r="E3" s="414"/>
      <c r="F3" s="422"/>
    </row>
    <row r="4" spans="1:7" s="186" customFormat="1" x14ac:dyDescent="0.2">
      <c r="B4" s="581" t="s">
        <v>229</v>
      </c>
      <c r="C4" s="581"/>
      <c r="D4" s="581"/>
      <c r="E4" s="581"/>
      <c r="F4" s="422"/>
    </row>
    <row r="5" spans="1:7" s="186" customFormat="1" x14ac:dyDescent="0.2">
      <c r="B5" s="401"/>
      <c r="C5" s="401"/>
      <c r="D5" s="401"/>
      <c r="E5" s="401"/>
      <c r="F5" s="402"/>
      <c r="G5" s="402"/>
    </row>
    <row r="6" spans="1:7" ht="13.5" thickBot="1" x14ac:dyDescent="0.25">
      <c r="C6" s="234"/>
      <c r="D6" s="234"/>
      <c r="E6" s="234"/>
      <c r="F6" s="206"/>
      <c r="G6" s="206"/>
    </row>
    <row r="7" spans="1:7" ht="12.75" customHeight="1" x14ac:dyDescent="0.2">
      <c r="B7" s="256" t="s">
        <v>8</v>
      </c>
      <c r="C7" s="257" t="s">
        <v>76</v>
      </c>
      <c r="D7" s="174" t="s">
        <v>12</v>
      </c>
      <c r="E7" s="258" t="s">
        <v>77</v>
      </c>
      <c r="F7" s="58"/>
    </row>
    <row r="8" spans="1:7" ht="12" customHeight="1" thickBot="1" x14ac:dyDescent="0.25">
      <c r="B8" s="238" t="s">
        <v>9</v>
      </c>
      <c r="C8" s="259" t="s">
        <v>208</v>
      </c>
      <c r="D8" s="190" t="s">
        <v>209</v>
      </c>
      <c r="E8" s="239" t="s">
        <v>78</v>
      </c>
      <c r="F8" s="58"/>
    </row>
    <row r="9" spans="1:7" x14ac:dyDescent="0.2">
      <c r="B9" s="191">
        <f>+'3.vol.'!C8</f>
        <v>42370</v>
      </c>
      <c r="C9" s="192"/>
      <c r="D9" s="193"/>
      <c r="E9" s="194"/>
    </row>
    <row r="10" spans="1:7" x14ac:dyDescent="0.2">
      <c r="B10" s="195">
        <f>+'3.vol.'!C9</f>
        <v>42401</v>
      </c>
      <c r="C10" s="196"/>
      <c r="D10" s="170"/>
      <c r="E10" s="171"/>
    </row>
    <row r="11" spans="1:7" x14ac:dyDescent="0.2">
      <c r="B11" s="195">
        <f>+'3.vol.'!C10</f>
        <v>42430</v>
      </c>
      <c r="C11" s="196"/>
      <c r="D11" s="170"/>
      <c r="E11" s="171"/>
    </row>
    <row r="12" spans="1:7" x14ac:dyDescent="0.2">
      <c r="B12" s="195">
        <f>+'3.vol.'!C11</f>
        <v>42461</v>
      </c>
      <c r="C12" s="196"/>
      <c r="D12" s="170"/>
      <c r="E12" s="171"/>
    </row>
    <row r="13" spans="1:7" x14ac:dyDescent="0.2">
      <c r="B13" s="195">
        <f>+'3.vol.'!C12</f>
        <v>42491</v>
      </c>
      <c r="C13" s="170"/>
      <c r="D13" s="170"/>
      <c r="E13" s="171"/>
    </row>
    <row r="14" spans="1:7" x14ac:dyDescent="0.2">
      <c r="B14" s="195">
        <f>+'3.vol.'!C13</f>
        <v>42522</v>
      </c>
      <c r="C14" s="196"/>
      <c r="D14" s="170"/>
      <c r="E14" s="171"/>
    </row>
    <row r="15" spans="1:7" x14ac:dyDescent="0.2">
      <c r="B15" s="195">
        <f>+'3.vol.'!C14</f>
        <v>42552</v>
      </c>
      <c r="C15" s="170"/>
      <c r="D15" s="170"/>
      <c r="E15" s="171"/>
    </row>
    <row r="16" spans="1:7" x14ac:dyDescent="0.2">
      <c r="B16" s="195">
        <f>+'3.vol.'!C15</f>
        <v>42583</v>
      </c>
      <c r="C16" s="170"/>
      <c r="D16" s="170"/>
      <c r="E16" s="171"/>
    </row>
    <row r="17" spans="2:5" x14ac:dyDescent="0.2">
      <c r="B17" s="195">
        <f>+'3.vol.'!C16</f>
        <v>42614</v>
      </c>
      <c r="C17" s="170"/>
      <c r="D17" s="170"/>
      <c r="E17" s="171"/>
    </row>
    <row r="18" spans="2:5" x14ac:dyDescent="0.2">
      <c r="B18" s="195">
        <f>+'3.vol.'!C17</f>
        <v>42644</v>
      </c>
      <c r="C18" s="170"/>
      <c r="D18" s="170"/>
      <c r="E18" s="171"/>
    </row>
    <row r="19" spans="2:5" x14ac:dyDescent="0.2">
      <c r="B19" s="195">
        <f>+'3.vol.'!C18</f>
        <v>42675</v>
      </c>
      <c r="C19" s="170"/>
      <c r="D19" s="170"/>
      <c r="E19" s="171"/>
    </row>
    <row r="20" spans="2:5" ht="13.5" thickBot="1" x14ac:dyDescent="0.25">
      <c r="B20" s="197">
        <f>+'3.vol.'!C19</f>
        <v>42705</v>
      </c>
      <c r="C20" s="198"/>
      <c r="D20" s="198"/>
      <c r="E20" s="199"/>
    </row>
    <row r="21" spans="2:5" x14ac:dyDescent="0.2">
      <c r="B21" s="191">
        <f>+'3.vol.'!C20</f>
        <v>42736</v>
      </c>
      <c r="C21" s="193"/>
      <c r="D21" s="193"/>
      <c r="E21" s="171"/>
    </row>
    <row r="22" spans="2:5" x14ac:dyDescent="0.2">
      <c r="B22" s="195">
        <f>+'3.vol.'!C21</f>
        <v>42767</v>
      </c>
      <c r="C22" s="170"/>
      <c r="D22" s="170"/>
      <c r="E22" s="200"/>
    </row>
    <row r="23" spans="2:5" x14ac:dyDescent="0.2">
      <c r="B23" s="195">
        <f>+'3.vol.'!C22</f>
        <v>42795</v>
      </c>
      <c r="C23" s="170"/>
      <c r="D23" s="170"/>
      <c r="E23" s="171"/>
    </row>
    <row r="24" spans="2:5" x14ac:dyDescent="0.2">
      <c r="B24" s="195">
        <f>+'3.vol.'!C23</f>
        <v>42826</v>
      </c>
      <c r="C24" s="170"/>
      <c r="D24" s="170"/>
      <c r="E24" s="171"/>
    </row>
    <row r="25" spans="2:5" x14ac:dyDescent="0.2">
      <c r="B25" s="195">
        <f>+'3.vol.'!C24</f>
        <v>42856</v>
      </c>
      <c r="C25" s="170"/>
      <c r="D25" s="170"/>
      <c r="E25" s="171"/>
    </row>
    <row r="26" spans="2:5" x14ac:dyDescent="0.2">
      <c r="B26" s="195">
        <f>+'3.vol.'!C25</f>
        <v>42887</v>
      </c>
      <c r="C26" s="170"/>
      <c r="D26" s="170"/>
      <c r="E26" s="171"/>
    </row>
    <row r="27" spans="2:5" x14ac:dyDescent="0.2">
      <c r="B27" s="195">
        <f>+'3.vol.'!C26</f>
        <v>42917</v>
      </c>
      <c r="C27" s="170"/>
      <c r="D27" s="170"/>
      <c r="E27" s="171"/>
    </row>
    <row r="28" spans="2:5" x14ac:dyDescent="0.2">
      <c r="B28" s="195">
        <f>+'3.vol.'!C27</f>
        <v>42948</v>
      </c>
      <c r="C28" s="170"/>
      <c r="D28" s="170"/>
      <c r="E28" s="171"/>
    </row>
    <row r="29" spans="2:5" x14ac:dyDescent="0.2">
      <c r="B29" s="195">
        <f>+'3.vol.'!C28</f>
        <v>42979</v>
      </c>
      <c r="C29" s="170"/>
      <c r="D29" s="170"/>
      <c r="E29" s="171"/>
    </row>
    <row r="30" spans="2:5" x14ac:dyDescent="0.2">
      <c r="B30" s="195">
        <f>+'3.vol.'!C29</f>
        <v>43009</v>
      </c>
      <c r="C30" s="170"/>
      <c r="D30" s="170"/>
      <c r="E30" s="171"/>
    </row>
    <row r="31" spans="2:5" x14ac:dyDescent="0.2">
      <c r="B31" s="195">
        <f>+'3.vol.'!C30</f>
        <v>43040</v>
      </c>
      <c r="C31" s="170"/>
      <c r="D31" s="170"/>
      <c r="E31" s="171"/>
    </row>
    <row r="32" spans="2:5" ht="13.5" thickBot="1" x14ac:dyDescent="0.25">
      <c r="B32" s="197">
        <f>+'3.vol.'!C31</f>
        <v>43070</v>
      </c>
      <c r="C32" s="198"/>
      <c r="D32" s="198"/>
      <c r="E32" s="201"/>
    </row>
    <row r="33" spans="2:5" x14ac:dyDescent="0.2">
      <c r="B33" s="191">
        <f>+'3.vol.'!C32</f>
        <v>43101</v>
      </c>
      <c r="C33" s="193"/>
      <c r="D33" s="202"/>
      <c r="E33" s="192"/>
    </row>
    <row r="34" spans="2:5" x14ac:dyDescent="0.2">
      <c r="B34" s="195">
        <f>+'3.vol.'!C33</f>
        <v>43132</v>
      </c>
      <c r="C34" s="170"/>
      <c r="D34" s="147"/>
      <c r="E34" s="196"/>
    </row>
    <row r="35" spans="2:5" x14ac:dyDescent="0.2">
      <c r="B35" s="195">
        <f>+'3.vol.'!C34</f>
        <v>43160</v>
      </c>
      <c r="C35" s="170"/>
      <c r="D35" s="147"/>
      <c r="E35" s="196"/>
    </row>
    <row r="36" spans="2:5" x14ac:dyDescent="0.2">
      <c r="B36" s="195">
        <f>+'3.vol.'!C35</f>
        <v>43191</v>
      </c>
      <c r="C36" s="170"/>
      <c r="D36" s="147"/>
      <c r="E36" s="196"/>
    </row>
    <row r="37" spans="2:5" x14ac:dyDescent="0.2">
      <c r="B37" s="195">
        <f>+'3.vol.'!C36</f>
        <v>43221</v>
      </c>
      <c r="C37" s="170"/>
      <c r="D37" s="147"/>
      <c r="E37" s="196"/>
    </row>
    <row r="38" spans="2:5" x14ac:dyDescent="0.2">
      <c r="B38" s="195">
        <f>+'3.vol.'!C37</f>
        <v>43252</v>
      </c>
      <c r="C38" s="170"/>
      <c r="D38" s="147"/>
      <c r="E38" s="196"/>
    </row>
    <row r="39" spans="2:5" x14ac:dyDescent="0.2">
      <c r="B39" s="195">
        <f>+'3.vol.'!C38</f>
        <v>43282</v>
      </c>
      <c r="C39" s="170"/>
      <c r="D39" s="147"/>
      <c r="E39" s="196"/>
    </row>
    <row r="40" spans="2:5" x14ac:dyDescent="0.2">
      <c r="B40" s="195">
        <f>+'3.vol.'!C39</f>
        <v>43313</v>
      </c>
      <c r="C40" s="170"/>
      <c r="D40" s="147"/>
      <c r="E40" s="196"/>
    </row>
    <row r="41" spans="2:5" x14ac:dyDescent="0.2">
      <c r="B41" s="195">
        <f>+'3.vol.'!C40</f>
        <v>43344</v>
      </c>
      <c r="C41" s="170"/>
      <c r="D41" s="147"/>
      <c r="E41" s="196"/>
    </row>
    <row r="42" spans="2:5" x14ac:dyDescent="0.2">
      <c r="B42" s="195">
        <f>+'3.vol.'!C41</f>
        <v>43374</v>
      </c>
      <c r="C42" s="170"/>
      <c r="D42" s="147"/>
      <c r="E42" s="196"/>
    </row>
    <row r="43" spans="2:5" x14ac:dyDescent="0.2">
      <c r="B43" s="195">
        <f>+'3.vol.'!C42</f>
        <v>43405</v>
      </c>
      <c r="C43" s="170"/>
      <c r="D43" s="147"/>
      <c r="E43" s="196"/>
    </row>
    <row r="44" spans="2:5" ht="13.5" thickBot="1" x14ac:dyDescent="0.25">
      <c r="B44" s="260">
        <f>+'3.vol.'!C43</f>
        <v>43435</v>
      </c>
      <c r="C44" s="261"/>
      <c r="D44" s="262"/>
      <c r="E44" s="255"/>
    </row>
    <row r="45" spans="2:5" x14ac:dyDescent="0.2">
      <c r="B45" s="191">
        <f>+'3.vol.'!C44</f>
        <v>43466</v>
      </c>
      <c r="C45" s="193"/>
      <c r="D45" s="193"/>
      <c r="E45" s="192"/>
    </row>
    <row r="46" spans="2:5" x14ac:dyDescent="0.2">
      <c r="B46" s="195">
        <f>+'3.vol.'!C45</f>
        <v>43497</v>
      </c>
      <c r="C46" s="170"/>
      <c r="D46" s="170"/>
      <c r="E46" s="196"/>
    </row>
    <row r="47" spans="2:5" ht="13.5" thickBot="1" x14ac:dyDescent="0.25">
      <c r="B47" s="197">
        <f>+'3.vol.'!C46</f>
        <v>43525</v>
      </c>
      <c r="C47" s="198"/>
      <c r="D47" s="198"/>
      <c r="E47" s="204"/>
    </row>
    <row r="48" spans="2:5" hidden="1" x14ac:dyDescent="0.2">
      <c r="B48" s="423">
        <f>+'3.vol.'!C47</f>
        <v>43556</v>
      </c>
      <c r="C48" s="424"/>
      <c r="D48" s="424"/>
      <c r="E48" s="425"/>
    </row>
    <row r="49" spans="2:46" hidden="1" x14ac:dyDescent="0.2">
      <c r="B49" s="195">
        <f>+'3.vol.'!C48</f>
        <v>43586</v>
      </c>
      <c r="C49" s="170"/>
      <c r="D49" s="170"/>
      <c r="E49" s="196"/>
    </row>
    <row r="50" spans="2:46" hidden="1" x14ac:dyDescent="0.2">
      <c r="B50" s="195">
        <f>+'3.vol.'!C49</f>
        <v>43617</v>
      </c>
      <c r="C50" s="170"/>
      <c r="D50" s="170"/>
      <c r="E50" s="196"/>
    </row>
    <row r="51" spans="2:46" hidden="1" x14ac:dyDescent="0.2">
      <c r="B51" s="195">
        <f>+'3.vol.'!C50</f>
        <v>43647</v>
      </c>
      <c r="C51" s="170"/>
      <c r="D51" s="170"/>
      <c r="E51" s="196"/>
    </row>
    <row r="52" spans="2:46" hidden="1" x14ac:dyDescent="0.2">
      <c r="B52" s="195">
        <f>+'3.vol.'!C51</f>
        <v>43678</v>
      </c>
      <c r="C52" s="170"/>
      <c r="D52" s="170"/>
      <c r="E52" s="196"/>
    </row>
    <row r="53" spans="2:46" hidden="1" x14ac:dyDescent="0.2">
      <c r="B53" s="195">
        <f>+'3.vol.'!C52</f>
        <v>43709</v>
      </c>
      <c r="C53" s="170"/>
      <c r="D53" s="170"/>
      <c r="E53" s="196"/>
    </row>
    <row r="54" spans="2:46" hidden="1" x14ac:dyDescent="0.2">
      <c r="B54" s="195">
        <f>+'3.vol.'!C53</f>
        <v>43739</v>
      </c>
      <c r="C54" s="170"/>
      <c r="D54" s="170"/>
      <c r="E54" s="196"/>
    </row>
    <row r="55" spans="2:46" hidden="1" x14ac:dyDescent="0.2">
      <c r="B55" s="195">
        <f>+'3.vol.'!C54</f>
        <v>43770</v>
      </c>
      <c r="C55" s="170"/>
      <c r="D55" s="170"/>
      <c r="E55" s="196"/>
    </row>
    <row r="56" spans="2:46" ht="13.5" hidden="1" thickBot="1" x14ac:dyDescent="0.25">
      <c r="B56" s="197">
        <f>+'3.vol.'!C55</f>
        <v>43800</v>
      </c>
      <c r="C56" s="198"/>
      <c r="D56" s="198"/>
      <c r="E56" s="204"/>
    </row>
    <row r="57" spans="2:46" ht="13.5" thickBot="1" x14ac:dyDescent="0.25">
      <c r="B57" s="211"/>
      <c r="C57" s="206"/>
      <c r="D57" s="206"/>
      <c r="E57" s="207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</row>
    <row r="58" spans="2:46" x14ac:dyDescent="0.2">
      <c r="B58" s="208">
        <f>'3.vol.'!C59</f>
        <v>2016</v>
      </c>
      <c r="C58" s="193"/>
      <c r="D58" s="193"/>
      <c r="E58" s="193"/>
      <c r="F58" s="206"/>
    </row>
    <row r="59" spans="2:46" x14ac:dyDescent="0.2">
      <c r="B59" s="209">
        <f>'3.vol.'!C60</f>
        <v>2017</v>
      </c>
      <c r="C59" s="170"/>
      <c r="D59" s="170"/>
      <c r="E59" s="170"/>
      <c r="F59" s="206"/>
    </row>
    <row r="60" spans="2:46" ht="13.5" thickBot="1" x14ac:dyDescent="0.25">
      <c r="B60" s="210">
        <f>'3.vol.'!C61</f>
        <v>2018</v>
      </c>
      <c r="C60" s="198"/>
      <c r="D60" s="198"/>
      <c r="E60" s="198"/>
    </row>
    <row r="61" spans="2:46" ht="13.5" thickBot="1" x14ac:dyDescent="0.25">
      <c r="B61" s="211"/>
      <c r="C61" s="206"/>
      <c r="D61" s="206"/>
      <c r="E61" s="206"/>
    </row>
    <row r="62" spans="2:46" x14ac:dyDescent="0.2">
      <c r="B62" s="449" t="str">
        <f>'3.vol.'!C62</f>
        <v>ene-mar 2018</v>
      </c>
      <c r="C62" s="193"/>
      <c r="D62" s="193"/>
      <c r="E62" s="193"/>
    </row>
    <row r="63" spans="2:46" ht="13.5" thickBot="1" x14ac:dyDescent="0.25">
      <c r="B63" s="451" t="str">
        <f>'3.vol.'!C63</f>
        <v>ene-mar 2019</v>
      </c>
      <c r="C63" s="198"/>
      <c r="D63" s="198"/>
      <c r="E63" s="198"/>
    </row>
    <row r="64" spans="2:46" x14ac:dyDescent="0.2">
      <c r="C64" s="51"/>
      <c r="D64" s="51"/>
    </row>
    <row r="65" spans="2:5" x14ac:dyDescent="0.2">
      <c r="B65" s="264"/>
      <c r="C65" s="51"/>
      <c r="D65" s="51"/>
    </row>
    <row r="66" spans="2:5" x14ac:dyDescent="0.2">
      <c r="B66" s="89" t="s">
        <v>154</v>
      </c>
      <c r="C66" s="90"/>
      <c r="D66" s="56"/>
      <c r="E66" s="56"/>
    </row>
    <row r="67" spans="2:5" ht="13.5" thickBot="1" x14ac:dyDescent="0.25">
      <c r="B67" s="56"/>
      <c r="C67" s="56"/>
      <c r="D67" s="56"/>
      <c r="E67" s="56"/>
    </row>
    <row r="68" spans="2:5" ht="13.5" thickBot="1" x14ac:dyDescent="0.25">
      <c r="B68" s="94" t="s">
        <v>9</v>
      </c>
      <c r="C68" s="96" t="s">
        <v>145</v>
      </c>
      <c r="D68" s="110" t="s">
        <v>146</v>
      </c>
    </row>
    <row r="69" spans="2:5" x14ac:dyDescent="0.2">
      <c r="B69" s="102">
        <v>2003</v>
      </c>
      <c r="C69" s="115">
        <f>+C58-SUM(C9:C20)</f>
        <v>0</v>
      </c>
      <c r="D69" s="118">
        <f>+D58-SUM(D9:D20)</f>
        <v>0</v>
      </c>
    </row>
    <row r="70" spans="2:5" x14ac:dyDescent="0.2">
      <c r="B70" s="104">
        <v>2004</v>
      </c>
      <c r="C70" s="119">
        <f>+C59-SUM(C21:C32)</f>
        <v>0</v>
      </c>
      <c r="D70" s="122">
        <f>+D59-SUM(D21:D32)</f>
        <v>0</v>
      </c>
    </row>
    <row r="71" spans="2:5" ht="13.5" thickBot="1" x14ac:dyDescent="0.25">
      <c r="B71" s="105">
        <v>2005</v>
      </c>
      <c r="C71" s="123">
        <f>+C60-SUM(C33:C44)</f>
        <v>0</v>
      </c>
      <c r="D71" s="126">
        <f>+D60-SUM(D33:D44)</f>
        <v>0</v>
      </c>
    </row>
    <row r="72" spans="2:5" x14ac:dyDescent="0.2">
      <c r="B72" s="102" t="str">
        <f>+B62</f>
        <v>ene-mar 2018</v>
      </c>
      <c r="C72" s="132">
        <f>+C62-(SUM(C33:INDEX(C33:C44,'parámetros e instrucciones'!$E$3)))</f>
        <v>0</v>
      </c>
      <c r="D72" s="132">
        <f>+D62-(SUM(D33:INDEX(D33:D44,'parámetros e instrucciones'!$E$3)))</f>
        <v>0</v>
      </c>
    </row>
    <row r="73" spans="2:5" ht="13.5" thickBot="1" x14ac:dyDescent="0.25">
      <c r="B73" s="105" t="str">
        <f>+B63</f>
        <v>ene-mar 2019</v>
      </c>
      <c r="C73" s="136">
        <f>+C63-(SUM(C45:INDEX(C45:C56,'parámetros e instrucciones'!$E$3)))</f>
        <v>0</v>
      </c>
      <c r="D73" s="136">
        <f>+D63-(SUM(D45:INDEX(D45:D56,'parámetros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80" orientation="landscape" horizontalDpi="4294967292" verticalDpi="300" r:id="rId1"/>
  <headerFooter alignWithMargins="0">
    <oddHeader>&amp;R2019 - Año de la Exportación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T73"/>
  <sheetViews>
    <sheetView showGridLines="0" zoomScale="75" workbookViewId="0">
      <selection activeCell="A4" sqref="A4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63" customWidth="1"/>
    <col min="6" max="6" width="7.5703125" style="51" customWidth="1"/>
    <col min="7" max="7" width="17.5703125" style="51" customWidth="1"/>
    <col min="8" max="16384" width="11.42578125" style="51"/>
  </cols>
  <sheetData>
    <row r="1" spans="1:7" s="186" customFormat="1" x14ac:dyDescent="0.2">
      <c r="B1" s="159" t="s">
        <v>289</v>
      </c>
      <c r="C1" s="159"/>
      <c r="D1" s="159"/>
      <c r="E1" s="159"/>
    </row>
    <row r="2" spans="1:7" s="186" customFormat="1" x14ac:dyDescent="0.2">
      <c r="B2" s="159" t="s">
        <v>232</v>
      </c>
      <c r="C2" s="159"/>
      <c r="D2" s="159"/>
      <c r="E2" s="159"/>
    </row>
    <row r="3" spans="1:7" s="186" customFormat="1" x14ac:dyDescent="0.2">
      <c r="A3" s="186" t="s">
        <v>285</v>
      </c>
      <c r="B3" s="414"/>
      <c r="C3" s="414"/>
      <c r="D3" s="414"/>
      <c r="E3" s="414"/>
      <c r="F3" s="422"/>
    </row>
    <row r="4" spans="1:7" s="186" customFormat="1" x14ac:dyDescent="0.2">
      <c r="B4" s="581" t="s">
        <v>229</v>
      </c>
      <c r="C4" s="581"/>
      <c r="D4" s="581"/>
      <c r="E4" s="581"/>
      <c r="F4" s="422"/>
    </row>
    <row r="5" spans="1:7" s="186" customFormat="1" x14ac:dyDescent="0.2">
      <c r="B5" s="401"/>
      <c r="C5" s="401"/>
      <c r="D5" s="401"/>
      <c r="E5" s="401"/>
      <c r="F5" s="402"/>
      <c r="G5" s="402"/>
    </row>
    <row r="6" spans="1:7" ht="13.5" thickBot="1" x14ac:dyDescent="0.25">
      <c r="C6" s="234"/>
      <c r="D6" s="234"/>
      <c r="E6" s="234"/>
      <c r="F6" s="206"/>
      <c r="G6" s="206"/>
    </row>
    <row r="7" spans="1:7" ht="12.75" customHeight="1" x14ac:dyDescent="0.2">
      <c r="B7" s="256" t="s">
        <v>8</v>
      </c>
      <c r="C7" s="257" t="s">
        <v>76</v>
      </c>
      <c r="D7" s="174" t="s">
        <v>12</v>
      </c>
      <c r="E7" s="258" t="s">
        <v>77</v>
      </c>
      <c r="F7" s="58"/>
    </row>
    <row r="8" spans="1:7" ht="12" customHeight="1" thickBot="1" x14ac:dyDescent="0.25">
      <c r="B8" s="238" t="s">
        <v>9</v>
      </c>
      <c r="C8" s="259" t="s">
        <v>208</v>
      </c>
      <c r="D8" s="190" t="s">
        <v>209</v>
      </c>
      <c r="E8" s="239" t="s">
        <v>78</v>
      </c>
      <c r="F8" s="58"/>
    </row>
    <row r="9" spans="1:7" x14ac:dyDescent="0.2">
      <c r="B9" s="191">
        <f>+'3.vol.'!C8</f>
        <v>42370</v>
      </c>
      <c r="C9" s="192"/>
      <c r="D9" s="193"/>
      <c r="E9" s="194"/>
    </row>
    <row r="10" spans="1:7" x14ac:dyDescent="0.2">
      <c r="B10" s="195">
        <f>+'3.vol.'!C9</f>
        <v>42401</v>
      </c>
      <c r="C10" s="196"/>
      <c r="D10" s="170"/>
      <c r="E10" s="171"/>
    </row>
    <row r="11" spans="1:7" x14ac:dyDescent="0.2">
      <c r="B11" s="195">
        <f>+'3.vol.'!C10</f>
        <v>42430</v>
      </c>
      <c r="C11" s="196"/>
      <c r="D11" s="170"/>
      <c r="E11" s="171"/>
    </row>
    <row r="12" spans="1:7" x14ac:dyDescent="0.2">
      <c r="B12" s="195">
        <f>+'3.vol.'!C11</f>
        <v>42461</v>
      </c>
      <c r="C12" s="196"/>
      <c r="D12" s="170"/>
      <c r="E12" s="171"/>
    </row>
    <row r="13" spans="1:7" x14ac:dyDescent="0.2">
      <c r="B13" s="195">
        <f>+'3.vol.'!C12</f>
        <v>42491</v>
      </c>
      <c r="C13" s="170"/>
      <c r="D13" s="170"/>
      <c r="E13" s="171"/>
    </row>
    <row r="14" spans="1:7" x14ac:dyDescent="0.2">
      <c r="B14" s="195">
        <f>+'3.vol.'!C13</f>
        <v>42522</v>
      </c>
      <c r="C14" s="196"/>
      <c r="D14" s="170"/>
      <c r="E14" s="171"/>
    </row>
    <row r="15" spans="1:7" x14ac:dyDescent="0.2">
      <c r="B15" s="195">
        <f>+'3.vol.'!C14</f>
        <v>42552</v>
      </c>
      <c r="C15" s="170"/>
      <c r="D15" s="170"/>
      <c r="E15" s="171"/>
    </row>
    <row r="16" spans="1:7" x14ac:dyDescent="0.2">
      <c r="B16" s="195">
        <f>+'3.vol.'!C15</f>
        <v>42583</v>
      </c>
      <c r="C16" s="170"/>
      <c r="D16" s="170"/>
      <c r="E16" s="171"/>
    </row>
    <row r="17" spans="2:5" x14ac:dyDescent="0.2">
      <c r="B17" s="195">
        <f>+'3.vol.'!C16</f>
        <v>42614</v>
      </c>
      <c r="C17" s="170"/>
      <c r="D17" s="170"/>
      <c r="E17" s="171"/>
    </row>
    <row r="18" spans="2:5" x14ac:dyDescent="0.2">
      <c r="B18" s="195">
        <f>+'3.vol.'!C17</f>
        <v>42644</v>
      </c>
      <c r="C18" s="170"/>
      <c r="D18" s="170"/>
      <c r="E18" s="171"/>
    </row>
    <row r="19" spans="2:5" x14ac:dyDescent="0.2">
      <c r="B19" s="195">
        <f>+'3.vol.'!C18</f>
        <v>42675</v>
      </c>
      <c r="C19" s="170"/>
      <c r="D19" s="170"/>
      <c r="E19" s="171"/>
    </row>
    <row r="20" spans="2:5" ht="13.5" thickBot="1" x14ac:dyDescent="0.25">
      <c r="B20" s="197">
        <f>+'3.vol.'!C19</f>
        <v>42705</v>
      </c>
      <c r="C20" s="198"/>
      <c r="D20" s="198"/>
      <c r="E20" s="199"/>
    </row>
    <row r="21" spans="2:5" x14ac:dyDescent="0.2">
      <c r="B21" s="191">
        <f>+'3.vol.'!C20</f>
        <v>42736</v>
      </c>
      <c r="C21" s="193"/>
      <c r="D21" s="193"/>
      <c r="E21" s="171"/>
    </row>
    <row r="22" spans="2:5" x14ac:dyDescent="0.2">
      <c r="B22" s="195">
        <f>+'3.vol.'!C21</f>
        <v>42767</v>
      </c>
      <c r="C22" s="170"/>
      <c r="D22" s="170"/>
      <c r="E22" s="200"/>
    </row>
    <row r="23" spans="2:5" x14ac:dyDescent="0.2">
      <c r="B23" s="195">
        <f>+'3.vol.'!C22</f>
        <v>42795</v>
      </c>
      <c r="C23" s="170"/>
      <c r="D23" s="170"/>
      <c r="E23" s="171"/>
    </row>
    <row r="24" spans="2:5" x14ac:dyDescent="0.2">
      <c r="B24" s="195">
        <f>+'3.vol.'!C23</f>
        <v>42826</v>
      </c>
      <c r="C24" s="170"/>
      <c r="D24" s="170"/>
      <c r="E24" s="171"/>
    </row>
    <row r="25" spans="2:5" x14ac:dyDescent="0.2">
      <c r="B25" s="195">
        <f>+'3.vol.'!C24</f>
        <v>42856</v>
      </c>
      <c r="C25" s="170"/>
      <c r="D25" s="170"/>
      <c r="E25" s="171"/>
    </row>
    <row r="26" spans="2:5" x14ac:dyDescent="0.2">
      <c r="B26" s="195">
        <f>+'3.vol.'!C25</f>
        <v>42887</v>
      </c>
      <c r="C26" s="170"/>
      <c r="D26" s="170"/>
      <c r="E26" s="171"/>
    </row>
    <row r="27" spans="2:5" x14ac:dyDescent="0.2">
      <c r="B27" s="195">
        <f>+'3.vol.'!C26</f>
        <v>42917</v>
      </c>
      <c r="C27" s="170"/>
      <c r="D27" s="170"/>
      <c r="E27" s="171"/>
    </row>
    <row r="28" spans="2:5" x14ac:dyDescent="0.2">
      <c r="B28" s="195">
        <f>+'3.vol.'!C27</f>
        <v>42948</v>
      </c>
      <c r="C28" s="170"/>
      <c r="D28" s="170"/>
      <c r="E28" s="171"/>
    </row>
    <row r="29" spans="2:5" x14ac:dyDescent="0.2">
      <c r="B29" s="195">
        <f>+'3.vol.'!C28</f>
        <v>42979</v>
      </c>
      <c r="C29" s="170"/>
      <c r="D29" s="170"/>
      <c r="E29" s="171"/>
    </row>
    <row r="30" spans="2:5" x14ac:dyDescent="0.2">
      <c r="B30" s="195">
        <f>+'3.vol.'!C29</f>
        <v>43009</v>
      </c>
      <c r="C30" s="170"/>
      <c r="D30" s="170"/>
      <c r="E30" s="171"/>
    </row>
    <row r="31" spans="2:5" x14ac:dyDescent="0.2">
      <c r="B31" s="195">
        <f>+'3.vol.'!C30</f>
        <v>43040</v>
      </c>
      <c r="C31" s="170"/>
      <c r="D31" s="170"/>
      <c r="E31" s="171"/>
    </row>
    <row r="32" spans="2:5" ht="13.5" thickBot="1" x14ac:dyDescent="0.25">
      <c r="B32" s="197">
        <f>+'3.vol.'!C31</f>
        <v>43070</v>
      </c>
      <c r="C32" s="198"/>
      <c r="D32" s="198"/>
      <c r="E32" s="201"/>
    </row>
    <row r="33" spans="2:5" x14ac:dyDescent="0.2">
      <c r="B33" s="191">
        <f>+'3.vol.'!C32</f>
        <v>43101</v>
      </c>
      <c r="C33" s="193"/>
      <c r="D33" s="202"/>
      <c r="E33" s="192"/>
    </row>
    <row r="34" spans="2:5" x14ac:dyDescent="0.2">
      <c r="B34" s="195">
        <f>+'3.vol.'!C33</f>
        <v>43132</v>
      </c>
      <c r="C34" s="170"/>
      <c r="D34" s="147"/>
      <c r="E34" s="196"/>
    </row>
    <row r="35" spans="2:5" x14ac:dyDescent="0.2">
      <c r="B35" s="195">
        <f>+'3.vol.'!C34</f>
        <v>43160</v>
      </c>
      <c r="C35" s="170"/>
      <c r="D35" s="147"/>
      <c r="E35" s="196"/>
    </row>
    <row r="36" spans="2:5" x14ac:dyDescent="0.2">
      <c r="B36" s="195">
        <f>+'3.vol.'!C35</f>
        <v>43191</v>
      </c>
      <c r="C36" s="170"/>
      <c r="D36" s="147"/>
      <c r="E36" s="196"/>
    </row>
    <row r="37" spans="2:5" x14ac:dyDescent="0.2">
      <c r="B37" s="195">
        <f>+'3.vol.'!C36</f>
        <v>43221</v>
      </c>
      <c r="C37" s="170"/>
      <c r="D37" s="147"/>
      <c r="E37" s="196"/>
    </row>
    <row r="38" spans="2:5" x14ac:dyDescent="0.2">
      <c r="B38" s="195">
        <f>+'3.vol.'!C37</f>
        <v>43252</v>
      </c>
      <c r="C38" s="170"/>
      <c r="D38" s="147"/>
      <c r="E38" s="196"/>
    </row>
    <row r="39" spans="2:5" x14ac:dyDescent="0.2">
      <c r="B39" s="195">
        <f>+'3.vol.'!C38</f>
        <v>43282</v>
      </c>
      <c r="C39" s="170"/>
      <c r="D39" s="147"/>
      <c r="E39" s="196"/>
    </row>
    <row r="40" spans="2:5" x14ac:dyDescent="0.2">
      <c r="B40" s="195">
        <f>+'3.vol.'!C39</f>
        <v>43313</v>
      </c>
      <c r="C40" s="170"/>
      <c r="D40" s="147"/>
      <c r="E40" s="196"/>
    </row>
    <row r="41" spans="2:5" x14ac:dyDescent="0.2">
      <c r="B41" s="195">
        <f>+'3.vol.'!C40</f>
        <v>43344</v>
      </c>
      <c r="C41" s="170"/>
      <c r="D41" s="147"/>
      <c r="E41" s="196"/>
    </row>
    <row r="42" spans="2:5" x14ac:dyDescent="0.2">
      <c r="B42" s="195">
        <f>+'3.vol.'!C41</f>
        <v>43374</v>
      </c>
      <c r="C42" s="170"/>
      <c r="D42" s="147"/>
      <c r="E42" s="196"/>
    </row>
    <row r="43" spans="2:5" x14ac:dyDescent="0.2">
      <c r="B43" s="195">
        <f>+'3.vol.'!C42</f>
        <v>43405</v>
      </c>
      <c r="C43" s="170"/>
      <c r="D43" s="147"/>
      <c r="E43" s="196"/>
    </row>
    <row r="44" spans="2:5" ht="13.5" thickBot="1" x14ac:dyDescent="0.25">
      <c r="B44" s="260">
        <f>+'3.vol.'!C43</f>
        <v>43435</v>
      </c>
      <c r="C44" s="261"/>
      <c r="D44" s="262"/>
      <c r="E44" s="255"/>
    </row>
    <row r="45" spans="2:5" x14ac:dyDescent="0.2">
      <c r="B45" s="191">
        <f>+'3.vol.'!C44</f>
        <v>43466</v>
      </c>
      <c r="C45" s="193"/>
      <c r="D45" s="193"/>
      <c r="E45" s="192"/>
    </row>
    <row r="46" spans="2:5" x14ac:dyDescent="0.2">
      <c r="B46" s="195">
        <f>+'3.vol.'!C45</f>
        <v>43497</v>
      </c>
      <c r="C46" s="170"/>
      <c r="D46" s="170"/>
      <c r="E46" s="196"/>
    </row>
    <row r="47" spans="2:5" ht="13.5" thickBot="1" x14ac:dyDescent="0.25">
      <c r="B47" s="197">
        <f>+'3.vol.'!C46</f>
        <v>43525</v>
      </c>
      <c r="C47" s="198"/>
      <c r="D47" s="198"/>
      <c r="E47" s="204"/>
    </row>
    <row r="48" spans="2:5" hidden="1" x14ac:dyDescent="0.2">
      <c r="B48" s="423">
        <f>+'3.vol.'!C47</f>
        <v>43556</v>
      </c>
      <c r="C48" s="424"/>
      <c r="D48" s="424"/>
      <c r="E48" s="425"/>
    </row>
    <row r="49" spans="2:46" hidden="1" x14ac:dyDescent="0.2">
      <c r="B49" s="195">
        <f>+'3.vol.'!C48</f>
        <v>43586</v>
      </c>
      <c r="C49" s="170"/>
      <c r="D49" s="170"/>
      <c r="E49" s="196"/>
    </row>
    <row r="50" spans="2:46" hidden="1" x14ac:dyDescent="0.2">
      <c r="B50" s="195">
        <f>+'3.vol.'!C49</f>
        <v>43617</v>
      </c>
      <c r="C50" s="170"/>
      <c r="D50" s="170"/>
      <c r="E50" s="196"/>
    </row>
    <row r="51" spans="2:46" hidden="1" x14ac:dyDescent="0.2">
      <c r="B51" s="195">
        <f>+'3.vol.'!C50</f>
        <v>43647</v>
      </c>
      <c r="C51" s="170"/>
      <c r="D51" s="170"/>
      <c r="E51" s="196"/>
    </row>
    <row r="52" spans="2:46" hidden="1" x14ac:dyDescent="0.2">
      <c r="B52" s="195">
        <f>+'3.vol.'!C51</f>
        <v>43678</v>
      </c>
      <c r="C52" s="170"/>
      <c r="D52" s="170"/>
      <c r="E52" s="196"/>
    </row>
    <row r="53" spans="2:46" hidden="1" x14ac:dyDescent="0.2">
      <c r="B53" s="195">
        <f>+'3.vol.'!C52</f>
        <v>43709</v>
      </c>
      <c r="C53" s="170"/>
      <c r="D53" s="170"/>
      <c r="E53" s="196"/>
    </row>
    <row r="54" spans="2:46" hidden="1" x14ac:dyDescent="0.2">
      <c r="B54" s="195">
        <f>+'3.vol.'!C53</f>
        <v>43739</v>
      </c>
      <c r="C54" s="170"/>
      <c r="D54" s="170"/>
      <c r="E54" s="196"/>
    </row>
    <row r="55" spans="2:46" hidden="1" x14ac:dyDescent="0.2">
      <c r="B55" s="195">
        <f>+'3.vol.'!C54</f>
        <v>43770</v>
      </c>
      <c r="C55" s="170"/>
      <c r="D55" s="170"/>
      <c r="E55" s="196"/>
    </row>
    <row r="56" spans="2:46" ht="13.5" hidden="1" thickBot="1" x14ac:dyDescent="0.25">
      <c r="B56" s="197">
        <f>+'3.vol.'!C55</f>
        <v>43800</v>
      </c>
      <c r="C56" s="198"/>
      <c r="D56" s="198"/>
      <c r="E56" s="204"/>
    </row>
    <row r="57" spans="2:46" ht="13.5" thickBot="1" x14ac:dyDescent="0.25">
      <c r="B57" s="211"/>
      <c r="C57" s="206"/>
      <c r="D57" s="206"/>
      <c r="E57" s="207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</row>
    <row r="58" spans="2:46" x14ac:dyDescent="0.2">
      <c r="B58" s="208">
        <f>'3.vol.'!C59</f>
        <v>2016</v>
      </c>
      <c r="C58" s="193"/>
      <c r="D58" s="193"/>
      <c r="E58" s="193"/>
      <c r="F58" s="206"/>
    </row>
    <row r="59" spans="2:46" x14ac:dyDescent="0.2">
      <c r="B59" s="209">
        <f>'3.vol.'!C60</f>
        <v>2017</v>
      </c>
      <c r="C59" s="170"/>
      <c r="D59" s="170"/>
      <c r="E59" s="170"/>
      <c r="F59" s="206"/>
    </row>
    <row r="60" spans="2:46" ht="13.5" thickBot="1" x14ac:dyDescent="0.25">
      <c r="B60" s="210">
        <f>'3.vol.'!C61</f>
        <v>2018</v>
      </c>
      <c r="C60" s="198"/>
      <c r="D60" s="198"/>
      <c r="E60" s="198"/>
    </row>
    <row r="61" spans="2:46" ht="13.5" thickBot="1" x14ac:dyDescent="0.25">
      <c r="B61" s="211"/>
      <c r="C61" s="206"/>
      <c r="D61" s="206"/>
      <c r="E61" s="206"/>
    </row>
    <row r="62" spans="2:46" x14ac:dyDescent="0.2">
      <c r="B62" s="449" t="str">
        <f>'3.vol.'!C62</f>
        <v>ene-mar 2018</v>
      </c>
      <c r="C62" s="193"/>
      <c r="D62" s="193"/>
      <c r="E62" s="193"/>
    </row>
    <row r="63" spans="2:46" ht="13.5" thickBot="1" x14ac:dyDescent="0.25">
      <c r="B63" s="451" t="str">
        <f>'3.vol.'!C63</f>
        <v>ene-mar 2019</v>
      </c>
      <c r="C63" s="198"/>
      <c r="D63" s="198"/>
      <c r="E63" s="198"/>
    </row>
    <row r="64" spans="2:46" x14ac:dyDescent="0.2">
      <c r="C64" s="51"/>
      <c r="D64" s="51"/>
    </row>
    <row r="65" spans="2:5" x14ac:dyDescent="0.2">
      <c r="B65" s="264"/>
      <c r="C65" s="51"/>
      <c r="D65" s="51"/>
    </row>
    <row r="66" spans="2:5" x14ac:dyDescent="0.2">
      <c r="B66" s="89" t="s">
        <v>154</v>
      </c>
      <c r="C66" s="90"/>
      <c r="D66" s="56"/>
      <c r="E66" s="56"/>
    </row>
    <row r="67" spans="2:5" ht="13.5" thickBot="1" x14ac:dyDescent="0.25">
      <c r="B67" s="56"/>
      <c r="C67" s="56"/>
      <c r="D67" s="56"/>
      <c r="E67" s="56"/>
    </row>
    <row r="68" spans="2:5" ht="13.5" thickBot="1" x14ac:dyDescent="0.25">
      <c r="B68" s="94" t="s">
        <v>9</v>
      </c>
      <c r="C68" s="96" t="s">
        <v>145</v>
      </c>
      <c r="D68" s="110" t="s">
        <v>146</v>
      </c>
    </row>
    <row r="69" spans="2:5" x14ac:dyDescent="0.2">
      <c r="B69" s="102">
        <v>2003</v>
      </c>
      <c r="C69" s="115">
        <f>+C58-SUM(C9:C20)</f>
        <v>0</v>
      </c>
      <c r="D69" s="118">
        <f>+D58-SUM(D9:D20)</f>
        <v>0</v>
      </c>
    </row>
    <row r="70" spans="2:5" x14ac:dyDescent="0.2">
      <c r="B70" s="104">
        <v>2004</v>
      </c>
      <c r="C70" s="119">
        <f>+C59-SUM(C21:C32)</f>
        <v>0</v>
      </c>
      <c r="D70" s="122">
        <f>+D59-SUM(D21:D32)</f>
        <v>0</v>
      </c>
    </row>
    <row r="71" spans="2:5" ht="13.5" thickBot="1" x14ac:dyDescent="0.25">
      <c r="B71" s="105">
        <v>2005</v>
      </c>
      <c r="C71" s="123">
        <f>+C60-SUM(C33:C44)</f>
        <v>0</v>
      </c>
      <c r="D71" s="126">
        <f>+D60-SUM(D33:D44)</f>
        <v>0</v>
      </c>
    </row>
    <row r="72" spans="2:5" x14ac:dyDescent="0.2">
      <c r="B72" s="102" t="str">
        <f>+B62</f>
        <v>ene-mar 2018</v>
      </c>
      <c r="C72" s="132">
        <f>+C62-(SUM(C33:INDEX(C33:C44,'parámetros e instrucciones'!$E$3)))</f>
        <v>0</v>
      </c>
      <c r="D72" s="132">
        <f>+D62-(SUM(D33:INDEX(D33:D44,'parámetros e instrucciones'!$E$3)))</f>
        <v>0</v>
      </c>
    </row>
    <row r="73" spans="2:5" ht="13.5" thickBot="1" x14ac:dyDescent="0.25">
      <c r="B73" s="105" t="str">
        <f>+B63</f>
        <v>ene-mar 2019</v>
      </c>
      <c r="C73" s="136">
        <f>+C63-(SUM(C45:INDEX(C45:C56,'parámetros e instrucciones'!$E$3)))</f>
        <v>0</v>
      </c>
      <c r="D73" s="136">
        <f>+D63-(SUM(D45:INDEX(D45:D56,'parámetros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80" orientation="landscape" horizontalDpi="4294967292" verticalDpi="300" r:id="rId1"/>
  <headerFooter alignWithMargins="0">
    <oddHeader>&amp;R2019 - Año de la Exportación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workbookViewId="0">
      <selection activeCell="K35" sqref="K35"/>
    </sheetView>
  </sheetViews>
  <sheetFormatPr baseColWidth="10" defaultRowHeight="12.75" x14ac:dyDescent="0.2"/>
  <cols>
    <col min="1" max="1" width="22.5703125" style="51" customWidth="1"/>
    <col min="2" max="2" width="27.7109375" style="51" customWidth="1"/>
    <col min="3" max="3" width="16.140625" style="51" customWidth="1"/>
    <col min="4" max="5" width="11.42578125" style="5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586" t="s">
        <v>90</v>
      </c>
      <c r="B1" s="586"/>
      <c r="C1" s="586"/>
      <c r="D1" s="586"/>
      <c r="E1" s="586"/>
      <c r="F1" s="251"/>
      <c r="G1" s="251"/>
      <c r="H1" s="251"/>
    </row>
    <row r="2" spans="1:8" x14ac:dyDescent="0.2">
      <c r="A2" s="586" t="s">
        <v>79</v>
      </c>
      <c r="B2" s="586"/>
      <c r="C2" s="586"/>
      <c r="D2" s="586"/>
      <c r="E2" s="586"/>
      <c r="F2" s="160"/>
    </row>
    <row r="3" spans="1:8" s="427" customFormat="1" x14ac:dyDescent="0.2">
      <c r="A3" s="581" t="str">
        <f>+'1.modelos'!A3</f>
        <v>Máquinas para soldar</v>
      </c>
      <c r="B3" s="581"/>
      <c r="C3" s="581"/>
      <c r="D3" s="581"/>
      <c r="E3" s="581"/>
      <c r="F3" s="415"/>
    </row>
    <row r="4" spans="1:8" x14ac:dyDescent="0.2">
      <c r="A4" s="586" t="s">
        <v>80</v>
      </c>
      <c r="B4" s="586"/>
      <c r="C4" s="586"/>
      <c r="D4" s="586"/>
      <c r="E4" s="586"/>
      <c r="F4" s="160"/>
    </row>
    <row r="5" spans="1:8" ht="13.5" thickBot="1" x14ac:dyDescent="0.25">
      <c r="A5" s="628" t="s">
        <v>233</v>
      </c>
      <c r="B5" s="628"/>
      <c r="C5" s="628"/>
      <c r="D5" s="628"/>
      <c r="E5" s="628"/>
      <c r="F5" s="160"/>
    </row>
    <row r="6" spans="1:8" ht="12.75" customHeight="1" x14ac:dyDescent="0.2">
      <c r="A6" s="174" t="s">
        <v>8</v>
      </c>
      <c r="B6" s="174" t="s">
        <v>81</v>
      </c>
      <c r="C6" s="174" t="s">
        <v>82</v>
      </c>
      <c r="D6" s="174" t="s">
        <v>18</v>
      </c>
      <c r="E6" s="174" t="s">
        <v>97</v>
      </c>
      <c r="F6"/>
    </row>
    <row r="7" spans="1:8" ht="13.5" thickBot="1" x14ac:dyDescent="0.25">
      <c r="A7" s="190" t="s">
        <v>9</v>
      </c>
      <c r="B7" s="190" t="s">
        <v>83</v>
      </c>
      <c r="C7" s="190" t="s">
        <v>84</v>
      </c>
      <c r="D7" s="190" t="s">
        <v>85</v>
      </c>
      <c r="E7" s="190" t="s">
        <v>85</v>
      </c>
      <c r="F7"/>
    </row>
    <row r="8" spans="1:8" x14ac:dyDescent="0.2">
      <c r="A8" s="191">
        <f>+'10.a -precios'!B9</f>
        <v>42370</v>
      </c>
      <c r="B8" s="192"/>
      <c r="C8" s="193"/>
      <c r="D8" s="194"/>
      <c r="E8" s="193"/>
      <c r="F8"/>
    </row>
    <row r="9" spans="1:8" x14ac:dyDescent="0.2">
      <c r="A9" s="195">
        <f>+'10.a -precios'!B10</f>
        <v>42401</v>
      </c>
      <c r="B9" s="196"/>
      <c r="C9" s="170"/>
      <c r="D9" s="171"/>
      <c r="E9" s="170"/>
      <c r="F9"/>
    </row>
    <row r="10" spans="1:8" x14ac:dyDescent="0.2">
      <c r="A10" s="195">
        <f>+'10.a -precios'!B11</f>
        <v>42430</v>
      </c>
      <c r="B10" s="196"/>
      <c r="C10" s="170"/>
      <c r="D10" s="171"/>
      <c r="E10" s="170"/>
      <c r="F10"/>
    </row>
    <row r="11" spans="1:8" x14ac:dyDescent="0.2">
      <c r="A11" s="195">
        <f>+'10.a -precios'!B12</f>
        <v>42461</v>
      </c>
      <c r="B11" s="196"/>
      <c r="C11" s="170"/>
      <c r="D11" s="171"/>
      <c r="E11" s="170"/>
      <c r="F11"/>
    </row>
    <row r="12" spans="1:8" x14ac:dyDescent="0.2">
      <c r="A12" s="195">
        <f>+'10.a -precios'!B13</f>
        <v>42491</v>
      </c>
      <c r="B12" s="170"/>
      <c r="C12" s="170"/>
      <c r="D12" s="171"/>
      <c r="E12" s="170"/>
      <c r="F12"/>
    </row>
    <row r="13" spans="1:8" x14ac:dyDescent="0.2">
      <c r="A13" s="195">
        <f>+'10.a -precios'!B14</f>
        <v>42522</v>
      </c>
      <c r="B13" s="196"/>
      <c r="C13" s="170"/>
      <c r="D13" s="171"/>
      <c r="E13" s="170"/>
      <c r="F13"/>
    </row>
    <row r="14" spans="1:8" x14ac:dyDescent="0.2">
      <c r="A14" s="195">
        <f>+'10.a -precios'!B15</f>
        <v>42552</v>
      </c>
      <c r="B14" s="170"/>
      <c r="C14" s="170"/>
      <c r="D14" s="171"/>
      <c r="E14" s="170"/>
      <c r="F14"/>
    </row>
    <row r="15" spans="1:8" x14ac:dyDescent="0.2">
      <c r="A15" s="195">
        <f>+'10.a -precios'!B16</f>
        <v>42583</v>
      </c>
      <c r="B15" s="170"/>
      <c r="C15" s="170"/>
      <c r="D15" s="171"/>
      <c r="E15" s="170"/>
      <c r="F15"/>
    </row>
    <row r="16" spans="1:8" x14ac:dyDescent="0.2">
      <c r="A16" s="195">
        <f>+'10.a -precios'!B17</f>
        <v>42614</v>
      </c>
      <c r="B16" s="170"/>
      <c r="C16" s="170"/>
      <c r="D16" s="171"/>
      <c r="E16" s="170"/>
      <c r="F16"/>
    </row>
    <row r="17" spans="1:6" x14ac:dyDescent="0.2">
      <c r="A17" s="195">
        <f>+'10.a -precios'!B18</f>
        <v>42644</v>
      </c>
      <c r="B17" s="170"/>
      <c r="C17" s="170"/>
      <c r="D17" s="171"/>
      <c r="E17" s="170"/>
      <c r="F17"/>
    </row>
    <row r="18" spans="1:6" x14ac:dyDescent="0.2">
      <c r="A18" s="195">
        <f>+'10.a -precios'!B19</f>
        <v>42675</v>
      </c>
      <c r="B18" s="170"/>
      <c r="C18" s="170"/>
      <c r="D18" s="171"/>
      <c r="E18" s="170"/>
      <c r="F18"/>
    </row>
    <row r="19" spans="1:6" ht="13.5" thickBot="1" x14ac:dyDescent="0.25">
      <c r="A19" s="197">
        <f>+'10.a -precios'!B20</f>
        <v>42705</v>
      </c>
      <c r="B19" s="198"/>
      <c r="C19" s="198"/>
      <c r="D19" s="199"/>
      <c r="E19" s="198"/>
      <c r="F19"/>
    </row>
    <row r="20" spans="1:6" x14ac:dyDescent="0.2">
      <c r="A20" s="191">
        <f>+'10.a -precios'!B21</f>
        <v>42736</v>
      </c>
      <c r="B20" s="193"/>
      <c r="C20" s="193"/>
      <c r="D20" s="171"/>
      <c r="E20" s="193"/>
      <c r="F20"/>
    </row>
    <row r="21" spans="1:6" x14ac:dyDescent="0.2">
      <c r="A21" s="195">
        <f>+'10.a -precios'!B22</f>
        <v>42767</v>
      </c>
      <c r="B21" s="170"/>
      <c r="C21" s="170"/>
      <c r="D21" s="200"/>
      <c r="E21" s="170"/>
      <c r="F21"/>
    </row>
    <row r="22" spans="1:6" x14ac:dyDescent="0.2">
      <c r="A22" s="195">
        <f>+'10.a -precios'!B23</f>
        <v>42795</v>
      </c>
      <c r="B22" s="170"/>
      <c r="C22" s="170"/>
      <c r="D22" s="171"/>
      <c r="E22" s="170"/>
      <c r="F22"/>
    </row>
    <row r="23" spans="1:6" x14ac:dyDescent="0.2">
      <c r="A23" s="195">
        <f>+'10.a -precios'!B24</f>
        <v>42826</v>
      </c>
      <c r="B23" s="170"/>
      <c r="C23" s="170"/>
      <c r="D23" s="171"/>
      <c r="E23" s="170"/>
      <c r="F23"/>
    </row>
    <row r="24" spans="1:6" x14ac:dyDescent="0.2">
      <c r="A24" s="195">
        <f>+'10.a -precios'!B25</f>
        <v>42856</v>
      </c>
      <c r="B24" s="170"/>
      <c r="C24" s="170"/>
      <c r="D24" s="171"/>
      <c r="E24" s="170"/>
      <c r="F24"/>
    </row>
    <row r="25" spans="1:6" x14ac:dyDescent="0.2">
      <c r="A25" s="195">
        <f>+'10.a -precios'!B26</f>
        <v>42887</v>
      </c>
      <c r="B25" s="170"/>
      <c r="C25" s="170"/>
      <c r="D25" s="171"/>
      <c r="E25" s="170"/>
      <c r="F25"/>
    </row>
    <row r="26" spans="1:6" x14ac:dyDescent="0.2">
      <c r="A26" s="195">
        <f>+'10.a -precios'!B27</f>
        <v>42917</v>
      </c>
      <c r="B26" s="170"/>
      <c r="C26" s="170"/>
      <c r="D26" s="171"/>
      <c r="E26" s="170"/>
      <c r="F26"/>
    </row>
    <row r="27" spans="1:6" x14ac:dyDescent="0.2">
      <c r="A27" s="195">
        <f>+'10.a -precios'!B28</f>
        <v>42948</v>
      </c>
      <c r="B27" s="170"/>
      <c r="C27" s="170"/>
      <c r="D27" s="171"/>
      <c r="E27" s="170"/>
      <c r="F27"/>
    </row>
    <row r="28" spans="1:6" x14ac:dyDescent="0.2">
      <c r="A28" s="195">
        <f>+'10.a -precios'!B29</f>
        <v>42979</v>
      </c>
      <c r="B28" s="170"/>
      <c r="C28" s="170"/>
      <c r="D28" s="171"/>
      <c r="E28" s="170"/>
      <c r="F28"/>
    </row>
    <row r="29" spans="1:6" x14ac:dyDescent="0.2">
      <c r="A29" s="195">
        <f>+'10.a -precios'!B30</f>
        <v>43009</v>
      </c>
      <c r="B29" s="170"/>
      <c r="C29" s="170"/>
      <c r="D29" s="171"/>
      <c r="E29" s="170"/>
      <c r="F29"/>
    </row>
    <row r="30" spans="1:6" x14ac:dyDescent="0.2">
      <c r="A30" s="195">
        <f>+'10.a -precios'!B31</f>
        <v>43040</v>
      </c>
      <c r="B30" s="170"/>
      <c r="C30" s="170"/>
      <c r="D30" s="171"/>
      <c r="E30" s="170"/>
      <c r="F30"/>
    </row>
    <row r="31" spans="1:6" ht="13.5" thickBot="1" x14ac:dyDescent="0.25">
      <c r="A31" s="197">
        <f>+'10.a -precios'!B32</f>
        <v>43070</v>
      </c>
      <c r="B31" s="198"/>
      <c r="C31" s="198"/>
      <c r="D31" s="201"/>
      <c r="E31" s="198"/>
      <c r="F31"/>
    </row>
    <row r="32" spans="1:6" x14ac:dyDescent="0.2">
      <c r="A32" s="191">
        <f>+'10.a -precios'!B33</f>
        <v>43101</v>
      </c>
      <c r="B32" s="193"/>
      <c r="C32" s="202"/>
      <c r="D32" s="192"/>
      <c r="E32" s="193"/>
      <c r="F32"/>
    </row>
    <row r="33" spans="1:6" x14ac:dyDescent="0.2">
      <c r="A33" s="195">
        <f>+'10.a -precios'!B34</f>
        <v>43132</v>
      </c>
      <c r="B33" s="170"/>
      <c r="C33" s="147"/>
      <c r="D33" s="196"/>
      <c r="E33" s="170"/>
      <c r="F33"/>
    </row>
    <row r="34" spans="1:6" x14ac:dyDescent="0.2">
      <c r="A34" s="195">
        <f>+'10.a -precios'!B35</f>
        <v>43160</v>
      </c>
      <c r="B34" s="170"/>
      <c r="C34" s="147"/>
      <c r="D34" s="196"/>
      <c r="E34" s="170"/>
      <c r="F34"/>
    </row>
    <row r="35" spans="1:6" x14ac:dyDescent="0.2">
      <c r="A35" s="195">
        <f>+'10.a -precios'!B36</f>
        <v>43191</v>
      </c>
      <c r="B35" s="170"/>
      <c r="C35" s="147"/>
      <c r="D35" s="196"/>
      <c r="E35" s="170"/>
      <c r="F35"/>
    </row>
    <row r="36" spans="1:6" x14ac:dyDescent="0.2">
      <c r="A36" s="195">
        <f>+'10.a -precios'!B37</f>
        <v>43221</v>
      </c>
      <c r="B36" s="170"/>
      <c r="C36" s="147"/>
      <c r="D36" s="196"/>
      <c r="E36" s="170"/>
      <c r="F36"/>
    </row>
    <row r="37" spans="1:6" x14ac:dyDescent="0.2">
      <c r="A37" s="195">
        <f>+'10.a -precios'!B38</f>
        <v>43252</v>
      </c>
      <c r="B37" s="170"/>
      <c r="C37" s="147"/>
      <c r="D37" s="196"/>
      <c r="E37" s="170"/>
      <c r="F37"/>
    </row>
    <row r="38" spans="1:6" x14ac:dyDescent="0.2">
      <c r="A38" s="195">
        <f>+'10.a -precios'!B39</f>
        <v>43282</v>
      </c>
      <c r="B38" s="170"/>
      <c r="C38" s="147"/>
      <c r="D38" s="196"/>
      <c r="E38" s="170"/>
      <c r="F38"/>
    </row>
    <row r="39" spans="1:6" x14ac:dyDescent="0.2">
      <c r="A39" s="195">
        <f>+'10.a -precios'!B40</f>
        <v>43313</v>
      </c>
      <c r="B39" s="170"/>
      <c r="C39" s="147"/>
      <c r="D39" s="196"/>
      <c r="E39" s="170"/>
      <c r="F39"/>
    </row>
    <row r="40" spans="1:6" x14ac:dyDescent="0.2">
      <c r="A40" s="195">
        <f>+'10.a -precios'!B41</f>
        <v>43344</v>
      </c>
      <c r="B40" s="170"/>
      <c r="C40" s="147"/>
      <c r="D40" s="196"/>
      <c r="E40" s="170"/>
      <c r="F40"/>
    </row>
    <row r="41" spans="1:6" x14ac:dyDescent="0.2">
      <c r="A41" s="195">
        <f>+'10.a -precios'!B42</f>
        <v>43374</v>
      </c>
      <c r="B41" s="170"/>
      <c r="C41" s="147"/>
      <c r="D41" s="196"/>
      <c r="E41" s="170"/>
      <c r="F41"/>
    </row>
    <row r="42" spans="1:6" x14ac:dyDescent="0.2">
      <c r="A42" s="195">
        <f>+'10.a -precios'!B43</f>
        <v>43405</v>
      </c>
      <c r="B42" s="170"/>
      <c r="C42" s="147"/>
      <c r="D42" s="196"/>
      <c r="E42" s="170"/>
      <c r="F42"/>
    </row>
    <row r="43" spans="1:6" ht="13.5" thickBot="1" x14ac:dyDescent="0.25">
      <c r="A43" s="197">
        <f>+'10.a -precios'!B44</f>
        <v>43435</v>
      </c>
      <c r="B43" s="198"/>
      <c r="C43" s="203"/>
      <c r="D43" s="204"/>
      <c r="E43" s="198"/>
      <c r="F43"/>
    </row>
    <row r="44" spans="1:6" x14ac:dyDescent="0.2">
      <c r="A44" s="191">
        <f>+'10.a -precios'!B45</f>
        <v>43466</v>
      </c>
      <c r="B44" s="193"/>
      <c r="C44" s="193"/>
      <c r="D44" s="192"/>
      <c r="E44" s="193"/>
      <c r="F44"/>
    </row>
    <row r="45" spans="1:6" x14ac:dyDescent="0.2">
      <c r="A45" s="195">
        <f>+'10.a -precios'!B46</f>
        <v>43497</v>
      </c>
      <c r="B45" s="170"/>
      <c r="C45" s="170"/>
      <c r="D45" s="196"/>
      <c r="E45" s="170"/>
      <c r="F45"/>
    </row>
    <row r="46" spans="1:6" ht="13.5" thickBot="1" x14ac:dyDescent="0.25">
      <c r="A46" s="197">
        <f>+'10.a -precios'!B47</f>
        <v>43525</v>
      </c>
      <c r="B46" s="198"/>
      <c r="C46" s="198"/>
      <c r="D46" s="204"/>
      <c r="E46" s="198"/>
      <c r="F46"/>
    </row>
    <row r="47" spans="1:6" hidden="1" x14ac:dyDescent="0.2">
      <c r="A47" s="423">
        <f>+'10.a -precios'!B48</f>
        <v>43556</v>
      </c>
      <c r="B47" s="424"/>
      <c r="C47" s="426"/>
      <c r="D47" s="425"/>
      <c r="E47" s="424"/>
      <c r="F47"/>
    </row>
    <row r="48" spans="1:6" hidden="1" x14ac:dyDescent="0.2">
      <c r="A48" s="195">
        <f>+'10.a -precios'!B49</f>
        <v>43586</v>
      </c>
      <c r="B48" s="170"/>
      <c r="C48" s="147"/>
      <c r="D48" s="196"/>
      <c r="E48" s="170"/>
      <c r="F48"/>
    </row>
    <row r="49" spans="1:6" hidden="1" x14ac:dyDescent="0.2">
      <c r="A49" s="195">
        <f>+'10.a -precios'!B50</f>
        <v>43617</v>
      </c>
      <c r="B49" s="170"/>
      <c r="C49" s="147"/>
      <c r="D49" s="196"/>
      <c r="E49" s="170"/>
      <c r="F49"/>
    </row>
    <row r="50" spans="1:6" hidden="1" x14ac:dyDescent="0.2">
      <c r="A50" s="195">
        <f>+'10.a -precios'!B51</f>
        <v>43647</v>
      </c>
      <c r="B50" s="170"/>
      <c r="C50" s="147"/>
      <c r="D50" s="196"/>
      <c r="E50" s="170"/>
      <c r="F50"/>
    </row>
    <row r="51" spans="1:6" hidden="1" x14ac:dyDescent="0.2">
      <c r="A51" s="195">
        <f>+'10.a -precios'!B52</f>
        <v>43678</v>
      </c>
      <c r="B51" s="170"/>
      <c r="C51" s="147"/>
      <c r="D51" s="196"/>
      <c r="E51" s="170"/>
      <c r="F51"/>
    </row>
    <row r="52" spans="1:6" hidden="1" x14ac:dyDescent="0.2">
      <c r="A52" s="195">
        <f>+'10.a -precios'!B53</f>
        <v>43709</v>
      </c>
      <c r="B52" s="170"/>
      <c r="C52" s="147"/>
      <c r="D52" s="196"/>
      <c r="E52" s="170"/>
      <c r="F52"/>
    </row>
    <row r="53" spans="1:6" hidden="1" x14ac:dyDescent="0.2">
      <c r="A53" s="195">
        <f>+'10.a -precios'!B54</f>
        <v>43739</v>
      </c>
      <c r="B53" s="170"/>
      <c r="C53" s="147"/>
      <c r="D53" s="196"/>
      <c r="E53" s="170"/>
      <c r="F53"/>
    </row>
    <row r="54" spans="1:6" hidden="1" x14ac:dyDescent="0.2">
      <c r="A54" s="195">
        <f>+'10.a -precios'!B55</f>
        <v>43770</v>
      </c>
      <c r="B54" s="170"/>
      <c r="C54" s="147"/>
      <c r="D54" s="196"/>
      <c r="E54" s="170"/>
      <c r="F54"/>
    </row>
    <row r="55" spans="1:6" ht="13.5" hidden="1" thickBot="1" x14ac:dyDescent="0.25">
      <c r="A55" s="197">
        <f>+'10.a -precios'!B56</f>
        <v>43800</v>
      </c>
      <c r="B55" s="198"/>
      <c r="C55" s="203"/>
      <c r="D55" s="204"/>
      <c r="E55" s="198"/>
      <c r="F55"/>
    </row>
    <row r="56" spans="1:6" ht="13.5" thickBot="1" x14ac:dyDescent="0.25">
      <c r="A56" s="211"/>
      <c r="B56" s="206"/>
      <c r="C56" s="206"/>
      <c r="D56" s="207"/>
      <c r="E56" s="206"/>
      <c r="F56"/>
    </row>
    <row r="57" spans="1:6" x14ac:dyDescent="0.2">
      <c r="A57" s="252">
        <f>+'10.a -precios'!B58</f>
        <v>2016</v>
      </c>
      <c r="B57" s="193"/>
      <c r="C57" s="193"/>
      <c r="D57" s="193"/>
      <c r="E57" s="193"/>
      <c r="F57"/>
    </row>
    <row r="58" spans="1:6" x14ac:dyDescent="0.2">
      <c r="A58" s="253">
        <f>+'10.a -precios'!B59</f>
        <v>2017</v>
      </c>
      <c r="B58" s="170"/>
      <c r="C58" s="170"/>
      <c r="D58" s="170"/>
      <c r="E58" s="170"/>
      <c r="F58"/>
    </row>
    <row r="59" spans="1:6" ht="13.5" thickBot="1" x14ac:dyDescent="0.25">
      <c r="A59" s="254">
        <f>+'10.a -precios'!B60</f>
        <v>2018</v>
      </c>
      <c r="B59" s="198"/>
      <c r="C59" s="198"/>
      <c r="D59" s="198"/>
      <c r="E59" s="198"/>
      <c r="F59"/>
    </row>
    <row r="60" spans="1:6" ht="13.5" thickBot="1" x14ac:dyDescent="0.25">
      <c r="A60" s="211"/>
      <c r="B60" s="206"/>
      <c r="C60" s="206"/>
      <c r="D60" s="206"/>
      <c r="E60" s="206"/>
      <c r="F60"/>
    </row>
    <row r="61" spans="1:6" x14ac:dyDescent="0.2">
      <c r="A61" s="449" t="str">
        <f>+'10.a -precios'!B62</f>
        <v>ene-mar 2018</v>
      </c>
      <c r="B61" s="193"/>
      <c r="C61" s="193"/>
      <c r="D61" s="193"/>
      <c r="E61" s="193"/>
      <c r="F61"/>
    </row>
    <row r="62" spans="1:6" ht="13.5" thickBot="1" x14ac:dyDescent="0.25">
      <c r="A62" s="451" t="str">
        <f>+'10.a -precios'!B63</f>
        <v>ene-mar 2019</v>
      </c>
      <c r="B62" s="198"/>
      <c r="C62" s="198"/>
      <c r="D62" s="198"/>
      <c r="E62" s="198"/>
      <c r="F62"/>
    </row>
    <row r="63" spans="1:6" x14ac:dyDescent="0.2">
      <c r="A63" s="212" t="s">
        <v>86</v>
      </c>
      <c r="B63" s="206"/>
      <c r="C63" s="206"/>
      <c r="D63" s="206"/>
      <c r="E63" s="206"/>
      <c r="F63" s="206"/>
    </row>
    <row r="64" spans="1:6" x14ac:dyDescent="0.2">
      <c r="A64" s="185" t="s">
        <v>223</v>
      </c>
      <c r="B64" s="206"/>
      <c r="C64" s="206"/>
      <c r="D64" s="206"/>
      <c r="E64" s="206"/>
      <c r="F64" s="206"/>
    </row>
    <row r="65" spans="1:6" x14ac:dyDescent="0.2">
      <c r="A65" s="185"/>
      <c r="B65" s="206"/>
      <c r="C65" s="206"/>
      <c r="D65" s="206"/>
      <c r="E65" s="206"/>
      <c r="F65" s="206"/>
    </row>
    <row r="66" spans="1:6" x14ac:dyDescent="0.2">
      <c r="B66" s="206"/>
      <c r="C66" s="206"/>
      <c r="D66" s="206"/>
      <c r="E66" s="206"/>
      <c r="F66" s="206"/>
    </row>
    <row r="67" spans="1:6" x14ac:dyDescent="0.2">
      <c r="A67" s="89" t="s">
        <v>154</v>
      </c>
      <c r="B67" s="90"/>
      <c r="C67" s="56"/>
    </row>
    <row r="68" spans="1:6" ht="13.5" thickBot="1" x14ac:dyDescent="0.25">
      <c r="A68" s="56"/>
      <c r="B68" s="56"/>
      <c r="C68" s="56"/>
    </row>
    <row r="69" spans="1:6" ht="13.5" thickBot="1" x14ac:dyDescent="0.25">
      <c r="A69" s="94" t="s">
        <v>9</v>
      </c>
      <c r="C69" s="99" t="s">
        <v>145</v>
      </c>
      <c r="D69" s="101" t="s">
        <v>123</v>
      </c>
    </row>
    <row r="70" spans="1:6" x14ac:dyDescent="0.2">
      <c r="A70" s="102">
        <v>2003</v>
      </c>
      <c r="C70" s="115">
        <f>+C57-SUM(C8:C19)</f>
        <v>0</v>
      </c>
      <c r="D70" s="118">
        <f>+D57-SUM(D8:D19)</f>
        <v>0</v>
      </c>
    </row>
    <row r="71" spans="1:6" x14ac:dyDescent="0.2">
      <c r="A71" s="104">
        <v>2004</v>
      </c>
      <c r="C71" s="119">
        <f>+C58-SUM(C20:C31)</f>
        <v>0</v>
      </c>
      <c r="D71" s="122">
        <f>+D58-SUM(D20:D31)</f>
        <v>0</v>
      </c>
    </row>
    <row r="72" spans="1:6" ht="13.5" thickBot="1" x14ac:dyDescent="0.25">
      <c r="A72" s="105">
        <v>2005</v>
      </c>
      <c r="C72" s="123">
        <f>+C59-SUM(C32:C43)</f>
        <v>0</v>
      </c>
      <c r="D72" s="126">
        <f>+D59-SUM(D32:D43)</f>
        <v>0</v>
      </c>
    </row>
    <row r="73" spans="1:6" x14ac:dyDescent="0.2">
      <c r="A73" s="102" t="str">
        <f>+A61</f>
        <v>ene-mar 2018</v>
      </c>
      <c r="C73" s="132">
        <f>+C61-(SUM(C32:INDEX(C32:C43,'parámetros e instrucciones'!$E$3)))</f>
        <v>0</v>
      </c>
      <c r="D73" s="132">
        <f>+D61-(SUM(D32:INDEX(D32:D43,'parámetros e instrucciones'!$E$3)))</f>
        <v>0</v>
      </c>
    </row>
    <row r="74" spans="1:6" ht="13.5" thickBot="1" x14ac:dyDescent="0.25">
      <c r="A74" s="105" t="str">
        <f>+A62</f>
        <v>ene-mar 2019</v>
      </c>
      <c r="C74" s="136">
        <f>+C62-(SUM(C44:INDEX(C44:C55,'parámetros e instrucciones'!$E$3)))</f>
        <v>0</v>
      </c>
      <c r="D74" s="136">
        <f>+D62-(SUM(D44:INDEX(D44:D55,'parámetros e instrucciones'!$E$3)))</f>
        <v>0</v>
      </c>
    </row>
  </sheetData>
  <sheetProtection formatCells="0" formatColumns="0" formatRows="0"/>
  <mergeCells count="5">
    <mergeCell ref="A2:E2"/>
    <mergeCell ref="A3:E3"/>
    <mergeCell ref="A4:E4"/>
    <mergeCell ref="A5:E5"/>
    <mergeCell ref="A1:E1"/>
  </mergeCells>
  <phoneticPr fontId="0" type="noConversion"/>
  <printOptions horizontalCentered="1" verticalCentered="1"/>
  <pageMargins left="0.35433070866141736" right="0.23622047244094491" top="0.39370078740157483" bottom="0.43307086614173229" header="0.51181102362204722" footer="0.51181102362204722"/>
  <pageSetup paperSize="9" scale="96" orientation="portrait" horizontalDpi="300" verticalDpi="300" r:id="rId1"/>
  <headerFooter alignWithMargins="0">
    <oddHeader>&amp;R2019 - Año de la Exportación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G41" sqref="G41"/>
    </sheetView>
  </sheetViews>
  <sheetFormatPr baseColWidth="10" defaultRowHeight="12.75" x14ac:dyDescent="0.2"/>
  <cols>
    <col min="1" max="1" width="21" style="51" customWidth="1"/>
    <col min="2" max="3" width="14.5703125" style="51" customWidth="1"/>
    <col min="4" max="7" width="13.85546875" style="51" customWidth="1"/>
    <col min="8" max="8" width="16.7109375" style="51" customWidth="1"/>
    <col min="9" max="9" width="16.5703125" style="51" customWidth="1"/>
    <col min="10" max="16384" width="11.42578125" style="51"/>
  </cols>
  <sheetData>
    <row r="1" spans="1:9" x14ac:dyDescent="0.2">
      <c r="A1" s="159" t="s">
        <v>142</v>
      </c>
      <c r="B1" s="159"/>
      <c r="C1" s="159"/>
      <c r="D1" s="233"/>
      <c r="E1" s="233"/>
      <c r="F1" s="234"/>
      <c r="G1" s="234"/>
      <c r="H1" s="234"/>
      <c r="I1" s="234"/>
    </row>
    <row r="2" spans="1:9" x14ac:dyDescent="0.2">
      <c r="A2" s="159" t="s">
        <v>13</v>
      </c>
      <c r="B2" s="159"/>
      <c r="C2" s="159"/>
      <c r="D2" s="234"/>
      <c r="E2" s="234"/>
      <c r="F2" s="234"/>
      <c r="G2" s="234"/>
      <c r="H2" s="234"/>
      <c r="I2" s="234"/>
    </row>
    <row r="3" spans="1:9" x14ac:dyDescent="0.2">
      <c r="A3" s="442" t="str">
        <f>+'1.modelos'!A3</f>
        <v>Máquinas para soldar</v>
      </c>
      <c r="B3" s="416"/>
      <c r="C3" s="503"/>
      <c r="D3" s="504"/>
      <c r="E3" s="504"/>
      <c r="F3" s="504"/>
      <c r="G3" s="504"/>
      <c r="H3" s="504"/>
      <c r="I3" s="504"/>
    </row>
    <row r="4" spans="1:9" x14ac:dyDescent="0.2">
      <c r="A4" s="414" t="s">
        <v>14</v>
      </c>
      <c r="B4" s="414"/>
      <c r="C4" s="414"/>
      <c r="D4" s="504"/>
      <c r="E4" s="504"/>
      <c r="F4" s="504"/>
      <c r="G4" s="504"/>
      <c r="H4" s="504"/>
      <c r="I4" s="504"/>
    </row>
    <row r="5" spans="1:9" x14ac:dyDescent="0.2">
      <c r="A5" s="442" t="s">
        <v>248</v>
      </c>
      <c r="B5" s="442"/>
      <c r="C5" s="442"/>
      <c r="D5" s="504"/>
      <c r="E5" s="504"/>
      <c r="F5" s="504"/>
      <c r="G5" s="504"/>
      <c r="H5" s="504"/>
      <c r="I5" s="504"/>
    </row>
    <row r="6" spans="1:9" ht="13.5" thickBot="1" x14ac:dyDescent="0.25">
      <c r="D6" s="207"/>
      <c r="E6" s="234"/>
      <c r="F6" s="234"/>
      <c r="G6" s="234"/>
      <c r="H6" s="234"/>
      <c r="I6" s="234"/>
    </row>
    <row r="7" spans="1:9" x14ac:dyDescent="0.2">
      <c r="A7" s="174" t="s">
        <v>8</v>
      </c>
      <c r="B7" s="629" t="s">
        <v>234</v>
      </c>
      <c r="C7" s="630"/>
      <c r="D7" s="235" t="s">
        <v>15</v>
      </c>
      <c r="E7" s="236"/>
      <c r="F7" s="235" t="s">
        <v>15</v>
      </c>
      <c r="G7" s="236"/>
      <c r="H7" s="235" t="s">
        <v>15</v>
      </c>
      <c r="I7" s="236"/>
    </row>
    <row r="8" spans="1:9" ht="13.5" thickBot="1" x14ac:dyDescent="0.25">
      <c r="A8" s="237" t="s">
        <v>9</v>
      </c>
      <c r="B8" s="238" t="s">
        <v>16</v>
      </c>
      <c r="C8" s="239" t="s">
        <v>17</v>
      </c>
      <c r="D8" s="240" t="s">
        <v>16</v>
      </c>
      <c r="E8" s="241" t="s">
        <v>17</v>
      </c>
      <c r="F8" s="240" t="s">
        <v>16</v>
      </c>
      <c r="G8" s="241" t="s">
        <v>17</v>
      </c>
      <c r="H8" s="240" t="s">
        <v>16</v>
      </c>
      <c r="I8" s="241" t="s">
        <v>17</v>
      </c>
    </row>
    <row r="9" spans="1:9" x14ac:dyDescent="0.2">
      <c r="A9" s="191">
        <f>+'11- impo '!A8</f>
        <v>42370</v>
      </c>
      <c r="B9" s="191"/>
      <c r="C9" s="191"/>
      <c r="D9" s="192"/>
      <c r="E9" s="193"/>
      <c r="F9" s="192"/>
      <c r="G9" s="193"/>
      <c r="H9" s="192"/>
      <c r="I9" s="193"/>
    </row>
    <row r="10" spans="1:9" x14ac:dyDescent="0.2">
      <c r="A10" s="195">
        <f>+'11- impo '!A9</f>
        <v>42401</v>
      </c>
      <c r="B10" s="195"/>
      <c r="C10" s="195"/>
      <c r="D10" s="196"/>
      <c r="E10" s="170"/>
      <c r="F10" s="196"/>
      <c r="G10" s="170"/>
      <c r="H10" s="196"/>
      <c r="I10" s="170"/>
    </row>
    <row r="11" spans="1:9" x14ac:dyDescent="0.2">
      <c r="A11" s="195">
        <f>+'11- impo '!A10</f>
        <v>42430</v>
      </c>
      <c r="B11" s="195"/>
      <c r="C11" s="195"/>
      <c r="D11" s="196"/>
      <c r="E11" s="170"/>
      <c r="F11" s="196"/>
      <c r="G11" s="170"/>
      <c r="H11" s="196"/>
      <c r="I11" s="170"/>
    </row>
    <row r="12" spans="1:9" x14ac:dyDescent="0.2">
      <c r="A12" s="195">
        <f>+'11- impo '!A11</f>
        <v>42461</v>
      </c>
      <c r="B12" s="195"/>
      <c r="C12" s="195"/>
      <c r="D12" s="196"/>
      <c r="E12" s="170"/>
      <c r="F12" s="196"/>
      <c r="G12" s="170"/>
      <c r="H12" s="196"/>
      <c r="I12" s="170"/>
    </row>
    <row r="13" spans="1:9" x14ac:dyDescent="0.2">
      <c r="A13" s="195">
        <f>+'11- impo '!A12</f>
        <v>42491</v>
      </c>
      <c r="B13" s="195"/>
      <c r="C13" s="195"/>
      <c r="D13" s="170"/>
      <c r="E13" s="170"/>
      <c r="F13" s="170"/>
      <c r="G13" s="170"/>
      <c r="H13" s="170"/>
      <c r="I13" s="170"/>
    </row>
    <row r="14" spans="1:9" x14ac:dyDescent="0.2">
      <c r="A14" s="195">
        <f>+'11- impo '!A13</f>
        <v>42522</v>
      </c>
      <c r="B14" s="195"/>
      <c r="C14" s="195"/>
      <c r="D14" s="196"/>
      <c r="E14" s="170"/>
      <c r="F14" s="196"/>
      <c r="G14" s="170"/>
      <c r="H14" s="196"/>
      <c r="I14" s="170"/>
    </row>
    <row r="15" spans="1:9" x14ac:dyDescent="0.2">
      <c r="A15" s="195">
        <f>+'11- impo '!A14</f>
        <v>42552</v>
      </c>
      <c r="B15" s="195"/>
      <c r="C15" s="195"/>
      <c r="D15" s="170"/>
      <c r="E15" s="170"/>
      <c r="F15" s="170"/>
      <c r="G15" s="170"/>
      <c r="H15" s="170"/>
      <c r="I15" s="170"/>
    </row>
    <row r="16" spans="1:9" x14ac:dyDescent="0.2">
      <c r="A16" s="195">
        <f>+'11- impo '!A15</f>
        <v>42583</v>
      </c>
      <c r="B16" s="195"/>
      <c r="C16" s="195"/>
      <c r="D16" s="170"/>
      <c r="E16" s="170"/>
      <c r="F16" s="170"/>
      <c r="G16" s="170"/>
      <c r="H16" s="170"/>
      <c r="I16" s="170"/>
    </row>
    <row r="17" spans="1:9" x14ac:dyDescent="0.2">
      <c r="A17" s="195">
        <f>+'11- impo '!A16</f>
        <v>42614</v>
      </c>
      <c r="B17" s="195"/>
      <c r="C17" s="195"/>
      <c r="D17" s="170"/>
      <c r="E17" s="170"/>
      <c r="F17" s="170"/>
      <c r="G17" s="170"/>
      <c r="H17" s="170"/>
      <c r="I17" s="170"/>
    </row>
    <row r="18" spans="1:9" x14ac:dyDescent="0.2">
      <c r="A18" s="195">
        <f>+'11- impo '!A17</f>
        <v>42644</v>
      </c>
      <c r="B18" s="195"/>
      <c r="C18" s="195"/>
      <c r="D18" s="170"/>
      <c r="E18" s="170"/>
      <c r="F18" s="170"/>
      <c r="G18" s="170"/>
      <c r="H18" s="170"/>
      <c r="I18" s="170"/>
    </row>
    <row r="19" spans="1:9" x14ac:dyDescent="0.2">
      <c r="A19" s="195">
        <f>+'11- impo '!A18</f>
        <v>42675</v>
      </c>
      <c r="B19" s="195"/>
      <c r="C19" s="195"/>
      <c r="D19" s="170"/>
      <c r="E19" s="170"/>
      <c r="F19" s="170"/>
      <c r="G19" s="170"/>
      <c r="H19" s="170"/>
      <c r="I19" s="170"/>
    </row>
    <row r="20" spans="1:9" ht="13.5" thickBot="1" x14ac:dyDescent="0.25">
      <c r="A20" s="197">
        <f>+'11- impo '!A19</f>
        <v>42705</v>
      </c>
      <c r="B20" s="197"/>
      <c r="C20" s="197"/>
      <c r="D20" s="198"/>
      <c r="E20" s="198"/>
      <c r="F20" s="198"/>
      <c r="G20" s="198"/>
      <c r="H20" s="198"/>
      <c r="I20" s="198"/>
    </row>
    <row r="21" spans="1:9" x14ac:dyDescent="0.2">
      <c r="A21" s="191">
        <f>+'11- impo '!A20</f>
        <v>42736</v>
      </c>
      <c r="B21" s="191"/>
      <c r="C21" s="191"/>
      <c r="D21" s="193"/>
      <c r="E21" s="193"/>
      <c r="F21" s="193"/>
      <c r="G21" s="193"/>
      <c r="H21" s="193"/>
      <c r="I21" s="193"/>
    </row>
    <row r="22" spans="1:9" x14ac:dyDescent="0.2">
      <c r="A22" s="195">
        <f>+'11- impo '!A21</f>
        <v>42767</v>
      </c>
      <c r="B22" s="195"/>
      <c r="C22" s="195"/>
      <c r="D22" s="170"/>
      <c r="E22" s="170"/>
      <c r="F22" s="170"/>
      <c r="G22" s="170"/>
      <c r="H22" s="170"/>
      <c r="I22" s="170"/>
    </row>
    <row r="23" spans="1:9" x14ac:dyDescent="0.2">
      <c r="A23" s="195">
        <f>+'11- impo '!A22</f>
        <v>42795</v>
      </c>
      <c r="B23" s="195"/>
      <c r="C23" s="195"/>
      <c r="D23" s="170"/>
      <c r="E23" s="170"/>
      <c r="F23" s="170"/>
      <c r="G23" s="170"/>
      <c r="H23" s="170"/>
      <c r="I23" s="170"/>
    </row>
    <row r="24" spans="1:9" x14ac:dyDescent="0.2">
      <c r="A24" s="195">
        <f>+'11- impo '!A23</f>
        <v>42826</v>
      </c>
      <c r="B24" s="195"/>
      <c r="C24" s="195"/>
      <c r="D24" s="170"/>
      <c r="E24" s="170"/>
      <c r="F24" s="170"/>
      <c r="G24" s="170"/>
      <c r="H24" s="170"/>
      <c r="I24" s="170"/>
    </row>
    <row r="25" spans="1:9" x14ac:dyDescent="0.2">
      <c r="A25" s="195">
        <f>+'11- impo '!A24</f>
        <v>42856</v>
      </c>
      <c r="B25" s="195"/>
      <c r="C25" s="195"/>
      <c r="D25" s="170"/>
      <c r="E25" s="170"/>
      <c r="F25" s="170"/>
      <c r="G25" s="170"/>
      <c r="H25" s="170"/>
      <c r="I25" s="170"/>
    </row>
    <row r="26" spans="1:9" x14ac:dyDescent="0.2">
      <c r="A26" s="195">
        <f>+'11- impo '!A25</f>
        <v>42887</v>
      </c>
      <c r="B26" s="195"/>
      <c r="C26" s="195"/>
      <c r="D26" s="170"/>
      <c r="E26" s="170"/>
      <c r="F26" s="170"/>
      <c r="G26" s="170"/>
      <c r="H26" s="170"/>
      <c r="I26" s="170"/>
    </row>
    <row r="27" spans="1:9" x14ac:dyDescent="0.2">
      <c r="A27" s="195">
        <f>+'11- impo '!A26</f>
        <v>42917</v>
      </c>
      <c r="B27" s="195"/>
      <c r="C27" s="195"/>
      <c r="D27" s="170"/>
      <c r="E27" s="170"/>
      <c r="F27" s="170"/>
      <c r="G27" s="170"/>
      <c r="H27" s="170"/>
      <c r="I27" s="170"/>
    </row>
    <row r="28" spans="1:9" x14ac:dyDescent="0.2">
      <c r="A28" s="195">
        <f>+'11- impo '!A27</f>
        <v>42948</v>
      </c>
      <c r="B28" s="195"/>
      <c r="C28" s="195"/>
      <c r="D28" s="170"/>
      <c r="E28" s="170"/>
      <c r="F28" s="170"/>
      <c r="G28" s="170"/>
      <c r="H28" s="170"/>
      <c r="I28" s="170"/>
    </row>
    <row r="29" spans="1:9" x14ac:dyDescent="0.2">
      <c r="A29" s="195">
        <f>+'11- impo '!A28</f>
        <v>42979</v>
      </c>
      <c r="B29" s="195"/>
      <c r="C29" s="195"/>
      <c r="D29" s="170"/>
      <c r="E29" s="170"/>
      <c r="F29" s="170"/>
      <c r="G29" s="170"/>
      <c r="H29" s="170"/>
      <c r="I29" s="170"/>
    </row>
    <row r="30" spans="1:9" x14ac:dyDescent="0.2">
      <c r="A30" s="195">
        <f>+'11- impo '!A29</f>
        <v>43009</v>
      </c>
      <c r="B30" s="195"/>
      <c r="C30" s="195"/>
      <c r="D30" s="170"/>
      <c r="E30" s="170"/>
      <c r="F30" s="170"/>
      <c r="G30" s="170"/>
      <c r="H30" s="170"/>
      <c r="I30" s="170"/>
    </row>
    <row r="31" spans="1:9" x14ac:dyDescent="0.2">
      <c r="A31" s="195">
        <f>+'11- impo '!A30</f>
        <v>43040</v>
      </c>
      <c r="B31" s="195"/>
      <c r="C31" s="195"/>
      <c r="D31" s="170"/>
      <c r="E31" s="170"/>
      <c r="F31" s="170"/>
      <c r="G31" s="170"/>
      <c r="H31" s="170"/>
      <c r="I31" s="170"/>
    </row>
    <row r="32" spans="1:9" ht="13.5" thickBot="1" x14ac:dyDescent="0.25">
      <c r="A32" s="197">
        <f>+'11- impo '!A31</f>
        <v>43070</v>
      </c>
      <c r="B32" s="197"/>
      <c r="C32" s="197"/>
      <c r="D32" s="198"/>
      <c r="E32" s="198"/>
      <c r="F32" s="198"/>
      <c r="G32" s="198"/>
      <c r="H32" s="198"/>
      <c r="I32" s="198"/>
    </row>
    <row r="33" spans="1:9" x14ac:dyDescent="0.2">
      <c r="A33" s="191">
        <f>+'11- impo '!A32</f>
        <v>43101</v>
      </c>
      <c r="B33" s="191"/>
      <c r="C33" s="191"/>
      <c r="D33" s="193"/>
      <c r="E33" s="193"/>
      <c r="F33" s="193"/>
      <c r="G33" s="193"/>
      <c r="H33" s="193"/>
      <c r="I33" s="193"/>
    </row>
    <row r="34" spans="1:9" x14ac:dyDescent="0.2">
      <c r="A34" s="195">
        <f>+'11- impo '!A33</f>
        <v>43132</v>
      </c>
      <c r="B34" s="195"/>
      <c r="C34" s="195"/>
      <c r="D34" s="170"/>
      <c r="E34" s="170"/>
      <c r="F34" s="170"/>
      <c r="G34" s="170"/>
      <c r="H34" s="170"/>
      <c r="I34" s="170"/>
    </row>
    <row r="35" spans="1:9" x14ac:dyDescent="0.2">
      <c r="A35" s="195">
        <f>+'11- impo '!A34</f>
        <v>43160</v>
      </c>
      <c r="B35" s="195"/>
      <c r="C35" s="195"/>
      <c r="D35" s="170"/>
      <c r="E35" s="170"/>
      <c r="F35" s="170"/>
      <c r="G35" s="170"/>
      <c r="H35" s="170"/>
      <c r="I35" s="170"/>
    </row>
    <row r="36" spans="1:9" x14ac:dyDescent="0.2">
      <c r="A36" s="195">
        <f>+'11- impo '!A35</f>
        <v>43191</v>
      </c>
      <c r="B36" s="195"/>
      <c r="C36" s="195"/>
      <c r="D36" s="170"/>
      <c r="E36" s="170"/>
      <c r="F36" s="170"/>
      <c r="G36" s="170"/>
      <c r="H36" s="170"/>
      <c r="I36" s="170"/>
    </row>
    <row r="37" spans="1:9" x14ac:dyDescent="0.2">
      <c r="A37" s="195">
        <f>+'11- impo '!A36</f>
        <v>43221</v>
      </c>
      <c r="B37" s="195"/>
      <c r="C37" s="195"/>
      <c r="D37" s="170"/>
      <c r="E37" s="170"/>
      <c r="F37" s="170"/>
      <c r="G37" s="170"/>
      <c r="H37" s="170"/>
      <c r="I37" s="170"/>
    </row>
    <row r="38" spans="1:9" x14ac:dyDescent="0.2">
      <c r="A38" s="195">
        <f>+'11- impo '!A37</f>
        <v>43252</v>
      </c>
      <c r="B38" s="195"/>
      <c r="C38" s="195"/>
      <c r="D38" s="170"/>
      <c r="E38" s="170"/>
      <c r="F38" s="170"/>
      <c r="G38" s="170"/>
      <c r="H38" s="170"/>
      <c r="I38" s="170"/>
    </row>
    <row r="39" spans="1:9" x14ac:dyDescent="0.2">
      <c r="A39" s="195">
        <f>+'11- impo '!A38</f>
        <v>43282</v>
      </c>
      <c r="B39" s="195"/>
      <c r="C39" s="195"/>
      <c r="D39" s="170"/>
      <c r="E39" s="170"/>
      <c r="F39" s="170"/>
      <c r="G39" s="170"/>
      <c r="H39" s="170"/>
      <c r="I39" s="170"/>
    </row>
    <row r="40" spans="1:9" x14ac:dyDescent="0.2">
      <c r="A40" s="195">
        <f>+'11- impo '!A39</f>
        <v>43313</v>
      </c>
      <c r="B40" s="195"/>
      <c r="C40" s="195"/>
      <c r="D40" s="170"/>
      <c r="E40" s="170"/>
      <c r="F40" s="170"/>
      <c r="G40" s="170"/>
      <c r="H40" s="170"/>
      <c r="I40" s="170"/>
    </row>
    <row r="41" spans="1:9" x14ac:dyDescent="0.2">
      <c r="A41" s="195">
        <f>+'11- impo '!A40</f>
        <v>43344</v>
      </c>
      <c r="B41" s="195"/>
      <c r="C41" s="195"/>
      <c r="D41" s="170"/>
      <c r="E41" s="170"/>
      <c r="F41" s="170"/>
      <c r="G41" s="170"/>
      <c r="H41" s="170"/>
      <c r="I41" s="170"/>
    </row>
    <row r="42" spans="1:9" x14ac:dyDescent="0.2">
      <c r="A42" s="195">
        <f>+'11- impo '!A41</f>
        <v>43374</v>
      </c>
      <c r="B42" s="195"/>
      <c r="C42" s="195"/>
      <c r="D42" s="170"/>
      <c r="E42" s="170"/>
      <c r="F42" s="170"/>
      <c r="G42" s="170"/>
      <c r="H42" s="170"/>
      <c r="I42" s="170"/>
    </row>
    <row r="43" spans="1:9" x14ac:dyDescent="0.2">
      <c r="A43" s="195">
        <f>+'11- impo '!A42</f>
        <v>43405</v>
      </c>
      <c r="B43" s="195"/>
      <c r="C43" s="195"/>
      <c r="D43" s="170"/>
      <c r="E43" s="170"/>
      <c r="F43" s="170"/>
      <c r="G43" s="170"/>
      <c r="H43" s="170"/>
      <c r="I43" s="170"/>
    </row>
    <row r="44" spans="1:9" ht="13.5" thickBot="1" x14ac:dyDescent="0.25">
      <c r="A44" s="197">
        <f>+'11- impo '!A43</f>
        <v>43435</v>
      </c>
      <c r="B44" s="197"/>
      <c r="C44" s="197"/>
      <c r="D44" s="198"/>
      <c r="E44" s="198"/>
      <c r="F44" s="198"/>
      <c r="G44" s="198"/>
      <c r="H44" s="198"/>
      <c r="I44" s="198"/>
    </row>
    <row r="45" spans="1:9" x14ac:dyDescent="0.2">
      <c r="A45" s="191">
        <f>+'11- impo '!A44</f>
        <v>43466</v>
      </c>
      <c r="B45" s="191"/>
      <c r="C45" s="191"/>
      <c r="D45" s="193"/>
      <c r="E45" s="193"/>
      <c r="F45" s="193"/>
      <c r="G45" s="193"/>
      <c r="H45" s="193"/>
      <c r="I45" s="193"/>
    </row>
    <row r="46" spans="1:9" x14ac:dyDescent="0.2">
      <c r="A46" s="195">
        <f>+'11- impo '!A45</f>
        <v>43497</v>
      </c>
      <c r="B46" s="195"/>
      <c r="C46" s="195"/>
      <c r="D46" s="170"/>
      <c r="E46" s="170"/>
      <c r="F46" s="170"/>
      <c r="G46" s="170"/>
      <c r="H46" s="170"/>
      <c r="I46" s="170"/>
    </row>
    <row r="47" spans="1:9" ht="13.5" thickBot="1" x14ac:dyDescent="0.25">
      <c r="A47" s="197">
        <f>+'11- impo '!A46</f>
        <v>43525</v>
      </c>
      <c r="B47" s="197"/>
      <c r="C47" s="197"/>
      <c r="D47" s="198"/>
      <c r="E47" s="198"/>
      <c r="F47" s="198"/>
      <c r="G47" s="198"/>
      <c r="H47" s="198"/>
      <c r="I47" s="198"/>
    </row>
    <row r="48" spans="1:9" hidden="1" x14ac:dyDescent="0.2">
      <c r="A48" s="423">
        <f>+'11- impo '!A47</f>
        <v>43556</v>
      </c>
      <c r="B48" s="423"/>
      <c r="C48" s="423"/>
      <c r="D48" s="424"/>
      <c r="E48" s="424"/>
      <c r="F48" s="426"/>
      <c r="G48" s="424"/>
      <c r="H48" s="430"/>
      <c r="I48" s="424"/>
    </row>
    <row r="49" spans="1:9" hidden="1" x14ac:dyDescent="0.2">
      <c r="A49" s="195">
        <f>+'11- impo '!A48</f>
        <v>43586</v>
      </c>
      <c r="B49" s="195"/>
      <c r="C49" s="195"/>
      <c r="D49" s="170"/>
      <c r="E49" s="170"/>
      <c r="F49" s="147"/>
      <c r="G49" s="170"/>
      <c r="H49" s="428"/>
      <c r="I49" s="170"/>
    </row>
    <row r="50" spans="1:9" hidden="1" x14ac:dyDescent="0.2">
      <c r="A50" s="195">
        <f>+'11- impo '!A49</f>
        <v>43617</v>
      </c>
      <c r="B50" s="195"/>
      <c r="C50" s="195"/>
      <c r="D50" s="170"/>
      <c r="E50" s="170"/>
      <c r="F50" s="147"/>
      <c r="G50" s="170"/>
      <c r="H50" s="428"/>
      <c r="I50" s="170"/>
    </row>
    <row r="51" spans="1:9" hidden="1" x14ac:dyDescent="0.2">
      <c r="A51" s="195">
        <f>+'11- impo '!A50</f>
        <v>43647</v>
      </c>
      <c r="B51" s="195"/>
      <c r="C51" s="195"/>
      <c r="D51" s="170"/>
      <c r="E51" s="170"/>
      <c r="F51" s="147"/>
      <c r="G51" s="170"/>
      <c r="H51" s="428"/>
      <c r="I51" s="170"/>
    </row>
    <row r="52" spans="1:9" hidden="1" x14ac:dyDescent="0.2">
      <c r="A52" s="195">
        <f>+'11- impo '!A51</f>
        <v>43678</v>
      </c>
      <c r="B52" s="195"/>
      <c r="C52" s="195"/>
      <c r="D52" s="170"/>
      <c r="E52" s="170"/>
      <c r="F52" s="147"/>
      <c r="G52" s="170"/>
      <c r="H52" s="428"/>
      <c r="I52" s="170"/>
    </row>
    <row r="53" spans="1:9" hidden="1" x14ac:dyDescent="0.2">
      <c r="A53" s="195">
        <f>+'11- impo '!A52</f>
        <v>43709</v>
      </c>
      <c r="B53" s="195"/>
      <c r="C53" s="195"/>
      <c r="D53" s="170"/>
      <c r="E53" s="170"/>
      <c r="F53" s="147"/>
      <c r="G53" s="170"/>
      <c r="H53" s="428"/>
      <c r="I53" s="170"/>
    </row>
    <row r="54" spans="1:9" hidden="1" x14ac:dyDescent="0.2">
      <c r="A54" s="195">
        <f>+'11- impo '!A53</f>
        <v>43739</v>
      </c>
      <c r="B54" s="195"/>
      <c r="C54" s="195"/>
      <c r="D54" s="170"/>
      <c r="E54" s="170"/>
      <c r="F54" s="147"/>
      <c r="G54" s="170"/>
      <c r="H54" s="428"/>
      <c r="I54" s="170"/>
    </row>
    <row r="55" spans="1:9" hidden="1" x14ac:dyDescent="0.2">
      <c r="A55" s="195">
        <f>+'11- impo '!A54</f>
        <v>43770</v>
      </c>
      <c r="B55" s="195"/>
      <c r="C55" s="195"/>
      <c r="D55" s="170"/>
      <c r="E55" s="170"/>
      <c r="F55" s="147"/>
      <c r="G55" s="170"/>
      <c r="H55" s="428"/>
      <c r="I55" s="170"/>
    </row>
    <row r="56" spans="1:9" ht="13.5" hidden="1" thickBot="1" x14ac:dyDescent="0.25">
      <c r="A56" s="197">
        <f>+'11- impo '!A55</f>
        <v>43800</v>
      </c>
      <c r="B56" s="197"/>
      <c r="C56" s="197"/>
      <c r="D56" s="198"/>
      <c r="E56" s="198"/>
      <c r="F56" s="203"/>
      <c r="G56" s="261"/>
      <c r="H56" s="429"/>
      <c r="I56" s="198"/>
    </row>
    <row r="57" spans="1:9" ht="13.5" thickBot="1" x14ac:dyDescent="0.25">
      <c r="A57" s="211"/>
      <c r="B57" s="211"/>
      <c r="C57" s="211"/>
      <c r="D57" s="206"/>
      <c r="E57" s="206"/>
      <c r="F57" s="206"/>
      <c r="G57" s="206"/>
      <c r="H57" s="206"/>
      <c r="I57" s="206"/>
    </row>
    <row r="58" spans="1:9" x14ac:dyDescent="0.2">
      <c r="A58" s="208">
        <f>+'11- impo '!A57</f>
        <v>2016</v>
      </c>
      <c r="B58" s="242"/>
      <c r="C58" s="242"/>
      <c r="D58" s="243"/>
      <c r="E58" s="243"/>
      <c r="F58" s="431"/>
      <c r="G58" s="243"/>
      <c r="H58" s="432"/>
      <c r="I58" s="243"/>
    </row>
    <row r="59" spans="1:9" x14ac:dyDescent="0.2">
      <c r="A59" s="209">
        <f>+'11- impo '!A58</f>
        <v>2017</v>
      </c>
      <c r="B59" s="244"/>
      <c r="C59" s="244"/>
      <c r="D59" s="245"/>
      <c r="E59" s="245"/>
      <c r="F59" s="433"/>
      <c r="G59" s="245"/>
      <c r="H59" s="435"/>
      <c r="I59" s="245"/>
    </row>
    <row r="60" spans="1:9" ht="13.5" thickBot="1" x14ac:dyDescent="0.25">
      <c r="A60" s="210">
        <f>+'11- impo '!A59</f>
        <v>2018</v>
      </c>
      <c r="B60" s="246"/>
      <c r="C60" s="246"/>
      <c r="D60" s="247"/>
      <c r="E60" s="247"/>
      <c r="F60" s="434"/>
      <c r="G60" s="247"/>
      <c r="H60" s="436"/>
      <c r="I60" s="247"/>
    </row>
    <row r="61" spans="1:9" ht="13.5" thickBot="1" x14ac:dyDescent="0.25">
      <c r="A61" s="211"/>
      <c r="B61" s="248"/>
      <c r="C61" s="248"/>
      <c r="D61" s="69"/>
      <c r="E61" s="69"/>
      <c r="F61" s="69"/>
      <c r="G61" s="69"/>
      <c r="H61" s="69"/>
      <c r="I61" s="69"/>
    </row>
    <row r="62" spans="1:9" x14ac:dyDescent="0.2">
      <c r="A62" s="191" t="str">
        <f>+'11- impo '!A61</f>
        <v>ene-mar 2018</v>
      </c>
      <c r="B62" s="249"/>
      <c r="C62" s="249"/>
      <c r="D62" s="243"/>
      <c r="E62" s="243"/>
      <c r="F62" s="243"/>
      <c r="G62" s="243"/>
      <c r="H62" s="243"/>
      <c r="I62" s="243"/>
    </row>
    <row r="63" spans="1:9" ht="13.5" thickBot="1" x14ac:dyDescent="0.25">
      <c r="A63" s="197" t="str">
        <f>+'11- impo '!A62</f>
        <v>ene-mar 2019</v>
      </c>
      <c r="B63" s="250"/>
      <c r="C63" s="250"/>
      <c r="D63" s="247"/>
      <c r="E63" s="247"/>
      <c r="F63" s="247"/>
      <c r="G63" s="247"/>
      <c r="H63" s="247"/>
      <c r="I63" s="247"/>
    </row>
    <row r="64" spans="1:9" x14ac:dyDescent="0.2">
      <c r="A64" s="205"/>
      <c r="B64" s="205"/>
      <c r="C64" s="205"/>
    </row>
    <row r="65" spans="1:9" x14ac:dyDescent="0.2">
      <c r="A65" s="205"/>
      <c r="B65" s="205"/>
      <c r="C65" s="205"/>
    </row>
    <row r="68" spans="1:9" x14ac:dyDescent="0.2">
      <c r="A68" s="89" t="s">
        <v>154</v>
      </c>
      <c r="B68" s="89"/>
      <c r="C68" s="89"/>
      <c r="D68" s="90"/>
      <c r="E68" s="56"/>
    </row>
    <row r="69" spans="1:9" ht="13.5" thickBot="1" x14ac:dyDescent="0.25">
      <c r="A69" s="56"/>
      <c r="B69" s="56"/>
      <c r="C69" s="56"/>
      <c r="D69" s="56"/>
      <c r="E69" s="56"/>
    </row>
    <row r="70" spans="1:9" ht="13.5" thickBot="1" x14ac:dyDescent="0.25">
      <c r="A70" s="94" t="s">
        <v>9</v>
      </c>
      <c r="B70" s="96" t="s">
        <v>145</v>
      </c>
      <c r="C70" s="110" t="s">
        <v>149</v>
      </c>
      <c r="D70" s="96" t="s">
        <v>145</v>
      </c>
      <c r="E70" s="110" t="s">
        <v>149</v>
      </c>
      <c r="F70" s="96" t="s">
        <v>145</v>
      </c>
      <c r="G70" s="110" t="s">
        <v>149</v>
      </c>
      <c r="H70" s="96" t="s">
        <v>145</v>
      </c>
      <c r="I70" s="110" t="s">
        <v>149</v>
      </c>
    </row>
    <row r="71" spans="1:9" x14ac:dyDescent="0.2">
      <c r="A71" s="102">
        <v>2003</v>
      </c>
      <c r="B71" s="115">
        <f>+B58-SUM(B9:B20)</f>
        <v>0</v>
      </c>
      <c r="C71" s="115">
        <f t="shared" ref="C71:I71" si="0">+C58-SUM(C9:C20)</f>
        <v>0</v>
      </c>
      <c r="D71" s="115">
        <f t="shared" si="0"/>
        <v>0</v>
      </c>
      <c r="E71" s="115">
        <f t="shared" si="0"/>
        <v>0</v>
      </c>
      <c r="F71" s="115">
        <f t="shared" si="0"/>
        <v>0</v>
      </c>
      <c r="G71" s="115">
        <f t="shared" si="0"/>
        <v>0</v>
      </c>
      <c r="H71" s="115">
        <f t="shared" si="0"/>
        <v>0</v>
      </c>
      <c r="I71" s="118">
        <f t="shared" si="0"/>
        <v>0</v>
      </c>
    </row>
    <row r="72" spans="1:9" x14ac:dyDescent="0.2">
      <c r="A72" s="104">
        <v>2004</v>
      </c>
      <c r="B72" s="119">
        <f>+B59-SUM(B21:B32)</f>
        <v>0</v>
      </c>
      <c r="C72" s="119">
        <f t="shared" ref="C72:I72" si="1">+C59-SUM(C21:C32)</f>
        <v>0</v>
      </c>
      <c r="D72" s="119">
        <f t="shared" si="1"/>
        <v>0</v>
      </c>
      <c r="E72" s="119">
        <f t="shared" si="1"/>
        <v>0</v>
      </c>
      <c r="F72" s="119">
        <f t="shared" si="1"/>
        <v>0</v>
      </c>
      <c r="G72" s="119">
        <f t="shared" si="1"/>
        <v>0</v>
      </c>
      <c r="H72" s="119">
        <f t="shared" si="1"/>
        <v>0</v>
      </c>
      <c r="I72" s="122">
        <f t="shared" si="1"/>
        <v>0</v>
      </c>
    </row>
    <row r="73" spans="1:9" ht="13.5" thickBot="1" x14ac:dyDescent="0.25">
      <c r="A73" s="105">
        <v>2005</v>
      </c>
      <c r="B73" s="123">
        <f>+B60-SUM(B33:B44)</f>
        <v>0</v>
      </c>
      <c r="C73" s="123">
        <f t="shared" ref="C73:I73" si="2">+C60-SUM(C33:C44)</f>
        <v>0</v>
      </c>
      <c r="D73" s="123">
        <f t="shared" si="2"/>
        <v>0</v>
      </c>
      <c r="E73" s="123">
        <f t="shared" si="2"/>
        <v>0</v>
      </c>
      <c r="F73" s="123">
        <f t="shared" si="2"/>
        <v>0</v>
      </c>
      <c r="G73" s="123">
        <f t="shared" si="2"/>
        <v>0</v>
      </c>
      <c r="H73" s="123">
        <f t="shared" si="2"/>
        <v>0</v>
      </c>
      <c r="I73" s="126">
        <f t="shared" si="2"/>
        <v>0</v>
      </c>
    </row>
    <row r="74" spans="1:9" x14ac:dyDescent="0.2">
      <c r="A74" s="102" t="str">
        <f>+A62</f>
        <v>ene-mar 2018</v>
      </c>
      <c r="B74" s="132">
        <f>+B62-(SUM(B33:INDEX(B33:B44,'parámetros e instrucciones'!$E$3)))</f>
        <v>0</v>
      </c>
      <c r="C74" s="132">
        <f>+C62-(SUM(C33:INDEX(C33:C44,'parámetros e instrucciones'!$E$3)))</f>
        <v>0</v>
      </c>
      <c r="D74" s="132">
        <f>+D62-(SUM(D33:INDEX(D33:D44,'parámetros e instrucciones'!$E$3)))</f>
        <v>0</v>
      </c>
      <c r="E74" s="132">
        <f>+E62-(SUM(E33:INDEX(E33:E44,'parámetros e instrucciones'!$E$3)))</f>
        <v>0</v>
      </c>
      <c r="F74" s="132">
        <f>+F62-(SUM(F33:INDEX(F33:F44,'parámetros e instrucciones'!$E$3)))</f>
        <v>0</v>
      </c>
      <c r="G74" s="132">
        <f>+G62-(SUM(G33:INDEX(G33:G44,'parámetros e instrucciones'!$E$3)))</f>
        <v>0</v>
      </c>
      <c r="H74" s="132">
        <f>+H62-(SUM(H33:INDEX(H33:H44,'parámetros e instrucciones'!$E$3)))</f>
        <v>0</v>
      </c>
      <c r="I74" s="132">
        <f>+I62-(SUM(I33:INDEX(I33:I44,'parámetros e instrucciones'!$E$3)))</f>
        <v>0</v>
      </c>
    </row>
    <row r="75" spans="1:9" ht="13.5" thickBot="1" x14ac:dyDescent="0.25">
      <c r="A75" s="105" t="str">
        <f>+A63</f>
        <v>ene-mar 2019</v>
      </c>
      <c r="B75" s="136">
        <f>+B63-(SUM(B45:INDEX(B45:B56,'parámetros e instrucciones'!$E$3)))</f>
        <v>0</v>
      </c>
      <c r="C75" s="136">
        <f>+C63-(SUM(C45:INDEX(C45:C56,'parámetros e instrucciones'!$E$3)))</f>
        <v>0</v>
      </c>
      <c r="D75" s="136">
        <f>+D63-(SUM(D45:INDEX(D45:D56,'parámetros e instrucciones'!$E$3)))</f>
        <v>0</v>
      </c>
      <c r="E75" s="136">
        <f>+E63-(SUM(E45:INDEX(E45:E56,'parámetros e instrucciones'!$E$3)))</f>
        <v>0</v>
      </c>
      <c r="F75" s="136">
        <f>+F63-(SUM(F45:INDEX(F45:F56,'parámetros e instrucciones'!$E$3)))</f>
        <v>0</v>
      </c>
      <c r="G75" s="136">
        <f>+G63-(SUM(G45:INDEX(G45:G56,'parámetros e instrucciones'!$E$3)))</f>
        <v>0</v>
      </c>
      <c r="H75" s="136">
        <f>+H63-(SUM(H45:INDEX(H45:H56,'parámetros e instrucciones'!$E$3)))</f>
        <v>0</v>
      </c>
      <c r="I75" s="136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23622047244094491" top="0.19685039370078741" bottom="0.23622047244094491" header="0" footer="0"/>
  <pageSetup paperSize="9" scale="73" orientation="portrait" horizontalDpi="4294967292" verticalDpi="300" r:id="rId1"/>
  <headerFooter alignWithMargins="0">
    <oddHeader>&amp;R2019 - Año de la Exportación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C24" sqref="C24"/>
    </sheetView>
  </sheetViews>
  <sheetFormatPr baseColWidth="10" defaultRowHeight="12.75" x14ac:dyDescent="0.2"/>
  <cols>
    <col min="1" max="1" width="13.42578125" style="51" customWidth="1"/>
    <col min="2" max="2" width="22.7109375" style="51" customWidth="1"/>
    <col min="3" max="3" width="28.5703125" style="51" customWidth="1"/>
    <col min="4" max="4" width="31.7109375" style="51" customWidth="1"/>
    <col min="5" max="5" width="30.5703125" style="51" customWidth="1"/>
    <col min="6" max="16384" width="11.42578125" style="51"/>
  </cols>
  <sheetData>
    <row r="1" spans="1:5" x14ac:dyDescent="0.2">
      <c r="A1" s="159" t="s">
        <v>143</v>
      </c>
      <c r="B1" s="160"/>
      <c r="C1" s="160"/>
      <c r="D1" s="160"/>
      <c r="E1" s="160"/>
    </row>
    <row r="2" spans="1:5" x14ac:dyDescent="0.2">
      <c r="A2" s="159" t="s">
        <v>19</v>
      </c>
      <c r="B2" s="160"/>
      <c r="C2" s="160"/>
      <c r="D2" s="160"/>
      <c r="E2" s="160"/>
    </row>
    <row r="3" spans="1:5" x14ac:dyDescent="0.2">
      <c r="A3" s="442" t="s">
        <v>236</v>
      </c>
      <c r="B3" s="415"/>
      <c r="C3" s="415"/>
      <c r="D3" s="415"/>
      <c r="E3" s="415"/>
    </row>
    <row r="4" spans="1:5" x14ac:dyDescent="0.2">
      <c r="A4" s="442" t="s">
        <v>235</v>
      </c>
      <c r="B4" s="415"/>
      <c r="C4" s="415"/>
      <c r="D4" s="415"/>
      <c r="E4" s="415"/>
    </row>
    <row r="5" spans="1:5" ht="13.5" thickBot="1" x14ac:dyDescent="0.25">
      <c r="A5" s="58"/>
      <c r="B5" s="58"/>
      <c r="C5" s="58"/>
      <c r="D5" s="58"/>
      <c r="E5" s="58"/>
    </row>
    <row r="6" spans="1:5" ht="13.5" thickBot="1" x14ac:dyDescent="0.25">
      <c r="A6" s="173"/>
      <c r="B6" s="173"/>
      <c r="C6" s="507" t="s">
        <v>21</v>
      </c>
      <c r="D6" s="213"/>
      <c r="E6" s="214"/>
    </row>
    <row r="7" spans="1:5" ht="13.5" thickBot="1" x14ac:dyDescent="0.25">
      <c r="A7" s="174" t="s">
        <v>9</v>
      </c>
      <c r="B7" s="437" t="s">
        <v>237</v>
      </c>
      <c r="C7" s="438" t="s">
        <v>22</v>
      </c>
      <c r="D7" s="439" t="s">
        <v>22</v>
      </c>
      <c r="E7" s="440" t="s">
        <v>22</v>
      </c>
    </row>
    <row r="8" spans="1:5" x14ac:dyDescent="0.2">
      <c r="A8" s="215">
        <v>42369</v>
      </c>
      <c r="B8" s="216"/>
      <c r="C8" s="217"/>
      <c r="D8" s="218"/>
      <c r="E8" s="219"/>
    </row>
    <row r="9" spans="1:5" x14ac:dyDescent="0.2">
      <c r="A9" s="220">
        <v>42735</v>
      </c>
      <c r="B9" s="221"/>
      <c r="C9" s="222"/>
      <c r="D9" s="223"/>
      <c r="E9" s="171"/>
    </row>
    <row r="10" spans="1:5" x14ac:dyDescent="0.2">
      <c r="A10" s="220">
        <v>43100</v>
      </c>
      <c r="B10" s="222"/>
      <c r="C10" s="222"/>
      <c r="D10" s="223"/>
      <c r="E10" s="171"/>
    </row>
    <row r="11" spans="1:5" ht="13.5" thickBot="1" x14ac:dyDescent="0.25">
      <c r="A11" s="224">
        <v>43465</v>
      </c>
      <c r="B11" s="225"/>
      <c r="C11" s="226"/>
      <c r="D11" s="227"/>
      <c r="E11" s="201"/>
    </row>
    <row r="12" spans="1:5" x14ac:dyDescent="0.2">
      <c r="A12" s="505">
        <v>43190</v>
      </c>
      <c r="B12" s="228"/>
      <c r="C12" s="228"/>
      <c r="D12" s="229"/>
      <c r="E12" s="194"/>
    </row>
    <row r="13" spans="1:5" ht="13.5" thickBot="1" x14ac:dyDescent="0.25">
      <c r="A13" s="506">
        <v>43555</v>
      </c>
      <c r="B13" s="230"/>
      <c r="C13" s="230"/>
      <c r="D13" s="231"/>
      <c r="E13" s="199"/>
    </row>
    <row r="16" spans="1:5" x14ac:dyDescent="0.2">
      <c r="A16" s="95" t="s">
        <v>159</v>
      </c>
    </row>
    <row r="17" spans="1:6" ht="13.5" thickBot="1" x14ac:dyDescent="0.25"/>
    <row r="18" spans="1:6" ht="13.5" thickBot="1" x14ac:dyDescent="0.25">
      <c r="A18" s="94" t="s">
        <v>9</v>
      </c>
      <c r="B18" s="568" t="str">
        <f>+B7</f>
        <v>Origen CHINA</v>
      </c>
      <c r="C18" s="91"/>
      <c r="D18" s="91"/>
      <c r="E18" s="91"/>
      <c r="F18" s="54"/>
    </row>
    <row r="19" spans="1:6" x14ac:dyDescent="0.2">
      <c r="A19" s="102">
        <v>2003</v>
      </c>
      <c r="B19" s="118">
        <f>+B9-(B8+'11- impo '!C57-'12- Reventa'!B58)</f>
        <v>0</v>
      </c>
      <c r="C19" s="232"/>
      <c r="D19" s="232"/>
      <c r="E19" s="232"/>
      <c r="F19" s="54"/>
    </row>
    <row r="20" spans="1:6" x14ac:dyDescent="0.2">
      <c r="A20" s="104">
        <v>2004</v>
      </c>
      <c r="B20" s="122">
        <f>+B10-(B9+'11- impo '!C58-'12- Reventa'!B59)</f>
        <v>0</v>
      </c>
    </row>
    <row r="21" spans="1:6" ht="13.5" thickBot="1" x14ac:dyDescent="0.25">
      <c r="A21" s="105">
        <v>2005</v>
      </c>
      <c r="B21" s="126">
        <f>+B11-(B10+'11- impo '!C59-'12- Reventa'!B60)</f>
        <v>0</v>
      </c>
    </row>
    <row r="22" spans="1:6" x14ac:dyDescent="0.2">
      <c r="A22" s="102">
        <f>+A10</f>
        <v>43100</v>
      </c>
      <c r="B22" s="132">
        <f>+B12-(B11+'11- impo '!C61-'12- Reventa'!B62)</f>
        <v>0</v>
      </c>
    </row>
    <row r="23" spans="1:6" ht="13.5" thickBot="1" x14ac:dyDescent="0.25">
      <c r="A23" s="105">
        <f>+A11</f>
        <v>43465</v>
      </c>
      <c r="B23" s="136">
        <f>+B13-(B12+'11- impo '!C62-'12- Reventa'!B63)</f>
        <v>0</v>
      </c>
    </row>
    <row r="24" spans="1:6" x14ac:dyDescent="0.2">
      <c r="A24" s="206"/>
      <c r="B24" s="206"/>
    </row>
    <row r="25" spans="1:6" x14ac:dyDescent="0.2">
      <c r="A25" s="206"/>
      <c r="B25" s="206"/>
    </row>
    <row r="26" spans="1:6" x14ac:dyDescent="0.2">
      <c r="A26" s="206"/>
      <c r="B26" s="206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&amp;R2019 - Año de la Exportación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6"/>
  <sheetViews>
    <sheetView showGridLines="0" zoomScale="75" workbookViewId="0">
      <selection activeCell="P37" sqref="P37"/>
    </sheetView>
  </sheetViews>
  <sheetFormatPr baseColWidth="10" defaultRowHeight="12.75" x14ac:dyDescent="0.2"/>
  <cols>
    <col min="1" max="1" width="14.57031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582" t="s">
        <v>91</v>
      </c>
      <c r="B1" s="582"/>
      <c r="C1" s="582"/>
      <c r="D1" s="582"/>
      <c r="E1" s="582"/>
      <c r="F1" s="173"/>
      <c r="G1" s="173"/>
    </row>
    <row r="2" spans="1:7" x14ac:dyDescent="0.2">
      <c r="A2" s="586" t="s">
        <v>79</v>
      </c>
      <c r="B2" s="586"/>
      <c r="C2" s="586"/>
      <c r="D2" s="586"/>
      <c r="E2" s="586"/>
      <c r="F2" s="160"/>
    </row>
    <row r="3" spans="1:7" x14ac:dyDescent="0.2">
      <c r="A3" s="581" t="str">
        <f>+'1.modelos'!A3</f>
        <v>Máquinas para soldar</v>
      </c>
      <c r="B3" s="581"/>
      <c r="C3" s="581"/>
      <c r="D3" s="581"/>
      <c r="E3" s="581"/>
      <c r="F3" s="415"/>
      <c r="G3" s="508"/>
    </row>
    <row r="4" spans="1:7" x14ac:dyDescent="0.2">
      <c r="A4" s="586" t="s">
        <v>87</v>
      </c>
      <c r="B4" s="586"/>
      <c r="C4" s="586"/>
      <c r="D4" s="586"/>
      <c r="E4" s="586"/>
      <c r="F4" s="160"/>
    </row>
    <row r="5" spans="1:7" x14ac:dyDescent="0.2">
      <c r="A5" s="586" t="s">
        <v>80</v>
      </c>
      <c r="B5" s="586"/>
      <c r="C5" s="586"/>
      <c r="D5" s="586"/>
      <c r="E5" s="586"/>
      <c r="F5" s="160"/>
    </row>
    <row r="6" spans="1:7" ht="13.5" thickBot="1" x14ac:dyDescent="0.25">
      <c r="A6" s="631" t="s">
        <v>238</v>
      </c>
      <c r="B6" s="631"/>
      <c r="C6" s="631"/>
      <c r="D6" s="631"/>
      <c r="E6" s="631"/>
      <c r="F6" s="160"/>
    </row>
    <row r="7" spans="1:7" ht="12.75" customHeight="1" x14ac:dyDescent="0.2">
      <c r="A7" s="174" t="s">
        <v>8</v>
      </c>
      <c r="B7" s="174" t="s">
        <v>81</v>
      </c>
      <c r="C7" s="174" t="s">
        <v>82</v>
      </c>
      <c r="D7" s="174" t="s">
        <v>18</v>
      </c>
      <c r="E7" s="174" t="s">
        <v>97</v>
      </c>
      <c r="F7"/>
    </row>
    <row r="8" spans="1:7" ht="13.5" thickBot="1" x14ac:dyDescent="0.25">
      <c r="A8" s="190" t="s">
        <v>9</v>
      </c>
      <c r="B8" s="190" t="s">
        <v>83</v>
      </c>
      <c r="C8" s="190" t="s">
        <v>84</v>
      </c>
      <c r="D8" s="190" t="s">
        <v>85</v>
      </c>
      <c r="E8" s="190" t="s">
        <v>85</v>
      </c>
      <c r="F8"/>
    </row>
    <row r="9" spans="1:7" x14ac:dyDescent="0.2">
      <c r="A9" s="191">
        <f>+'12- Reventa'!A9</f>
        <v>42370</v>
      </c>
      <c r="B9" s="192"/>
      <c r="C9" s="193"/>
      <c r="D9" s="194"/>
      <c r="E9" s="193"/>
      <c r="F9"/>
    </row>
    <row r="10" spans="1:7" x14ac:dyDescent="0.2">
      <c r="A10" s="195">
        <f>+'12- Reventa'!A10</f>
        <v>42401</v>
      </c>
      <c r="B10" s="196"/>
      <c r="C10" s="170"/>
      <c r="D10" s="171"/>
      <c r="E10" s="170"/>
      <c r="F10"/>
    </row>
    <row r="11" spans="1:7" x14ac:dyDescent="0.2">
      <c r="A11" s="195">
        <f>+'12- Reventa'!A11</f>
        <v>42430</v>
      </c>
      <c r="B11" s="196"/>
      <c r="C11" s="170"/>
      <c r="D11" s="171"/>
      <c r="E11" s="170"/>
      <c r="F11"/>
    </row>
    <row r="12" spans="1:7" x14ac:dyDescent="0.2">
      <c r="A12" s="195">
        <f>+'12- Reventa'!A12</f>
        <v>42461</v>
      </c>
      <c r="B12" s="196"/>
      <c r="C12" s="170"/>
      <c r="D12" s="171"/>
      <c r="E12" s="170"/>
      <c r="F12"/>
    </row>
    <row r="13" spans="1:7" x14ac:dyDescent="0.2">
      <c r="A13" s="195">
        <f>+'12- Reventa'!A13</f>
        <v>42491</v>
      </c>
      <c r="B13" s="170"/>
      <c r="C13" s="170"/>
      <c r="D13" s="171"/>
      <c r="E13" s="170"/>
      <c r="F13"/>
    </row>
    <row r="14" spans="1:7" x14ac:dyDescent="0.2">
      <c r="A14" s="195">
        <f>+'12- Reventa'!A14</f>
        <v>42522</v>
      </c>
      <c r="B14" s="196"/>
      <c r="C14" s="170"/>
      <c r="D14" s="171"/>
      <c r="E14" s="170"/>
      <c r="F14"/>
    </row>
    <row r="15" spans="1:7" x14ac:dyDescent="0.2">
      <c r="A15" s="195">
        <f>+'12- Reventa'!A15</f>
        <v>42552</v>
      </c>
      <c r="B15" s="170"/>
      <c r="C15" s="170"/>
      <c r="D15" s="171"/>
      <c r="E15" s="170"/>
      <c r="F15"/>
    </row>
    <row r="16" spans="1:7" x14ac:dyDescent="0.2">
      <c r="A16" s="195">
        <f>+'12- Reventa'!A16</f>
        <v>42583</v>
      </c>
      <c r="B16" s="170"/>
      <c r="C16" s="170"/>
      <c r="D16" s="171"/>
      <c r="E16" s="170"/>
      <c r="F16"/>
    </row>
    <row r="17" spans="1:6" x14ac:dyDescent="0.2">
      <c r="A17" s="195">
        <f>+'12- Reventa'!A17</f>
        <v>42614</v>
      </c>
      <c r="B17" s="170"/>
      <c r="C17" s="170"/>
      <c r="D17" s="171"/>
      <c r="E17" s="170"/>
      <c r="F17"/>
    </row>
    <row r="18" spans="1:6" x14ac:dyDescent="0.2">
      <c r="A18" s="195">
        <f>+'12- Reventa'!A18</f>
        <v>42644</v>
      </c>
      <c r="B18" s="170"/>
      <c r="C18" s="170"/>
      <c r="D18" s="171"/>
      <c r="E18" s="170"/>
      <c r="F18"/>
    </row>
    <row r="19" spans="1:6" x14ac:dyDescent="0.2">
      <c r="A19" s="195">
        <f>+'12- Reventa'!A19</f>
        <v>42675</v>
      </c>
      <c r="B19" s="170"/>
      <c r="C19" s="170"/>
      <c r="D19" s="171"/>
      <c r="E19" s="170"/>
      <c r="F19"/>
    </row>
    <row r="20" spans="1:6" ht="13.5" thickBot="1" x14ac:dyDescent="0.25">
      <c r="A20" s="197">
        <f>+'12- Reventa'!A20</f>
        <v>42705</v>
      </c>
      <c r="B20" s="198"/>
      <c r="C20" s="198"/>
      <c r="D20" s="199"/>
      <c r="E20" s="198"/>
      <c r="F20"/>
    </row>
    <row r="21" spans="1:6" x14ac:dyDescent="0.2">
      <c r="A21" s="191">
        <f>+'12- Reventa'!A21</f>
        <v>42736</v>
      </c>
      <c r="B21" s="193"/>
      <c r="C21" s="193"/>
      <c r="D21" s="171"/>
      <c r="E21" s="193"/>
      <c r="F21"/>
    </row>
    <row r="22" spans="1:6" x14ac:dyDescent="0.2">
      <c r="A22" s="195">
        <f>+'12- Reventa'!A22</f>
        <v>42767</v>
      </c>
      <c r="B22" s="170"/>
      <c r="C22" s="170"/>
      <c r="D22" s="200"/>
      <c r="E22" s="170"/>
      <c r="F22"/>
    </row>
    <row r="23" spans="1:6" x14ac:dyDescent="0.2">
      <c r="A23" s="195">
        <f>+'12- Reventa'!A23</f>
        <v>42795</v>
      </c>
      <c r="B23" s="170"/>
      <c r="C23" s="170"/>
      <c r="D23" s="171"/>
      <c r="E23" s="170"/>
      <c r="F23"/>
    </row>
    <row r="24" spans="1:6" x14ac:dyDescent="0.2">
      <c r="A24" s="195">
        <f>+'12- Reventa'!A24</f>
        <v>42826</v>
      </c>
      <c r="B24" s="170"/>
      <c r="C24" s="170"/>
      <c r="D24" s="171"/>
      <c r="E24" s="170"/>
      <c r="F24"/>
    </row>
    <row r="25" spans="1:6" x14ac:dyDescent="0.2">
      <c r="A25" s="195">
        <f>+'12- Reventa'!A25</f>
        <v>42856</v>
      </c>
      <c r="B25" s="170"/>
      <c r="C25" s="170"/>
      <c r="D25" s="171"/>
      <c r="E25" s="170"/>
      <c r="F25"/>
    </row>
    <row r="26" spans="1:6" x14ac:dyDescent="0.2">
      <c r="A26" s="195">
        <f>+'12- Reventa'!A26</f>
        <v>42887</v>
      </c>
      <c r="B26" s="170"/>
      <c r="C26" s="170"/>
      <c r="D26" s="171"/>
      <c r="E26" s="170"/>
      <c r="F26"/>
    </row>
    <row r="27" spans="1:6" x14ac:dyDescent="0.2">
      <c r="A27" s="195">
        <f>+'12- Reventa'!A27</f>
        <v>42917</v>
      </c>
      <c r="B27" s="170"/>
      <c r="C27" s="170"/>
      <c r="D27" s="171"/>
      <c r="E27" s="170"/>
      <c r="F27"/>
    </row>
    <row r="28" spans="1:6" x14ac:dyDescent="0.2">
      <c r="A28" s="195">
        <f>+'12- Reventa'!A28</f>
        <v>42948</v>
      </c>
      <c r="B28" s="170"/>
      <c r="C28" s="170"/>
      <c r="D28" s="171"/>
      <c r="E28" s="170"/>
      <c r="F28"/>
    </row>
    <row r="29" spans="1:6" x14ac:dyDescent="0.2">
      <c r="A29" s="195">
        <f>+'12- Reventa'!A29</f>
        <v>42979</v>
      </c>
      <c r="B29" s="170"/>
      <c r="C29" s="170"/>
      <c r="D29" s="171"/>
      <c r="E29" s="170"/>
      <c r="F29"/>
    </row>
    <row r="30" spans="1:6" x14ac:dyDescent="0.2">
      <c r="A30" s="195">
        <f>+'12- Reventa'!A30</f>
        <v>43009</v>
      </c>
      <c r="B30" s="170"/>
      <c r="C30" s="170"/>
      <c r="D30" s="171"/>
      <c r="E30" s="170"/>
      <c r="F30"/>
    </row>
    <row r="31" spans="1:6" x14ac:dyDescent="0.2">
      <c r="A31" s="195">
        <f>+'12- Reventa'!A31</f>
        <v>43040</v>
      </c>
      <c r="B31" s="170"/>
      <c r="C31" s="170"/>
      <c r="D31" s="171"/>
      <c r="E31" s="170"/>
      <c r="F31"/>
    </row>
    <row r="32" spans="1:6" ht="13.5" thickBot="1" x14ac:dyDescent="0.25">
      <c r="A32" s="197">
        <f>+'12- Reventa'!A32</f>
        <v>43070</v>
      </c>
      <c r="B32" s="198"/>
      <c r="C32" s="198"/>
      <c r="D32" s="201"/>
      <c r="E32" s="198"/>
      <c r="F32"/>
    </row>
    <row r="33" spans="1:6" x14ac:dyDescent="0.2">
      <c r="A33" s="191">
        <f>+'12- Reventa'!A33</f>
        <v>43101</v>
      </c>
      <c r="B33" s="193"/>
      <c r="C33" s="202"/>
      <c r="D33" s="192"/>
      <c r="E33" s="193"/>
      <c r="F33"/>
    </row>
    <row r="34" spans="1:6" x14ac:dyDescent="0.2">
      <c r="A34" s="195">
        <f>+'12- Reventa'!A34</f>
        <v>43132</v>
      </c>
      <c r="B34" s="170"/>
      <c r="C34" s="147"/>
      <c r="D34" s="196"/>
      <c r="E34" s="170"/>
      <c r="F34"/>
    </row>
    <row r="35" spans="1:6" x14ac:dyDescent="0.2">
      <c r="A35" s="195">
        <f>+'12- Reventa'!A35</f>
        <v>43160</v>
      </c>
      <c r="B35" s="170"/>
      <c r="C35" s="147"/>
      <c r="D35" s="196"/>
      <c r="E35" s="170"/>
      <c r="F35"/>
    </row>
    <row r="36" spans="1:6" x14ac:dyDescent="0.2">
      <c r="A36" s="195">
        <f>+'12- Reventa'!A36</f>
        <v>43191</v>
      </c>
      <c r="B36" s="170"/>
      <c r="C36" s="147"/>
      <c r="D36" s="196"/>
      <c r="E36" s="170"/>
      <c r="F36"/>
    </row>
    <row r="37" spans="1:6" x14ac:dyDescent="0.2">
      <c r="A37" s="195">
        <f>+'12- Reventa'!A37</f>
        <v>43221</v>
      </c>
      <c r="B37" s="170"/>
      <c r="C37" s="147"/>
      <c r="D37" s="196"/>
      <c r="E37" s="170"/>
      <c r="F37"/>
    </row>
    <row r="38" spans="1:6" x14ac:dyDescent="0.2">
      <c r="A38" s="195">
        <f>+'12- Reventa'!A38</f>
        <v>43252</v>
      </c>
      <c r="B38" s="170"/>
      <c r="C38" s="147"/>
      <c r="D38" s="196"/>
      <c r="E38" s="170"/>
      <c r="F38"/>
    </row>
    <row r="39" spans="1:6" x14ac:dyDescent="0.2">
      <c r="A39" s="195">
        <f>+'12- Reventa'!A39</f>
        <v>43282</v>
      </c>
      <c r="B39" s="170"/>
      <c r="C39" s="147"/>
      <c r="D39" s="196"/>
      <c r="E39" s="170"/>
      <c r="F39"/>
    </row>
    <row r="40" spans="1:6" x14ac:dyDescent="0.2">
      <c r="A40" s="195">
        <f>+'12- Reventa'!A40</f>
        <v>43313</v>
      </c>
      <c r="B40" s="170"/>
      <c r="C40" s="147"/>
      <c r="D40" s="196"/>
      <c r="E40" s="170"/>
      <c r="F40"/>
    </row>
    <row r="41" spans="1:6" x14ac:dyDescent="0.2">
      <c r="A41" s="195">
        <f>+'12- Reventa'!A41</f>
        <v>43344</v>
      </c>
      <c r="B41" s="170"/>
      <c r="C41" s="147"/>
      <c r="D41" s="196"/>
      <c r="E41" s="170"/>
      <c r="F41"/>
    </row>
    <row r="42" spans="1:6" x14ac:dyDescent="0.2">
      <c r="A42" s="195">
        <f>+'12- Reventa'!A42</f>
        <v>43374</v>
      </c>
      <c r="B42" s="170"/>
      <c r="C42" s="147"/>
      <c r="D42" s="196"/>
      <c r="E42" s="170"/>
      <c r="F42"/>
    </row>
    <row r="43" spans="1:6" x14ac:dyDescent="0.2">
      <c r="A43" s="195">
        <f>+'12- Reventa'!A43</f>
        <v>43405</v>
      </c>
      <c r="B43" s="170"/>
      <c r="C43" s="147"/>
      <c r="D43" s="196"/>
      <c r="E43" s="170"/>
      <c r="F43"/>
    </row>
    <row r="44" spans="1:6" ht="13.5" thickBot="1" x14ac:dyDescent="0.25">
      <c r="A44" s="260">
        <v>43435</v>
      </c>
      <c r="B44" s="261"/>
      <c r="C44" s="262"/>
      <c r="D44" s="255"/>
      <c r="E44" s="261"/>
      <c r="F44"/>
    </row>
    <row r="45" spans="1:6" x14ac:dyDescent="0.2">
      <c r="A45" s="191">
        <v>43466</v>
      </c>
      <c r="B45" s="193"/>
      <c r="C45" s="193"/>
      <c r="D45" s="192"/>
      <c r="E45" s="193"/>
      <c r="F45"/>
    </row>
    <row r="46" spans="1:6" x14ac:dyDescent="0.2">
      <c r="A46" s="195">
        <v>43497</v>
      </c>
      <c r="B46" s="170"/>
      <c r="C46" s="170"/>
      <c r="D46" s="196"/>
      <c r="E46" s="170"/>
      <c r="F46"/>
    </row>
    <row r="47" spans="1:6" ht="13.5" thickBot="1" x14ac:dyDescent="0.25">
      <c r="A47" s="197">
        <v>43525</v>
      </c>
      <c r="B47" s="198"/>
      <c r="C47" s="198"/>
      <c r="D47" s="204"/>
      <c r="E47" s="198"/>
      <c r="F47"/>
    </row>
    <row r="48" spans="1:6" hidden="1" x14ac:dyDescent="0.2">
      <c r="A48" s="423">
        <v>43556</v>
      </c>
      <c r="B48" s="424"/>
      <c r="C48" s="424"/>
      <c r="D48" s="425"/>
      <c r="E48" s="424"/>
      <c r="F48"/>
    </row>
    <row r="49" spans="1:6" hidden="1" x14ac:dyDescent="0.2">
      <c r="A49" s="195">
        <v>43586</v>
      </c>
      <c r="B49" s="170"/>
      <c r="C49" s="170"/>
      <c r="D49" s="196"/>
      <c r="E49" s="170"/>
      <c r="F49"/>
    </row>
    <row r="50" spans="1:6" hidden="1" x14ac:dyDescent="0.2">
      <c r="A50" s="195">
        <v>43617</v>
      </c>
      <c r="B50" s="170"/>
      <c r="C50" s="170"/>
      <c r="D50" s="196"/>
      <c r="E50" s="170"/>
      <c r="F50"/>
    </row>
    <row r="51" spans="1:6" hidden="1" x14ac:dyDescent="0.2">
      <c r="A51" s="195">
        <v>43647</v>
      </c>
      <c r="B51" s="170"/>
      <c r="C51" s="170"/>
      <c r="D51" s="196"/>
      <c r="E51" s="170"/>
      <c r="F51"/>
    </row>
    <row r="52" spans="1:6" hidden="1" x14ac:dyDescent="0.2">
      <c r="A52" s="195">
        <v>43678</v>
      </c>
      <c r="B52" s="170"/>
      <c r="C52" s="170"/>
      <c r="D52" s="196"/>
      <c r="E52" s="170"/>
      <c r="F52"/>
    </row>
    <row r="53" spans="1:6" hidden="1" x14ac:dyDescent="0.2">
      <c r="A53" s="195">
        <v>43709</v>
      </c>
      <c r="B53" s="170"/>
      <c r="C53" s="170"/>
      <c r="D53" s="196"/>
      <c r="E53" s="170"/>
      <c r="F53"/>
    </row>
    <row r="54" spans="1:6" hidden="1" x14ac:dyDescent="0.2">
      <c r="A54" s="195">
        <v>43739</v>
      </c>
      <c r="B54" s="170"/>
      <c r="C54" s="170"/>
      <c r="D54" s="196"/>
      <c r="E54" s="170"/>
      <c r="F54"/>
    </row>
    <row r="55" spans="1:6" hidden="1" x14ac:dyDescent="0.2">
      <c r="A55" s="195">
        <v>43770</v>
      </c>
      <c r="B55" s="170"/>
      <c r="C55" s="170"/>
      <c r="D55" s="196"/>
      <c r="E55" s="170"/>
      <c r="F55"/>
    </row>
    <row r="56" spans="1:6" ht="13.5" hidden="1" thickBot="1" x14ac:dyDescent="0.25">
      <c r="A56" s="197">
        <v>43800</v>
      </c>
      <c r="B56" s="198"/>
      <c r="C56" s="198"/>
      <c r="D56" s="204"/>
      <c r="E56" s="198"/>
      <c r="F56"/>
    </row>
    <row r="57" spans="1:6" s="206" customFormat="1" x14ac:dyDescent="0.2">
      <c r="A57" s="211"/>
      <c r="D57" s="207"/>
      <c r="F57" s="441"/>
    </row>
    <row r="58" spans="1:6" s="206" customFormat="1" ht="13.5" thickBot="1" x14ac:dyDescent="0.25">
      <c r="A58" s="211"/>
      <c r="D58" s="207"/>
      <c r="F58" s="441"/>
    </row>
    <row r="59" spans="1:6" x14ac:dyDescent="0.2">
      <c r="A59" s="208">
        <f>+'11- impo '!A57</f>
        <v>2016</v>
      </c>
      <c r="B59" s="193"/>
      <c r="C59" s="193"/>
      <c r="D59" s="193"/>
      <c r="E59" s="193"/>
      <c r="F59"/>
    </row>
    <row r="60" spans="1:6" x14ac:dyDescent="0.2">
      <c r="A60" s="209">
        <f>+'11- impo '!A58</f>
        <v>2017</v>
      </c>
      <c r="B60" s="170"/>
      <c r="C60" s="170"/>
      <c r="D60" s="170"/>
      <c r="E60" s="170"/>
      <c r="F60"/>
    </row>
    <row r="61" spans="1:6" ht="13.5" thickBot="1" x14ac:dyDescent="0.25">
      <c r="A61" s="210">
        <f>+'11- impo '!A59</f>
        <v>2018</v>
      </c>
      <c r="B61" s="198"/>
      <c r="C61" s="198"/>
      <c r="D61" s="198"/>
      <c r="E61" s="198"/>
      <c r="F61"/>
    </row>
    <row r="62" spans="1:6" ht="13.5" thickBot="1" x14ac:dyDescent="0.25">
      <c r="A62" s="211"/>
      <c r="B62" s="206"/>
      <c r="C62" s="206"/>
      <c r="D62" s="206"/>
      <c r="E62" s="206"/>
      <c r="F62"/>
    </row>
    <row r="63" spans="1:6" x14ac:dyDescent="0.2">
      <c r="A63" s="191" t="str">
        <f>+'11- impo '!A61</f>
        <v>ene-mar 2018</v>
      </c>
      <c r="B63" s="193"/>
      <c r="C63" s="193"/>
      <c r="D63" s="193"/>
      <c r="E63" s="193"/>
      <c r="F63"/>
    </row>
    <row r="64" spans="1:6" ht="13.5" thickBot="1" x14ac:dyDescent="0.25">
      <c r="A64" s="197" t="str">
        <f>+'11- impo '!A62</f>
        <v>ene-mar 2019</v>
      </c>
      <c r="B64" s="198"/>
      <c r="C64" s="198"/>
      <c r="D64" s="198"/>
      <c r="E64" s="198"/>
      <c r="F64"/>
    </row>
    <row r="65" spans="1:6" x14ac:dyDescent="0.2">
      <c r="A65" s="205"/>
    </row>
    <row r="66" spans="1:6" x14ac:dyDescent="0.2">
      <c r="A66" s="212" t="s">
        <v>86</v>
      </c>
    </row>
    <row r="67" spans="1:6" x14ac:dyDescent="0.2">
      <c r="A67" s="185"/>
    </row>
    <row r="68" spans="1:6" x14ac:dyDescent="0.2">
      <c r="A68" s="185"/>
      <c r="E68" s="206"/>
      <c r="F68" s="206"/>
    </row>
    <row r="69" spans="1:6" x14ac:dyDescent="0.2">
      <c r="A69" s="89" t="s">
        <v>154</v>
      </c>
      <c r="B69" s="90"/>
      <c r="C69" s="56"/>
    </row>
    <row r="70" spans="1:6" ht="13.5" thickBot="1" x14ac:dyDescent="0.25">
      <c r="A70" s="56"/>
      <c r="B70" s="56"/>
      <c r="C70" s="56"/>
    </row>
    <row r="71" spans="1:6" ht="13.5" thickBot="1" x14ac:dyDescent="0.25">
      <c r="A71" s="94" t="s">
        <v>9</v>
      </c>
      <c r="C71" s="99" t="s">
        <v>145</v>
      </c>
      <c r="D71" s="101" t="s">
        <v>123</v>
      </c>
    </row>
    <row r="72" spans="1:6" x14ac:dyDescent="0.2">
      <c r="A72" s="102">
        <v>2003</v>
      </c>
      <c r="C72" s="115">
        <f>+C59-SUM(C8:C19)</f>
        <v>0</v>
      </c>
      <c r="D72" s="118">
        <f>+D59-SUM(D8:D19)</f>
        <v>0</v>
      </c>
    </row>
    <row r="73" spans="1:6" x14ac:dyDescent="0.2">
      <c r="A73" s="104">
        <v>2004</v>
      </c>
      <c r="C73" s="119">
        <f>+C60-SUM(C20:C31)</f>
        <v>0</v>
      </c>
      <c r="D73" s="122">
        <f>+D60-SUM(D20:D31)</f>
        <v>0</v>
      </c>
    </row>
    <row r="74" spans="1:6" ht="13.5" thickBot="1" x14ac:dyDescent="0.25">
      <c r="A74" s="105">
        <v>2005</v>
      </c>
      <c r="C74" s="123">
        <f>+C61-SUM(C32:C43)</f>
        <v>0</v>
      </c>
      <c r="D74" s="126">
        <f>+D61-SUM(D32:D43)</f>
        <v>0</v>
      </c>
    </row>
    <row r="75" spans="1:6" x14ac:dyDescent="0.2">
      <c r="A75" s="102" t="str">
        <f>+A63</f>
        <v>ene-mar 2018</v>
      </c>
      <c r="C75" s="132">
        <f>+C63-(SUM(C32:INDEX(C32:C43,'parámetros e instrucciones'!$E$3)))</f>
        <v>0</v>
      </c>
      <c r="D75" s="132">
        <f>+D63-(SUM(D32:INDEX(D32:D43,'parámetros e instrucciones'!$E$3)))</f>
        <v>0</v>
      </c>
    </row>
    <row r="76" spans="1:6" ht="13.5" thickBot="1" x14ac:dyDescent="0.25">
      <c r="A76" s="105" t="str">
        <f>+A64</f>
        <v>ene-mar 2019</v>
      </c>
      <c r="C76" s="136">
        <f>+C64-(SUM(C44:INDEX(C44:C55,'parámetros e instrucciones'!$E$3)))</f>
        <v>0</v>
      </c>
      <c r="D76" s="136">
        <f>+D64-(SUM(D44:INDEX(D44:D55,'parámetros e instrucciones'!$E$3)))</f>
        <v>0</v>
      </c>
    </row>
  </sheetData>
  <sheetProtection formatCells="0" formatColumns="0" formatRows="0"/>
  <mergeCells count="6">
    <mergeCell ref="A1:E1"/>
    <mergeCell ref="A2:E2"/>
    <mergeCell ref="A3:E3"/>
    <mergeCell ref="A4:E4"/>
    <mergeCell ref="A5:E5"/>
    <mergeCell ref="A6:E6"/>
  </mergeCells>
  <phoneticPr fontId="0" type="noConversion"/>
  <printOptions horizontalCentered="1" verticalCentered="1"/>
  <pageMargins left="0.35433070866141736" right="0.43307086614173229" top="0.39370078740157483" bottom="0.39370078740157483" header="0.51181102362204722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R58" sqref="R58"/>
    </sheetView>
  </sheetViews>
  <sheetFormatPr baseColWidth="10" defaultRowHeight="12.75" x14ac:dyDescent="0.2"/>
  <cols>
    <col min="1" max="1" width="51.140625" style="512" customWidth="1"/>
    <col min="2" max="2" width="11.42578125" style="512"/>
    <col min="3" max="3" width="8.28515625" style="512" customWidth="1"/>
    <col min="4" max="4" width="11.42578125" style="512"/>
    <col min="5" max="5" width="8.28515625" style="512" customWidth="1"/>
    <col min="6" max="6" width="11.42578125" style="512"/>
    <col min="7" max="7" width="8.28515625" style="512" customWidth="1"/>
    <col min="8" max="8" width="11.42578125" style="564"/>
    <col min="9" max="9" width="13.85546875" style="564" customWidth="1"/>
    <col min="10" max="16384" width="11.42578125" style="512"/>
  </cols>
  <sheetData>
    <row r="1" spans="1:9" x14ac:dyDescent="0.2">
      <c r="A1" s="509" t="s">
        <v>290</v>
      </c>
      <c r="B1" s="510"/>
      <c r="C1" s="510"/>
      <c r="D1" s="510"/>
      <c r="E1" s="510"/>
      <c r="F1" s="510"/>
      <c r="G1" s="510"/>
      <c r="H1" s="511"/>
      <c r="I1" s="511"/>
    </row>
    <row r="2" spans="1:9" x14ac:dyDescent="0.2">
      <c r="A2" s="632" t="s">
        <v>249</v>
      </c>
      <c r="B2" s="632"/>
      <c r="C2" s="632"/>
      <c r="D2" s="632"/>
      <c r="E2" s="632"/>
      <c r="F2" s="632"/>
      <c r="G2" s="632"/>
      <c r="H2" s="632"/>
      <c r="I2" s="632"/>
    </row>
    <row r="3" spans="1:9" x14ac:dyDescent="0.2">
      <c r="A3" s="513" t="s">
        <v>279</v>
      </c>
      <c r="B3" s="570"/>
      <c r="C3" s="570"/>
      <c r="D3" s="570"/>
      <c r="E3" s="570"/>
      <c r="F3" s="570"/>
      <c r="G3" s="570"/>
      <c r="H3" s="511"/>
      <c r="I3" s="511"/>
    </row>
    <row r="4" spans="1:9" s="515" customFormat="1" x14ac:dyDescent="0.2">
      <c r="A4" s="513" t="s">
        <v>229</v>
      </c>
      <c r="B4" s="514"/>
      <c r="C4" s="514"/>
      <c r="D4" s="514"/>
      <c r="E4" s="514"/>
      <c r="F4" s="514"/>
      <c r="G4" s="514"/>
      <c r="H4" s="514"/>
      <c r="I4" s="514"/>
    </row>
    <row r="5" spans="1:9" ht="13.5" thickBot="1" x14ac:dyDescent="0.25">
      <c r="A5" s="509" t="s">
        <v>250</v>
      </c>
      <c r="B5" s="510"/>
      <c r="C5" s="510"/>
      <c r="D5" s="510"/>
      <c r="E5" s="510"/>
      <c r="F5" s="510"/>
      <c r="G5" s="510"/>
      <c r="H5" s="511"/>
      <c r="I5" s="511"/>
    </row>
    <row r="6" spans="1:9" ht="13.5" thickBot="1" x14ac:dyDescent="0.25">
      <c r="A6" s="516" t="s">
        <v>251</v>
      </c>
      <c r="B6" s="517" t="s">
        <v>226</v>
      </c>
      <c r="C6" s="518"/>
      <c r="D6" s="517" t="s">
        <v>227</v>
      </c>
      <c r="E6" s="518"/>
      <c r="F6" s="517" t="s">
        <v>228</v>
      </c>
      <c r="G6" s="518"/>
      <c r="H6" s="519" t="s">
        <v>278</v>
      </c>
      <c r="I6" s="520"/>
    </row>
    <row r="7" spans="1:9" s="527" customFormat="1" ht="13.5" thickBot="1" x14ac:dyDescent="0.25">
      <c r="A7" s="521"/>
      <c r="B7" s="522" t="s">
        <v>230</v>
      </c>
      <c r="C7" s="523" t="s">
        <v>252</v>
      </c>
      <c r="D7" s="524" t="s">
        <v>230</v>
      </c>
      <c r="E7" s="523" t="s">
        <v>252</v>
      </c>
      <c r="F7" s="524" t="s">
        <v>230</v>
      </c>
      <c r="G7" s="523" t="s">
        <v>252</v>
      </c>
      <c r="H7" s="525" t="s">
        <v>230</v>
      </c>
      <c r="I7" s="526" t="s">
        <v>252</v>
      </c>
    </row>
    <row r="8" spans="1:9" s="527" customFormat="1" x14ac:dyDescent="0.2">
      <c r="A8" s="528" t="s">
        <v>253</v>
      </c>
      <c r="B8" s="529"/>
      <c r="C8" s="530"/>
      <c r="D8" s="531"/>
      <c r="E8" s="530"/>
      <c r="F8" s="531"/>
      <c r="G8" s="530"/>
      <c r="H8" s="532"/>
      <c r="I8" s="569"/>
    </row>
    <row r="9" spans="1:9" x14ac:dyDescent="0.2">
      <c r="A9" s="533" t="s">
        <v>254</v>
      </c>
      <c r="B9" s="534"/>
      <c r="C9" s="534"/>
      <c r="D9" s="534"/>
      <c r="E9" s="534"/>
      <c r="F9" s="534"/>
      <c r="G9" s="534"/>
      <c r="H9" s="535"/>
      <c r="I9" s="536"/>
    </row>
    <row r="10" spans="1:9" x14ac:dyDescent="0.2">
      <c r="A10" s="537" t="s">
        <v>255</v>
      </c>
      <c r="B10" s="534"/>
      <c r="C10" s="534"/>
      <c r="D10" s="534"/>
      <c r="E10" s="534"/>
      <c r="F10" s="534"/>
      <c r="G10" s="534"/>
      <c r="H10" s="535"/>
      <c r="I10" s="536"/>
    </row>
    <row r="11" spans="1:9" x14ac:dyDescent="0.2">
      <c r="A11" s="537" t="s">
        <v>256</v>
      </c>
      <c r="B11" s="534"/>
      <c r="C11" s="534"/>
      <c r="D11" s="534"/>
      <c r="E11" s="534"/>
      <c r="F11" s="534"/>
      <c r="G11" s="534"/>
      <c r="H11" s="535"/>
      <c r="I11" s="536"/>
    </row>
    <row r="12" spans="1:9" x14ac:dyDescent="0.2">
      <c r="A12" s="533" t="s">
        <v>257</v>
      </c>
      <c r="B12" s="534"/>
      <c r="C12" s="534"/>
      <c r="D12" s="534"/>
      <c r="E12" s="534"/>
      <c r="F12" s="534"/>
      <c r="G12" s="534"/>
      <c r="H12" s="535"/>
      <c r="I12" s="536"/>
    </row>
    <row r="13" spans="1:9" x14ac:dyDescent="0.2">
      <c r="A13" s="537" t="s">
        <v>258</v>
      </c>
      <c r="B13" s="534"/>
      <c r="C13" s="534"/>
      <c r="D13" s="534"/>
      <c r="E13" s="534"/>
      <c r="F13" s="534"/>
      <c r="G13" s="534"/>
      <c r="H13" s="535"/>
      <c r="I13" s="536"/>
    </row>
    <row r="14" spans="1:9" x14ac:dyDescent="0.2">
      <c r="A14" s="537" t="s">
        <v>259</v>
      </c>
      <c r="B14" s="534"/>
      <c r="C14" s="534"/>
      <c r="D14" s="534"/>
      <c r="E14" s="534"/>
      <c r="F14" s="534"/>
      <c r="G14" s="534"/>
      <c r="H14" s="535"/>
      <c r="I14" s="536"/>
    </row>
    <row r="15" spans="1:9" x14ac:dyDescent="0.2">
      <c r="A15" s="537" t="s">
        <v>260</v>
      </c>
      <c r="B15" s="534"/>
      <c r="C15" s="534"/>
      <c r="D15" s="534"/>
      <c r="E15" s="534"/>
      <c r="F15" s="534"/>
      <c r="G15" s="534"/>
      <c r="H15" s="535"/>
      <c r="I15" s="536"/>
    </row>
    <row r="16" spans="1:9" x14ac:dyDescent="0.2">
      <c r="A16" s="537" t="s">
        <v>261</v>
      </c>
      <c r="B16" s="534"/>
      <c r="C16" s="534"/>
      <c r="D16" s="534"/>
      <c r="E16" s="534"/>
      <c r="F16" s="534"/>
      <c r="G16" s="534"/>
      <c r="H16" s="535"/>
      <c r="I16" s="536"/>
    </row>
    <row r="17" spans="1:9" x14ac:dyDescent="0.2">
      <c r="A17" s="537" t="s">
        <v>262</v>
      </c>
      <c r="B17" s="534"/>
      <c r="C17" s="534"/>
      <c r="D17" s="534"/>
      <c r="E17" s="534"/>
      <c r="F17" s="534"/>
      <c r="G17" s="534"/>
      <c r="H17" s="535"/>
      <c r="I17" s="536"/>
    </row>
    <row r="18" spans="1:9" x14ac:dyDescent="0.2">
      <c r="A18" s="537" t="s">
        <v>263</v>
      </c>
      <c r="B18" s="534"/>
      <c r="C18" s="534"/>
      <c r="D18" s="534"/>
      <c r="E18" s="534"/>
      <c r="F18" s="534"/>
      <c r="G18" s="534"/>
      <c r="H18" s="535"/>
      <c r="I18" s="536"/>
    </row>
    <row r="19" spans="1:9" x14ac:dyDescent="0.2">
      <c r="A19" s="533" t="s">
        <v>264</v>
      </c>
      <c r="B19" s="534"/>
      <c r="C19" s="534"/>
      <c r="D19" s="534"/>
      <c r="E19" s="534"/>
      <c r="F19" s="534"/>
      <c r="G19" s="534"/>
      <c r="H19" s="535"/>
      <c r="I19" s="536"/>
    </row>
    <row r="20" spans="1:9" x14ac:dyDescent="0.2">
      <c r="A20" s="537" t="s">
        <v>265</v>
      </c>
      <c r="B20" s="534"/>
      <c r="C20" s="534"/>
      <c r="D20" s="534"/>
      <c r="E20" s="534"/>
      <c r="F20" s="534"/>
      <c r="G20" s="534"/>
      <c r="H20" s="535"/>
      <c r="I20" s="536"/>
    </row>
    <row r="21" spans="1:9" x14ac:dyDescent="0.2">
      <c r="A21" s="537" t="s">
        <v>266</v>
      </c>
      <c r="B21" s="534"/>
      <c r="C21" s="534"/>
      <c r="D21" s="534"/>
      <c r="E21" s="534"/>
      <c r="F21" s="534"/>
      <c r="G21" s="534"/>
      <c r="H21" s="535"/>
      <c r="I21" s="536"/>
    </row>
    <row r="22" spans="1:9" x14ac:dyDescent="0.2">
      <c r="A22" s="537" t="s">
        <v>267</v>
      </c>
      <c r="B22" s="534"/>
      <c r="C22" s="534"/>
      <c r="D22" s="534"/>
      <c r="E22" s="534"/>
      <c r="F22" s="534"/>
      <c r="G22" s="534"/>
      <c r="H22" s="535"/>
      <c r="I22" s="536"/>
    </row>
    <row r="23" spans="1:9" x14ac:dyDescent="0.2">
      <c r="A23" s="533" t="s">
        <v>268</v>
      </c>
      <c r="B23" s="534"/>
      <c r="C23" s="534"/>
      <c r="D23" s="534"/>
      <c r="E23" s="534"/>
      <c r="F23" s="534"/>
      <c r="G23" s="534"/>
      <c r="H23" s="535"/>
      <c r="I23" s="536"/>
    </row>
    <row r="24" spans="1:9" x14ac:dyDescent="0.2">
      <c r="A24" s="538" t="s">
        <v>269</v>
      </c>
      <c r="B24" s="539"/>
      <c r="C24" s="539"/>
      <c r="D24" s="539"/>
      <c r="E24" s="539"/>
      <c r="F24" s="539"/>
      <c r="G24" s="539"/>
      <c r="H24" s="540"/>
      <c r="I24" s="541"/>
    </row>
    <row r="25" spans="1:9" x14ac:dyDescent="0.2">
      <c r="A25" s="542" t="s">
        <v>270</v>
      </c>
      <c r="B25" s="543"/>
      <c r="C25" s="543"/>
      <c r="D25" s="543"/>
      <c r="E25" s="543"/>
      <c r="F25" s="543"/>
      <c r="G25" s="543"/>
      <c r="H25" s="544"/>
      <c r="I25" s="545"/>
    </row>
    <row r="26" spans="1:9" x14ac:dyDescent="0.2">
      <c r="A26" s="546" t="s">
        <v>271</v>
      </c>
      <c r="B26" s="547"/>
      <c r="C26" s="547"/>
      <c r="D26" s="547"/>
      <c r="E26" s="547"/>
      <c r="F26" s="547"/>
      <c r="G26" s="547"/>
      <c r="H26" s="548"/>
      <c r="I26" s="549"/>
    </row>
    <row r="27" spans="1:9" x14ac:dyDescent="0.2">
      <c r="A27" s="538" t="s">
        <v>272</v>
      </c>
      <c r="B27" s="539"/>
      <c r="C27" s="539"/>
      <c r="D27" s="539"/>
      <c r="E27" s="539"/>
      <c r="F27" s="539"/>
      <c r="G27" s="539"/>
      <c r="H27" s="540"/>
      <c r="I27" s="541"/>
    </row>
    <row r="28" spans="1:9" x14ac:dyDescent="0.2">
      <c r="A28" s="542" t="s">
        <v>270</v>
      </c>
      <c r="B28" s="543"/>
      <c r="C28" s="543"/>
      <c r="D28" s="543"/>
      <c r="E28" s="543"/>
      <c r="F28" s="543"/>
      <c r="G28" s="543"/>
      <c r="H28" s="544"/>
      <c r="I28" s="545"/>
    </row>
    <row r="29" spans="1:9" x14ac:dyDescent="0.2">
      <c r="A29" s="546" t="s">
        <v>271</v>
      </c>
      <c r="B29" s="547"/>
      <c r="C29" s="547"/>
      <c r="D29" s="547"/>
      <c r="E29" s="547"/>
      <c r="F29" s="547"/>
      <c r="G29" s="547"/>
      <c r="H29" s="548"/>
      <c r="I29" s="549"/>
    </row>
    <row r="30" spans="1:9" x14ac:dyDescent="0.2">
      <c r="A30" s="538" t="s">
        <v>273</v>
      </c>
      <c r="B30" s="539"/>
      <c r="C30" s="539"/>
      <c r="D30" s="539"/>
      <c r="E30" s="539"/>
      <c r="F30" s="539"/>
      <c r="G30" s="539"/>
      <c r="H30" s="540"/>
      <c r="I30" s="541"/>
    </row>
    <row r="31" spans="1:9" x14ac:dyDescent="0.2">
      <c r="A31" s="542" t="s">
        <v>270</v>
      </c>
      <c r="B31" s="543"/>
      <c r="C31" s="543"/>
      <c r="D31" s="543"/>
      <c r="E31" s="543"/>
      <c r="F31" s="543"/>
      <c r="G31" s="543"/>
      <c r="H31" s="544"/>
      <c r="I31" s="545"/>
    </row>
    <row r="32" spans="1:9" x14ac:dyDescent="0.2">
      <c r="A32" s="546" t="s">
        <v>271</v>
      </c>
      <c r="B32" s="547"/>
      <c r="C32" s="547"/>
      <c r="D32" s="547"/>
      <c r="E32" s="547"/>
      <c r="F32" s="547"/>
      <c r="G32" s="547"/>
      <c r="H32" s="548"/>
      <c r="I32" s="549"/>
    </row>
    <row r="33" spans="1:9" x14ac:dyDescent="0.2">
      <c r="A33" s="538" t="s">
        <v>274</v>
      </c>
      <c r="B33" s="539"/>
      <c r="C33" s="539"/>
      <c r="D33" s="539"/>
      <c r="E33" s="539"/>
      <c r="F33" s="539"/>
      <c r="G33" s="539"/>
      <c r="H33" s="540"/>
      <c r="I33" s="541"/>
    </row>
    <row r="34" spans="1:9" x14ac:dyDescent="0.2">
      <c r="A34" s="542" t="s">
        <v>270</v>
      </c>
      <c r="B34" s="543"/>
      <c r="C34" s="543"/>
      <c r="D34" s="543"/>
      <c r="E34" s="543"/>
      <c r="F34" s="543"/>
      <c r="G34" s="543"/>
      <c r="H34" s="544"/>
      <c r="I34" s="545"/>
    </row>
    <row r="35" spans="1:9" x14ac:dyDescent="0.2">
      <c r="A35" s="546" t="s">
        <v>271</v>
      </c>
      <c r="B35" s="547"/>
      <c r="C35" s="547"/>
      <c r="D35" s="547"/>
      <c r="E35" s="547"/>
      <c r="F35" s="547"/>
      <c r="G35" s="547"/>
      <c r="H35" s="548"/>
      <c r="I35" s="549"/>
    </row>
    <row r="36" spans="1:9" x14ac:dyDescent="0.2">
      <c r="A36" s="533" t="s">
        <v>275</v>
      </c>
      <c r="B36" s="534"/>
      <c r="C36" s="550">
        <v>1</v>
      </c>
      <c r="D36" s="534"/>
      <c r="E36" s="550">
        <v>1</v>
      </c>
      <c r="F36" s="534"/>
      <c r="G36" s="550">
        <v>1</v>
      </c>
      <c r="H36" s="535"/>
      <c r="I36" s="551">
        <v>1</v>
      </c>
    </row>
    <row r="37" spans="1:9" x14ac:dyDescent="0.2">
      <c r="A37" s="533" t="s">
        <v>276</v>
      </c>
      <c r="B37" s="534"/>
      <c r="C37" s="534"/>
      <c r="D37" s="534"/>
      <c r="E37" s="534"/>
      <c r="F37" s="534"/>
      <c r="G37" s="534"/>
      <c r="H37" s="535"/>
      <c r="I37" s="536"/>
    </row>
    <row r="38" spans="1:9" ht="13.5" thickBot="1" x14ac:dyDescent="0.25">
      <c r="A38" s="538" t="s">
        <v>277</v>
      </c>
      <c r="B38" s="539"/>
      <c r="C38" s="539"/>
      <c r="D38" s="539"/>
      <c r="E38" s="539"/>
      <c r="F38" s="539"/>
      <c r="G38" s="539"/>
      <c r="H38" s="540"/>
      <c r="I38" s="541"/>
    </row>
    <row r="39" spans="1:9" x14ac:dyDescent="0.2">
      <c r="A39" s="552" t="s">
        <v>99</v>
      </c>
      <c r="B39" s="303"/>
      <c r="C39" s="303"/>
      <c r="D39" s="303"/>
      <c r="E39" s="303"/>
      <c r="F39" s="303"/>
      <c r="G39" s="303"/>
      <c r="H39" s="553"/>
      <c r="I39" s="554"/>
    </row>
    <row r="40" spans="1:9" x14ac:dyDescent="0.2">
      <c r="A40" s="555" t="s">
        <v>100</v>
      </c>
      <c r="B40" s="306"/>
      <c r="C40" s="306"/>
      <c r="D40" s="306"/>
      <c r="E40" s="306"/>
      <c r="F40" s="306"/>
      <c r="G40" s="306"/>
      <c r="H40" s="556"/>
      <c r="I40" s="557"/>
    </row>
    <row r="41" spans="1:9" ht="13.5" thickBot="1" x14ac:dyDescent="0.25">
      <c r="A41" s="558" t="s">
        <v>101</v>
      </c>
      <c r="B41" s="309"/>
      <c r="C41" s="309"/>
      <c r="D41" s="309"/>
      <c r="E41" s="309"/>
      <c r="F41" s="309"/>
      <c r="G41" s="309"/>
      <c r="H41" s="559"/>
      <c r="I41" s="560"/>
    </row>
    <row r="42" spans="1:9" x14ac:dyDescent="0.2">
      <c r="A42" s="311"/>
      <c r="B42" s="51"/>
      <c r="C42" s="312"/>
      <c r="D42" s="312"/>
      <c r="E42" s="312"/>
      <c r="F42" s="312"/>
      <c r="G42" s="312"/>
      <c r="H42" s="561"/>
      <c r="I42" s="561"/>
    </row>
    <row r="43" spans="1:9" x14ac:dyDescent="0.2">
      <c r="A43" s="312"/>
      <c r="B43" s="312"/>
      <c r="C43" s="312"/>
      <c r="D43" s="312"/>
      <c r="E43" s="312"/>
      <c r="F43" s="312"/>
      <c r="G43" s="312"/>
      <c r="H43" s="561"/>
      <c r="I43" s="561"/>
    </row>
    <row r="44" spans="1:9" x14ac:dyDescent="0.2">
      <c r="A44" s="312"/>
      <c r="B44" s="312"/>
      <c r="C44" s="312"/>
      <c r="D44" s="312"/>
      <c r="E44" s="312"/>
      <c r="F44" s="312"/>
      <c r="G44" s="312"/>
      <c r="H44" s="561"/>
      <c r="I44" s="561"/>
    </row>
    <row r="45" spans="1:9" x14ac:dyDescent="0.2">
      <c r="A45" s="312"/>
      <c r="B45" s="312"/>
      <c r="C45" s="312"/>
      <c r="D45" s="312"/>
      <c r="E45" s="312"/>
      <c r="F45" s="312"/>
      <c r="G45" s="312"/>
      <c r="H45" s="561"/>
      <c r="I45" s="561"/>
    </row>
    <row r="46" spans="1:9" x14ac:dyDescent="0.2">
      <c r="A46" s="312"/>
      <c r="B46" s="312"/>
      <c r="C46" s="312"/>
      <c r="D46" s="312"/>
      <c r="E46" s="312"/>
      <c r="F46" s="312"/>
      <c r="G46" s="312"/>
      <c r="H46" s="561"/>
      <c r="I46" s="561"/>
    </row>
    <row r="47" spans="1:9" x14ac:dyDescent="0.2">
      <c r="A47" s="312"/>
      <c r="B47" s="312"/>
      <c r="C47" s="312"/>
      <c r="D47" s="312"/>
      <c r="E47" s="312"/>
      <c r="F47" s="312"/>
      <c r="G47" s="312"/>
      <c r="H47" s="561"/>
      <c r="I47" s="561"/>
    </row>
    <row r="48" spans="1:9" ht="13.5" thickBot="1" x14ac:dyDescent="0.25">
      <c r="A48" s="89" t="s">
        <v>155</v>
      </c>
      <c r="B48" s="562"/>
      <c r="C48" s="562"/>
      <c r="D48" s="562"/>
      <c r="E48" s="562"/>
      <c r="F48" s="562"/>
      <c r="G48" s="562"/>
      <c r="H48" s="563"/>
    </row>
    <row r="49" spans="1:8" ht="13.5" thickBot="1" x14ac:dyDescent="0.25">
      <c r="A49" s="94" t="s">
        <v>9</v>
      </c>
      <c r="B49" s="94" t="str">
        <f>+B6</f>
        <v>promedio 2016</v>
      </c>
      <c r="C49" s="562"/>
      <c r="D49" s="94" t="str">
        <f>+D6</f>
        <v>promedio 2017</v>
      </c>
      <c r="E49" s="562"/>
      <c r="F49" s="94" t="str">
        <f>+F6</f>
        <v>promedio 2018</v>
      </c>
      <c r="G49" s="562"/>
      <c r="H49" s="565" t="str">
        <f>+H6</f>
        <v>promedio ene-marzo 2019</v>
      </c>
    </row>
    <row r="50" spans="1:8" ht="13.5" thickBot="1" x14ac:dyDescent="0.25">
      <c r="A50" s="111" t="s">
        <v>147</v>
      </c>
      <c r="B50" s="146">
        <f>+B36-SUM(B9,B9:B11,B13:B18,B20:B23,B25:B26,B28:B29,B31:B32,B34:B35)</f>
        <v>0</v>
      </c>
      <c r="C50" s="566"/>
      <c r="D50" s="146">
        <f>+D36-SUM(D9,D9:D11,D13:D18,D20:D23,D25:D26,D28:D29,D31:D32,D34:D35)</f>
        <v>0</v>
      </c>
      <c r="E50" s="566"/>
      <c r="F50" s="146">
        <f>+F36-SUM(F9,F9:F11,F13:F18,F20:F23,F25:F26,F28:F29,F31:F32,F34:F35)</f>
        <v>0</v>
      </c>
      <c r="G50" s="566"/>
      <c r="H50" s="567">
        <f>+H36-SUM(H9,H9:H11,H13:H18,H20:H23,H25:H26,H28:H29,H31:H32,H34:H35)</f>
        <v>0</v>
      </c>
    </row>
  </sheetData>
  <mergeCells count="1">
    <mergeCell ref="A2:I2"/>
  </mergeCells>
  <printOptions horizontalCentered="1" verticalCentered="1"/>
  <pageMargins left="0.27559055118110237" right="0.23622047244094491" top="0.43307086614173229" bottom="0.47244094488188981" header="0.51181102362204722" footer="0.51181102362204722"/>
  <pageSetup paperSize="9" orientation="landscape" r:id="rId1"/>
  <headerFooter alignWithMargins="0">
    <oddHeader>&amp;R2019 - Año de la Exportación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="75" workbookViewId="0">
      <selection sqref="A1:I42"/>
    </sheetView>
  </sheetViews>
  <sheetFormatPr baseColWidth="10" defaultRowHeight="12.75" x14ac:dyDescent="0.2"/>
  <cols>
    <col min="1" max="1" width="53.42578125" style="512" customWidth="1"/>
    <col min="2" max="2" width="11.42578125" style="512"/>
    <col min="3" max="3" width="8.28515625" style="512" customWidth="1"/>
    <col min="4" max="4" width="11.42578125" style="512"/>
    <col min="5" max="5" width="8.28515625" style="512" customWidth="1"/>
    <col min="6" max="6" width="11.42578125" style="512"/>
    <col min="7" max="7" width="8.28515625" style="512" customWidth="1"/>
    <col min="8" max="8" width="11.42578125" style="564"/>
    <col min="9" max="9" width="12" style="564" customWidth="1"/>
    <col min="10" max="16384" width="11.42578125" style="512"/>
  </cols>
  <sheetData>
    <row r="1" spans="1:9" x14ac:dyDescent="0.2">
      <c r="A1" s="509" t="s">
        <v>291</v>
      </c>
      <c r="B1" s="510"/>
      <c r="C1" s="510"/>
      <c r="D1" s="510"/>
      <c r="E1" s="510"/>
      <c r="F1" s="510"/>
      <c r="G1" s="510"/>
      <c r="H1" s="511"/>
      <c r="I1" s="511"/>
    </row>
    <row r="2" spans="1:9" x14ac:dyDescent="0.2">
      <c r="A2" s="509" t="s">
        <v>249</v>
      </c>
      <c r="B2" s="510"/>
      <c r="C2" s="510"/>
      <c r="D2" s="510"/>
      <c r="E2" s="510"/>
      <c r="F2" s="510"/>
      <c r="G2" s="510"/>
      <c r="H2" s="511"/>
      <c r="I2" s="511"/>
    </row>
    <row r="3" spans="1:9" x14ac:dyDescent="0.2">
      <c r="A3" s="513" t="s">
        <v>293</v>
      </c>
      <c r="B3" s="570"/>
      <c r="C3" s="570"/>
      <c r="D3" s="570"/>
      <c r="E3" s="570"/>
      <c r="F3" s="570"/>
      <c r="G3" s="570"/>
      <c r="H3" s="511"/>
      <c r="I3" s="511"/>
    </row>
    <row r="4" spans="1:9" s="515" customFormat="1" x14ac:dyDescent="0.2">
      <c r="A4" s="513" t="s">
        <v>229</v>
      </c>
      <c r="B4" s="514"/>
      <c r="C4" s="514"/>
      <c r="D4" s="514"/>
      <c r="E4" s="514"/>
      <c r="F4" s="514"/>
      <c r="G4" s="514"/>
      <c r="H4" s="514"/>
      <c r="I4" s="514"/>
    </row>
    <row r="5" spans="1:9" x14ac:dyDescent="0.2">
      <c r="A5" s="509" t="s">
        <v>250</v>
      </c>
      <c r="B5" s="510"/>
      <c r="C5" s="510"/>
      <c r="D5" s="510"/>
      <c r="E5" s="510"/>
      <c r="F5" s="510"/>
      <c r="G5" s="510"/>
      <c r="H5" s="511"/>
      <c r="I5" s="511"/>
    </row>
    <row r="6" spans="1:9" ht="13.5" thickBot="1" x14ac:dyDescent="0.25">
      <c r="A6" s="509"/>
      <c r="B6" s="510"/>
      <c r="C6" s="510"/>
      <c r="D6" s="510"/>
      <c r="E6" s="510"/>
      <c r="F6" s="510"/>
      <c r="G6" s="510"/>
      <c r="H6" s="511"/>
      <c r="I6" s="511"/>
    </row>
    <row r="7" spans="1:9" ht="13.5" thickBot="1" x14ac:dyDescent="0.25">
      <c r="A7" s="516" t="s">
        <v>251</v>
      </c>
      <c r="B7" s="517" t="s">
        <v>226</v>
      </c>
      <c r="C7" s="518"/>
      <c r="D7" s="517" t="s">
        <v>227</v>
      </c>
      <c r="E7" s="518"/>
      <c r="F7" s="517" t="s">
        <v>228</v>
      </c>
      <c r="G7" s="518"/>
      <c r="H7" s="519" t="s">
        <v>278</v>
      </c>
      <c r="I7" s="520"/>
    </row>
    <row r="8" spans="1:9" s="527" customFormat="1" ht="13.5" thickBot="1" x14ac:dyDescent="0.25">
      <c r="A8" s="521"/>
      <c r="B8" s="522" t="s">
        <v>230</v>
      </c>
      <c r="C8" s="523" t="s">
        <v>252</v>
      </c>
      <c r="D8" s="524" t="s">
        <v>230</v>
      </c>
      <c r="E8" s="523" t="s">
        <v>252</v>
      </c>
      <c r="F8" s="524" t="s">
        <v>230</v>
      </c>
      <c r="G8" s="523" t="s">
        <v>252</v>
      </c>
      <c r="H8" s="525" t="s">
        <v>230</v>
      </c>
      <c r="I8" s="526" t="s">
        <v>252</v>
      </c>
    </row>
    <row r="9" spans="1:9" s="527" customFormat="1" x14ac:dyDescent="0.2">
      <c r="A9" s="528" t="s">
        <v>253</v>
      </c>
      <c r="B9" s="529"/>
      <c r="C9" s="530"/>
      <c r="D9" s="531"/>
      <c r="E9" s="530"/>
      <c r="F9" s="531"/>
      <c r="G9" s="530"/>
      <c r="H9" s="532"/>
      <c r="I9" s="569"/>
    </row>
    <row r="10" spans="1:9" x14ac:dyDescent="0.2">
      <c r="A10" s="533" t="s">
        <v>254</v>
      </c>
      <c r="B10" s="534"/>
      <c r="C10" s="534"/>
      <c r="D10" s="534"/>
      <c r="E10" s="534"/>
      <c r="F10" s="534"/>
      <c r="G10" s="534"/>
      <c r="H10" s="535"/>
      <c r="I10" s="536"/>
    </row>
    <row r="11" spans="1:9" x14ac:dyDescent="0.2">
      <c r="A11" s="537" t="s">
        <v>255</v>
      </c>
      <c r="B11" s="534"/>
      <c r="C11" s="534"/>
      <c r="D11" s="534"/>
      <c r="E11" s="534"/>
      <c r="F11" s="534"/>
      <c r="G11" s="534"/>
      <c r="H11" s="535"/>
      <c r="I11" s="536"/>
    </row>
    <row r="12" spans="1:9" x14ac:dyDescent="0.2">
      <c r="A12" s="537" t="s">
        <v>256</v>
      </c>
      <c r="B12" s="534"/>
      <c r="C12" s="534"/>
      <c r="D12" s="534"/>
      <c r="E12" s="534"/>
      <c r="F12" s="534"/>
      <c r="G12" s="534"/>
      <c r="H12" s="535"/>
      <c r="I12" s="536"/>
    </row>
    <row r="13" spans="1:9" x14ac:dyDescent="0.2">
      <c r="A13" s="533" t="s">
        <v>257</v>
      </c>
      <c r="B13" s="534"/>
      <c r="C13" s="534"/>
      <c r="D13" s="534"/>
      <c r="E13" s="534"/>
      <c r="F13" s="534"/>
      <c r="G13" s="534"/>
      <c r="H13" s="535"/>
      <c r="I13" s="536"/>
    </row>
    <row r="14" spans="1:9" x14ac:dyDescent="0.2">
      <c r="A14" s="537" t="s">
        <v>258</v>
      </c>
      <c r="B14" s="534"/>
      <c r="C14" s="534"/>
      <c r="D14" s="534"/>
      <c r="E14" s="534"/>
      <c r="F14" s="534"/>
      <c r="G14" s="534"/>
      <c r="H14" s="535"/>
      <c r="I14" s="536"/>
    </row>
    <row r="15" spans="1:9" x14ac:dyDescent="0.2">
      <c r="A15" s="537" t="s">
        <v>259</v>
      </c>
      <c r="B15" s="534"/>
      <c r="C15" s="534"/>
      <c r="D15" s="534"/>
      <c r="E15" s="534"/>
      <c r="F15" s="534"/>
      <c r="G15" s="534"/>
      <c r="H15" s="535"/>
      <c r="I15" s="536"/>
    </row>
    <row r="16" spans="1:9" x14ac:dyDescent="0.2">
      <c r="A16" s="537" t="s">
        <v>260</v>
      </c>
      <c r="B16" s="534"/>
      <c r="C16" s="534"/>
      <c r="D16" s="534"/>
      <c r="E16" s="534"/>
      <c r="F16" s="534"/>
      <c r="G16" s="534"/>
      <c r="H16" s="535"/>
      <c r="I16" s="536"/>
    </row>
    <row r="17" spans="1:9" x14ac:dyDescent="0.2">
      <c r="A17" s="537" t="s">
        <v>261</v>
      </c>
      <c r="B17" s="534"/>
      <c r="C17" s="534"/>
      <c r="D17" s="534"/>
      <c r="E17" s="534"/>
      <c r="F17" s="534"/>
      <c r="G17" s="534"/>
      <c r="H17" s="535"/>
      <c r="I17" s="536"/>
    </row>
    <row r="18" spans="1:9" x14ac:dyDescent="0.2">
      <c r="A18" s="537" t="s">
        <v>262</v>
      </c>
      <c r="B18" s="534"/>
      <c r="C18" s="534"/>
      <c r="D18" s="534"/>
      <c r="E18" s="534"/>
      <c r="F18" s="534"/>
      <c r="G18" s="534"/>
      <c r="H18" s="535"/>
      <c r="I18" s="536"/>
    </row>
    <row r="19" spans="1:9" x14ac:dyDescent="0.2">
      <c r="A19" s="537" t="s">
        <v>263</v>
      </c>
      <c r="B19" s="534"/>
      <c r="C19" s="534"/>
      <c r="D19" s="534"/>
      <c r="E19" s="534"/>
      <c r="F19" s="534"/>
      <c r="G19" s="534"/>
      <c r="H19" s="535"/>
      <c r="I19" s="536"/>
    </row>
    <row r="20" spans="1:9" x14ac:dyDescent="0.2">
      <c r="A20" s="533" t="s">
        <v>264</v>
      </c>
      <c r="B20" s="534"/>
      <c r="C20" s="534"/>
      <c r="D20" s="534"/>
      <c r="E20" s="534"/>
      <c r="F20" s="534"/>
      <c r="G20" s="534"/>
      <c r="H20" s="535"/>
      <c r="I20" s="536"/>
    </row>
    <row r="21" spans="1:9" x14ac:dyDescent="0.2">
      <c r="A21" s="537" t="s">
        <v>265</v>
      </c>
      <c r="B21" s="534"/>
      <c r="C21" s="534"/>
      <c r="D21" s="534"/>
      <c r="E21" s="534"/>
      <c r="F21" s="534"/>
      <c r="G21" s="534"/>
      <c r="H21" s="535"/>
      <c r="I21" s="536"/>
    </row>
    <row r="22" spans="1:9" x14ac:dyDescent="0.2">
      <c r="A22" s="537" t="s">
        <v>266</v>
      </c>
      <c r="B22" s="534"/>
      <c r="C22" s="534"/>
      <c r="D22" s="534"/>
      <c r="E22" s="534"/>
      <c r="F22" s="534"/>
      <c r="G22" s="534"/>
      <c r="H22" s="535"/>
      <c r="I22" s="536"/>
    </row>
    <row r="23" spans="1:9" x14ac:dyDescent="0.2">
      <c r="A23" s="537" t="s">
        <v>267</v>
      </c>
      <c r="B23" s="534"/>
      <c r="C23" s="534"/>
      <c r="D23" s="534"/>
      <c r="E23" s="534"/>
      <c r="F23" s="534"/>
      <c r="G23" s="534"/>
      <c r="H23" s="535"/>
      <c r="I23" s="536"/>
    </row>
    <row r="24" spans="1:9" x14ac:dyDescent="0.2">
      <c r="A24" s="533" t="s">
        <v>268</v>
      </c>
      <c r="B24" s="534"/>
      <c r="C24" s="534"/>
      <c r="D24" s="534"/>
      <c r="E24" s="534"/>
      <c r="F24" s="534"/>
      <c r="G24" s="534"/>
      <c r="H24" s="535"/>
      <c r="I24" s="536"/>
    </row>
    <row r="25" spans="1:9" x14ac:dyDescent="0.2">
      <c r="A25" s="538" t="s">
        <v>269</v>
      </c>
      <c r="B25" s="539"/>
      <c r="C25" s="539"/>
      <c r="D25" s="539"/>
      <c r="E25" s="539"/>
      <c r="F25" s="539"/>
      <c r="G25" s="539"/>
      <c r="H25" s="540"/>
      <c r="I25" s="541"/>
    </row>
    <row r="26" spans="1:9" x14ac:dyDescent="0.2">
      <c r="A26" s="542" t="s">
        <v>270</v>
      </c>
      <c r="B26" s="543"/>
      <c r="C26" s="543"/>
      <c r="D26" s="543"/>
      <c r="E26" s="543"/>
      <c r="F26" s="543"/>
      <c r="G26" s="543"/>
      <c r="H26" s="544"/>
      <c r="I26" s="545"/>
    </row>
    <row r="27" spans="1:9" x14ac:dyDescent="0.2">
      <c r="A27" s="546" t="s">
        <v>271</v>
      </c>
      <c r="B27" s="547"/>
      <c r="C27" s="547"/>
      <c r="D27" s="547"/>
      <c r="E27" s="547"/>
      <c r="F27" s="547"/>
      <c r="G27" s="547"/>
      <c r="H27" s="548"/>
      <c r="I27" s="549"/>
    </row>
    <row r="28" spans="1:9" x14ac:dyDescent="0.2">
      <c r="A28" s="538" t="s">
        <v>272</v>
      </c>
      <c r="B28" s="539"/>
      <c r="C28" s="539"/>
      <c r="D28" s="539"/>
      <c r="E28" s="539"/>
      <c r="F28" s="539"/>
      <c r="G28" s="539"/>
      <c r="H28" s="540"/>
      <c r="I28" s="541"/>
    </row>
    <row r="29" spans="1:9" x14ac:dyDescent="0.2">
      <c r="A29" s="542" t="s">
        <v>270</v>
      </c>
      <c r="B29" s="543"/>
      <c r="C29" s="543"/>
      <c r="D29" s="543"/>
      <c r="E29" s="543"/>
      <c r="F29" s="543"/>
      <c r="G29" s="543"/>
      <c r="H29" s="544"/>
      <c r="I29" s="545"/>
    </row>
    <row r="30" spans="1:9" x14ac:dyDescent="0.2">
      <c r="A30" s="546" t="s">
        <v>271</v>
      </c>
      <c r="B30" s="547"/>
      <c r="C30" s="547"/>
      <c r="D30" s="547"/>
      <c r="E30" s="547"/>
      <c r="F30" s="547"/>
      <c r="G30" s="547"/>
      <c r="H30" s="548"/>
      <c r="I30" s="549"/>
    </row>
    <row r="31" spans="1:9" x14ac:dyDescent="0.2">
      <c r="A31" s="538" t="s">
        <v>273</v>
      </c>
      <c r="B31" s="539"/>
      <c r="C31" s="539"/>
      <c r="D31" s="539"/>
      <c r="E31" s="539"/>
      <c r="F31" s="539"/>
      <c r="G31" s="539"/>
      <c r="H31" s="540"/>
      <c r="I31" s="541"/>
    </row>
    <row r="32" spans="1:9" x14ac:dyDescent="0.2">
      <c r="A32" s="542" t="s">
        <v>270</v>
      </c>
      <c r="B32" s="543"/>
      <c r="C32" s="543"/>
      <c r="D32" s="543"/>
      <c r="E32" s="543"/>
      <c r="F32" s="543"/>
      <c r="G32" s="543"/>
      <c r="H32" s="544"/>
      <c r="I32" s="545"/>
    </row>
    <row r="33" spans="1:9" x14ac:dyDescent="0.2">
      <c r="A33" s="546" t="s">
        <v>271</v>
      </c>
      <c r="B33" s="547"/>
      <c r="C33" s="547"/>
      <c r="D33" s="547"/>
      <c r="E33" s="547"/>
      <c r="F33" s="547"/>
      <c r="G33" s="547"/>
      <c r="H33" s="548"/>
      <c r="I33" s="549"/>
    </row>
    <row r="34" spans="1:9" x14ac:dyDescent="0.2">
      <c r="A34" s="538" t="s">
        <v>274</v>
      </c>
      <c r="B34" s="539"/>
      <c r="C34" s="539"/>
      <c r="D34" s="539"/>
      <c r="E34" s="539"/>
      <c r="F34" s="539"/>
      <c r="G34" s="539"/>
      <c r="H34" s="540"/>
      <c r="I34" s="541"/>
    </row>
    <row r="35" spans="1:9" x14ac:dyDescent="0.2">
      <c r="A35" s="542" t="s">
        <v>270</v>
      </c>
      <c r="B35" s="543"/>
      <c r="C35" s="543"/>
      <c r="D35" s="543"/>
      <c r="E35" s="543"/>
      <c r="F35" s="543"/>
      <c r="G35" s="543"/>
      <c r="H35" s="544"/>
      <c r="I35" s="545"/>
    </row>
    <row r="36" spans="1:9" x14ac:dyDescent="0.2">
      <c r="A36" s="546" t="s">
        <v>271</v>
      </c>
      <c r="B36" s="547"/>
      <c r="C36" s="547"/>
      <c r="D36" s="547"/>
      <c r="E36" s="547"/>
      <c r="F36" s="547"/>
      <c r="G36" s="547"/>
      <c r="H36" s="548"/>
      <c r="I36" s="549"/>
    </row>
    <row r="37" spans="1:9" x14ac:dyDescent="0.2">
      <c r="A37" s="533" t="s">
        <v>275</v>
      </c>
      <c r="B37" s="534"/>
      <c r="C37" s="550">
        <v>1</v>
      </c>
      <c r="D37" s="534"/>
      <c r="E37" s="550">
        <v>1</v>
      </c>
      <c r="F37" s="534"/>
      <c r="G37" s="550">
        <v>1</v>
      </c>
      <c r="H37" s="535"/>
      <c r="I37" s="551">
        <v>1</v>
      </c>
    </row>
    <row r="38" spans="1:9" x14ac:dyDescent="0.2">
      <c r="A38" s="533" t="s">
        <v>276</v>
      </c>
      <c r="B38" s="534"/>
      <c r="C38" s="534"/>
      <c r="D38" s="534"/>
      <c r="E38" s="534"/>
      <c r="F38" s="534"/>
      <c r="G38" s="534"/>
      <c r="H38" s="535"/>
      <c r="I38" s="536"/>
    </row>
    <row r="39" spans="1:9" ht="13.5" thickBot="1" x14ac:dyDescent="0.25">
      <c r="A39" s="538" t="s">
        <v>277</v>
      </c>
      <c r="B39" s="539"/>
      <c r="C39" s="539"/>
      <c r="D39" s="539"/>
      <c r="E39" s="539"/>
      <c r="F39" s="539"/>
      <c r="G39" s="539"/>
      <c r="H39" s="540"/>
      <c r="I39" s="541"/>
    </row>
    <row r="40" spans="1:9" x14ac:dyDescent="0.2">
      <c r="A40" s="552" t="s">
        <v>99</v>
      </c>
      <c r="B40" s="303"/>
      <c r="C40" s="303"/>
      <c r="D40" s="303"/>
      <c r="E40" s="303"/>
      <c r="F40" s="303"/>
      <c r="G40" s="303"/>
      <c r="H40" s="553"/>
      <c r="I40" s="554"/>
    </row>
    <row r="41" spans="1:9" x14ac:dyDescent="0.2">
      <c r="A41" s="555" t="s">
        <v>100</v>
      </c>
      <c r="B41" s="306"/>
      <c r="C41" s="306"/>
      <c r="D41" s="306"/>
      <c r="E41" s="306"/>
      <c r="F41" s="306"/>
      <c r="G41" s="306"/>
      <c r="H41" s="556"/>
      <c r="I41" s="557"/>
    </row>
    <row r="42" spans="1:9" ht="13.5" thickBot="1" x14ac:dyDescent="0.25">
      <c r="A42" s="558" t="s">
        <v>101</v>
      </c>
      <c r="B42" s="309"/>
      <c r="C42" s="309"/>
      <c r="D42" s="309"/>
      <c r="E42" s="309"/>
      <c r="F42" s="309"/>
      <c r="G42" s="309"/>
      <c r="H42" s="559"/>
      <c r="I42" s="560"/>
    </row>
    <row r="43" spans="1:9" x14ac:dyDescent="0.2">
      <c r="A43" s="311"/>
      <c r="B43" s="51"/>
      <c r="C43" s="312"/>
      <c r="D43" s="312"/>
      <c r="E43" s="312"/>
      <c r="F43" s="312"/>
      <c r="G43" s="312"/>
      <c r="H43" s="561"/>
      <c r="I43" s="561"/>
    </row>
    <row r="44" spans="1:9" x14ac:dyDescent="0.2">
      <c r="A44" s="312"/>
      <c r="B44" s="312"/>
      <c r="C44" s="312"/>
      <c r="D44" s="312"/>
      <c r="E44" s="312"/>
      <c r="F44" s="312"/>
      <c r="G44" s="312"/>
      <c r="H44" s="561"/>
      <c r="I44" s="561"/>
    </row>
    <row r="45" spans="1:9" x14ac:dyDescent="0.2">
      <c r="A45" s="312"/>
      <c r="B45" s="312"/>
      <c r="C45" s="312"/>
      <c r="D45" s="312"/>
      <c r="E45" s="312"/>
      <c r="F45" s="312"/>
      <c r="G45" s="312"/>
      <c r="H45" s="561"/>
      <c r="I45" s="561"/>
    </row>
    <row r="46" spans="1:9" x14ac:dyDescent="0.2">
      <c r="A46" s="312"/>
      <c r="B46" s="312"/>
      <c r="C46" s="312"/>
      <c r="D46" s="312"/>
      <c r="E46" s="312"/>
      <c r="F46" s="312"/>
      <c r="G46" s="312"/>
      <c r="H46" s="561"/>
      <c r="I46" s="561"/>
    </row>
    <row r="47" spans="1:9" x14ac:dyDescent="0.2">
      <c r="A47" s="312"/>
      <c r="B47" s="312"/>
      <c r="C47" s="312"/>
      <c r="D47" s="312"/>
      <c r="E47" s="312"/>
      <c r="F47" s="312"/>
      <c r="G47" s="312"/>
      <c r="H47" s="561"/>
      <c r="I47" s="561"/>
    </row>
    <row r="48" spans="1:9" x14ac:dyDescent="0.2">
      <c r="A48" s="312"/>
      <c r="B48" s="312"/>
      <c r="C48" s="312"/>
      <c r="D48" s="312"/>
      <c r="E48" s="312"/>
      <c r="F48" s="312"/>
      <c r="G48" s="312"/>
      <c r="H48" s="561"/>
      <c r="I48" s="561"/>
    </row>
    <row r="49" spans="1:8" ht="13.5" thickBot="1" x14ac:dyDescent="0.25">
      <c r="A49" s="89" t="s">
        <v>155</v>
      </c>
      <c r="B49" s="562"/>
      <c r="C49" s="562"/>
      <c r="D49" s="562"/>
      <c r="E49" s="562"/>
      <c r="F49" s="562"/>
      <c r="G49" s="562"/>
      <c r="H49" s="563"/>
    </row>
    <row r="50" spans="1:8" ht="13.5" thickBot="1" x14ac:dyDescent="0.25">
      <c r="A50" s="94" t="s">
        <v>9</v>
      </c>
      <c r="B50" s="94" t="str">
        <f>+B7</f>
        <v>promedio 2016</v>
      </c>
      <c r="C50" s="562"/>
      <c r="D50" s="94" t="str">
        <f>+D7</f>
        <v>promedio 2017</v>
      </c>
      <c r="E50" s="562"/>
      <c r="F50" s="94" t="str">
        <f>+F7</f>
        <v>promedio 2018</v>
      </c>
      <c r="G50" s="562"/>
      <c r="H50" s="565" t="str">
        <f>+H7</f>
        <v>promedio ene-marzo 2019</v>
      </c>
    </row>
    <row r="51" spans="1:8" ht="13.5" thickBot="1" x14ac:dyDescent="0.25">
      <c r="A51" s="111" t="s">
        <v>147</v>
      </c>
      <c r="B51" s="146">
        <f>+B37-SUM(B10,B10:B12,B14:B19,B21:B24,B26:B27,B29:B30,B32:B33,B35:B36)</f>
        <v>0</v>
      </c>
      <c r="C51" s="566"/>
      <c r="D51" s="146">
        <f>+D37-SUM(D10,D10:D12,D14:D19,D21:D24,D26:D27,D29:D30,D32:D33,D35:D36)</f>
        <v>0</v>
      </c>
      <c r="E51" s="566"/>
      <c r="F51" s="146">
        <f>+F37-SUM(F10,F10:F12,F14:F19,F21:F24,F26:F27,F29:F30,F32:F33,F35:F36)</f>
        <v>0</v>
      </c>
      <c r="G51" s="566"/>
      <c r="H51" s="567">
        <f>+H37-SUM(H10,H10:H12,H14:H19,H21:H24,H26:H27,H29:H30,H32:H33,H35:H36)</f>
        <v>0</v>
      </c>
    </row>
  </sheetData>
  <printOptions horizontalCentered="1" verticalCentered="1"/>
  <pageMargins left="0.27559055118110237" right="0.23622047244094491" top="0.23622047244094491" bottom="7.874015748031496E-2" header="0.51181102362204722" footer="0.51181102362204722"/>
  <pageSetup paperSize="9" scale="95" orientation="landscape" r:id="rId1"/>
  <headerFooter alignWithMargins="0">
    <oddHeader>&amp;R2019 - Año de la Exportación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O26" sqref="O26"/>
    </sheetView>
  </sheetViews>
  <sheetFormatPr baseColWidth="10" defaultRowHeight="12.75" x14ac:dyDescent="0.2"/>
  <cols>
    <col min="1" max="1" width="52.42578125" style="512" customWidth="1"/>
    <col min="2" max="2" width="11.42578125" style="512"/>
    <col min="3" max="3" width="8.28515625" style="512" customWidth="1"/>
    <col min="4" max="4" width="11.42578125" style="512"/>
    <col min="5" max="5" width="8.28515625" style="512" customWidth="1"/>
    <col min="6" max="6" width="11.42578125" style="512"/>
    <col min="7" max="7" width="8.28515625" style="512" customWidth="1"/>
    <col min="8" max="8" width="11.42578125" style="564"/>
    <col min="9" max="9" width="12" style="564" customWidth="1"/>
    <col min="10" max="16384" width="11.42578125" style="512"/>
  </cols>
  <sheetData>
    <row r="1" spans="1:9" x14ac:dyDescent="0.2">
      <c r="A1" s="509" t="s">
        <v>292</v>
      </c>
      <c r="B1" s="510"/>
      <c r="C1" s="510"/>
      <c r="D1" s="510"/>
      <c r="E1" s="510"/>
      <c r="F1" s="510"/>
      <c r="G1" s="510"/>
      <c r="H1" s="511"/>
      <c r="I1" s="511"/>
    </row>
    <row r="2" spans="1:9" x14ac:dyDescent="0.2">
      <c r="A2" s="509" t="s">
        <v>249</v>
      </c>
      <c r="B2" s="510"/>
      <c r="C2" s="510"/>
      <c r="D2" s="510"/>
      <c r="E2" s="510"/>
      <c r="F2" s="510"/>
      <c r="G2" s="510"/>
      <c r="H2" s="511"/>
      <c r="I2" s="511"/>
    </row>
    <row r="3" spans="1:9" x14ac:dyDescent="0.2">
      <c r="A3" s="513" t="s">
        <v>294</v>
      </c>
      <c r="B3" s="570"/>
      <c r="C3" s="570"/>
      <c r="D3" s="570"/>
      <c r="E3" s="570"/>
      <c r="F3" s="570"/>
      <c r="G3" s="570"/>
      <c r="H3" s="511"/>
      <c r="I3" s="511"/>
    </row>
    <row r="4" spans="1:9" s="515" customFormat="1" x14ac:dyDescent="0.2">
      <c r="A4" s="513" t="s">
        <v>229</v>
      </c>
      <c r="B4" s="514"/>
      <c r="C4" s="514"/>
      <c r="D4" s="514"/>
      <c r="E4" s="514"/>
      <c r="F4" s="514"/>
      <c r="G4" s="514"/>
      <c r="H4" s="514"/>
      <c r="I4" s="514"/>
    </row>
    <row r="5" spans="1:9" x14ac:dyDescent="0.2">
      <c r="A5" s="509" t="s">
        <v>250</v>
      </c>
      <c r="B5" s="510"/>
      <c r="C5" s="510"/>
      <c r="D5" s="510"/>
      <c r="E5" s="510"/>
      <c r="F5" s="510"/>
      <c r="G5" s="510"/>
      <c r="H5" s="511"/>
      <c r="I5" s="511"/>
    </row>
    <row r="6" spans="1:9" ht="13.5" thickBot="1" x14ac:dyDescent="0.25">
      <c r="A6" s="509"/>
      <c r="B6" s="510"/>
      <c r="C6" s="510"/>
      <c r="D6" s="510"/>
      <c r="E6" s="510"/>
      <c r="F6" s="510"/>
      <c r="G6" s="510"/>
      <c r="H6" s="511"/>
      <c r="I6" s="511"/>
    </row>
    <row r="7" spans="1:9" ht="13.5" thickBot="1" x14ac:dyDescent="0.25">
      <c r="A7" s="516" t="s">
        <v>251</v>
      </c>
      <c r="B7" s="517" t="s">
        <v>226</v>
      </c>
      <c r="C7" s="518"/>
      <c r="D7" s="517" t="s">
        <v>227</v>
      </c>
      <c r="E7" s="518"/>
      <c r="F7" s="517" t="s">
        <v>228</v>
      </c>
      <c r="G7" s="518"/>
      <c r="H7" s="519" t="s">
        <v>278</v>
      </c>
      <c r="I7" s="520"/>
    </row>
    <row r="8" spans="1:9" s="527" customFormat="1" ht="13.5" thickBot="1" x14ac:dyDescent="0.25">
      <c r="A8" s="521"/>
      <c r="B8" s="522" t="s">
        <v>230</v>
      </c>
      <c r="C8" s="523" t="s">
        <v>252</v>
      </c>
      <c r="D8" s="524" t="s">
        <v>230</v>
      </c>
      <c r="E8" s="523" t="s">
        <v>252</v>
      </c>
      <c r="F8" s="524" t="s">
        <v>230</v>
      </c>
      <c r="G8" s="523" t="s">
        <v>252</v>
      </c>
      <c r="H8" s="525" t="s">
        <v>230</v>
      </c>
      <c r="I8" s="526" t="s">
        <v>252</v>
      </c>
    </row>
    <row r="9" spans="1:9" s="527" customFormat="1" x14ac:dyDescent="0.2">
      <c r="A9" s="528" t="s">
        <v>253</v>
      </c>
      <c r="B9" s="529"/>
      <c r="C9" s="530"/>
      <c r="D9" s="531"/>
      <c r="E9" s="530"/>
      <c r="F9" s="531"/>
      <c r="G9" s="530"/>
      <c r="H9" s="532"/>
      <c r="I9" s="569"/>
    </row>
    <row r="10" spans="1:9" x14ac:dyDescent="0.2">
      <c r="A10" s="533" t="s">
        <v>254</v>
      </c>
      <c r="B10" s="534"/>
      <c r="C10" s="534"/>
      <c r="D10" s="534"/>
      <c r="E10" s="534"/>
      <c r="F10" s="534"/>
      <c r="G10" s="534"/>
      <c r="H10" s="535"/>
      <c r="I10" s="536"/>
    </row>
    <row r="11" spans="1:9" x14ac:dyDescent="0.2">
      <c r="A11" s="537" t="s">
        <v>255</v>
      </c>
      <c r="B11" s="534"/>
      <c r="C11" s="534"/>
      <c r="D11" s="534"/>
      <c r="E11" s="534"/>
      <c r="F11" s="534"/>
      <c r="G11" s="534"/>
      <c r="H11" s="535"/>
      <c r="I11" s="536"/>
    </row>
    <row r="12" spans="1:9" x14ac:dyDescent="0.2">
      <c r="A12" s="537" t="s">
        <v>256</v>
      </c>
      <c r="B12" s="534"/>
      <c r="C12" s="534"/>
      <c r="D12" s="534"/>
      <c r="E12" s="534"/>
      <c r="F12" s="534"/>
      <c r="G12" s="534"/>
      <c r="H12" s="535"/>
      <c r="I12" s="536"/>
    </row>
    <row r="13" spans="1:9" x14ac:dyDescent="0.2">
      <c r="A13" s="533" t="s">
        <v>257</v>
      </c>
      <c r="B13" s="534"/>
      <c r="C13" s="534"/>
      <c r="D13" s="534"/>
      <c r="E13" s="534"/>
      <c r="F13" s="534"/>
      <c r="G13" s="534"/>
      <c r="H13" s="535"/>
      <c r="I13" s="536"/>
    </row>
    <row r="14" spans="1:9" x14ac:dyDescent="0.2">
      <c r="A14" s="537" t="s">
        <v>258</v>
      </c>
      <c r="B14" s="534"/>
      <c r="C14" s="534"/>
      <c r="D14" s="534"/>
      <c r="E14" s="534"/>
      <c r="F14" s="534"/>
      <c r="G14" s="534"/>
      <c r="H14" s="535"/>
      <c r="I14" s="536"/>
    </row>
    <row r="15" spans="1:9" x14ac:dyDescent="0.2">
      <c r="A15" s="537" t="s">
        <v>259</v>
      </c>
      <c r="B15" s="534"/>
      <c r="C15" s="534"/>
      <c r="D15" s="534"/>
      <c r="E15" s="534"/>
      <c r="F15" s="534"/>
      <c r="G15" s="534"/>
      <c r="H15" s="535"/>
      <c r="I15" s="536"/>
    </row>
    <row r="16" spans="1:9" x14ac:dyDescent="0.2">
      <c r="A16" s="537" t="s">
        <v>260</v>
      </c>
      <c r="B16" s="534"/>
      <c r="C16" s="534"/>
      <c r="D16" s="534"/>
      <c r="E16" s="534"/>
      <c r="F16" s="534"/>
      <c r="G16" s="534"/>
      <c r="H16" s="535"/>
      <c r="I16" s="536"/>
    </row>
    <row r="17" spans="1:9" x14ac:dyDescent="0.2">
      <c r="A17" s="537" t="s">
        <v>261</v>
      </c>
      <c r="B17" s="534"/>
      <c r="C17" s="534"/>
      <c r="D17" s="534"/>
      <c r="E17" s="534"/>
      <c r="F17" s="534"/>
      <c r="G17" s="534"/>
      <c r="H17" s="535"/>
      <c r="I17" s="536"/>
    </row>
    <row r="18" spans="1:9" x14ac:dyDescent="0.2">
      <c r="A18" s="537" t="s">
        <v>262</v>
      </c>
      <c r="B18" s="534"/>
      <c r="C18" s="534"/>
      <c r="D18" s="534"/>
      <c r="E18" s="534"/>
      <c r="F18" s="534"/>
      <c r="G18" s="534"/>
      <c r="H18" s="535"/>
      <c r="I18" s="536"/>
    </row>
    <row r="19" spans="1:9" x14ac:dyDescent="0.2">
      <c r="A19" s="537" t="s">
        <v>263</v>
      </c>
      <c r="B19" s="534"/>
      <c r="C19" s="534"/>
      <c r="D19" s="534"/>
      <c r="E19" s="534"/>
      <c r="F19" s="534"/>
      <c r="G19" s="534"/>
      <c r="H19" s="535"/>
      <c r="I19" s="536"/>
    </row>
    <row r="20" spans="1:9" x14ac:dyDescent="0.2">
      <c r="A20" s="533" t="s">
        <v>264</v>
      </c>
      <c r="B20" s="534"/>
      <c r="C20" s="534"/>
      <c r="D20" s="534"/>
      <c r="E20" s="534"/>
      <c r="F20" s="534"/>
      <c r="G20" s="534"/>
      <c r="H20" s="535"/>
      <c r="I20" s="536"/>
    </row>
    <row r="21" spans="1:9" x14ac:dyDescent="0.2">
      <c r="A21" s="537" t="s">
        <v>265</v>
      </c>
      <c r="B21" s="534"/>
      <c r="C21" s="534"/>
      <c r="D21" s="534"/>
      <c r="E21" s="534"/>
      <c r="F21" s="534"/>
      <c r="G21" s="534"/>
      <c r="H21" s="535"/>
      <c r="I21" s="536"/>
    </row>
    <row r="22" spans="1:9" x14ac:dyDescent="0.2">
      <c r="A22" s="537" t="s">
        <v>266</v>
      </c>
      <c r="B22" s="534"/>
      <c r="C22" s="534"/>
      <c r="D22" s="534"/>
      <c r="E22" s="534"/>
      <c r="F22" s="534"/>
      <c r="G22" s="534"/>
      <c r="H22" s="535"/>
      <c r="I22" s="536"/>
    </row>
    <row r="23" spans="1:9" x14ac:dyDescent="0.2">
      <c r="A23" s="537" t="s">
        <v>267</v>
      </c>
      <c r="B23" s="534"/>
      <c r="C23" s="534"/>
      <c r="D23" s="534"/>
      <c r="E23" s="534"/>
      <c r="F23" s="534"/>
      <c r="G23" s="534"/>
      <c r="H23" s="535"/>
      <c r="I23" s="536"/>
    </row>
    <row r="24" spans="1:9" x14ac:dyDescent="0.2">
      <c r="A24" s="533" t="s">
        <v>268</v>
      </c>
      <c r="B24" s="534"/>
      <c r="C24" s="534"/>
      <c r="D24" s="534"/>
      <c r="E24" s="534"/>
      <c r="F24" s="534"/>
      <c r="G24" s="534"/>
      <c r="H24" s="535"/>
      <c r="I24" s="536"/>
    </row>
    <row r="25" spans="1:9" x14ac:dyDescent="0.2">
      <c r="A25" s="538" t="s">
        <v>269</v>
      </c>
      <c r="B25" s="539"/>
      <c r="C25" s="539"/>
      <c r="D25" s="539"/>
      <c r="E25" s="539"/>
      <c r="F25" s="539"/>
      <c r="G25" s="539"/>
      <c r="H25" s="540"/>
      <c r="I25" s="541"/>
    </row>
    <row r="26" spans="1:9" x14ac:dyDescent="0.2">
      <c r="A26" s="542" t="s">
        <v>270</v>
      </c>
      <c r="B26" s="543"/>
      <c r="C26" s="543"/>
      <c r="D26" s="543"/>
      <c r="E26" s="543"/>
      <c r="F26" s="543"/>
      <c r="G26" s="543"/>
      <c r="H26" s="544"/>
      <c r="I26" s="545"/>
    </row>
    <row r="27" spans="1:9" x14ac:dyDescent="0.2">
      <c r="A27" s="546" t="s">
        <v>271</v>
      </c>
      <c r="B27" s="547"/>
      <c r="C27" s="547"/>
      <c r="D27" s="547"/>
      <c r="E27" s="547"/>
      <c r="F27" s="547"/>
      <c r="G27" s="547"/>
      <c r="H27" s="548"/>
      <c r="I27" s="549"/>
    </row>
    <row r="28" spans="1:9" x14ac:dyDescent="0.2">
      <c r="A28" s="538" t="s">
        <v>272</v>
      </c>
      <c r="B28" s="539"/>
      <c r="C28" s="539"/>
      <c r="D28" s="539"/>
      <c r="E28" s="539"/>
      <c r="F28" s="539"/>
      <c r="G28" s="539"/>
      <c r="H28" s="540"/>
      <c r="I28" s="541"/>
    </row>
    <row r="29" spans="1:9" x14ac:dyDescent="0.2">
      <c r="A29" s="542" t="s">
        <v>270</v>
      </c>
      <c r="B29" s="543"/>
      <c r="C29" s="543"/>
      <c r="D29" s="543"/>
      <c r="E29" s="543"/>
      <c r="F29" s="543"/>
      <c r="G29" s="543"/>
      <c r="H29" s="544"/>
      <c r="I29" s="545"/>
    </row>
    <row r="30" spans="1:9" x14ac:dyDescent="0.2">
      <c r="A30" s="546" t="s">
        <v>271</v>
      </c>
      <c r="B30" s="547"/>
      <c r="C30" s="547"/>
      <c r="D30" s="547"/>
      <c r="E30" s="547"/>
      <c r="F30" s="547"/>
      <c r="G30" s="547"/>
      <c r="H30" s="548"/>
      <c r="I30" s="549"/>
    </row>
    <row r="31" spans="1:9" x14ac:dyDescent="0.2">
      <c r="A31" s="538" t="s">
        <v>273</v>
      </c>
      <c r="B31" s="539"/>
      <c r="C31" s="539"/>
      <c r="D31" s="539"/>
      <c r="E31" s="539"/>
      <c r="F31" s="539"/>
      <c r="G31" s="539"/>
      <c r="H31" s="540"/>
      <c r="I31" s="541"/>
    </row>
    <row r="32" spans="1:9" x14ac:dyDescent="0.2">
      <c r="A32" s="542" t="s">
        <v>270</v>
      </c>
      <c r="B32" s="543"/>
      <c r="C32" s="543"/>
      <c r="D32" s="543"/>
      <c r="E32" s="543"/>
      <c r="F32" s="543"/>
      <c r="G32" s="543"/>
      <c r="H32" s="544"/>
      <c r="I32" s="545"/>
    </row>
    <row r="33" spans="1:9" x14ac:dyDescent="0.2">
      <c r="A33" s="546" t="s">
        <v>271</v>
      </c>
      <c r="B33" s="547"/>
      <c r="C33" s="547"/>
      <c r="D33" s="547"/>
      <c r="E33" s="547"/>
      <c r="F33" s="547"/>
      <c r="G33" s="547"/>
      <c r="H33" s="548"/>
      <c r="I33" s="549"/>
    </row>
    <row r="34" spans="1:9" x14ac:dyDescent="0.2">
      <c r="A34" s="538" t="s">
        <v>274</v>
      </c>
      <c r="B34" s="539"/>
      <c r="C34" s="539"/>
      <c r="D34" s="539"/>
      <c r="E34" s="539"/>
      <c r="F34" s="539"/>
      <c r="G34" s="539"/>
      <c r="H34" s="540"/>
      <c r="I34" s="541"/>
    </row>
    <row r="35" spans="1:9" x14ac:dyDescent="0.2">
      <c r="A35" s="542" t="s">
        <v>270</v>
      </c>
      <c r="B35" s="543"/>
      <c r="C35" s="543"/>
      <c r="D35" s="543"/>
      <c r="E35" s="543"/>
      <c r="F35" s="543"/>
      <c r="G35" s="543"/>
      <c r="H35" s="544"/>
      <c r="I35" s="545"/>
    </row>
    <row r="36" spans="1:9" x14ac:dyDescent="0.2">
      <c r="A36" s="546" t="s">
        <v>271</v>
      </c>
      <c r="B36" s="547"/>
      <c r="C36" s="547"/>
      <c r="D36" s="547"/>
      <c r="E36" s="547"/>
      <c r="F36" s="547"/>
      <c r="G36" s="547"/>
      <c r="H36" s="548"/>
      <c r="I36" s="549"/>
    </row>
    <row r="37" spans="1:9" x14ac:dyDescent="0.2">
      <c r="A37" s="533" t="s">
        <v>275</v>
      </c>
      <c r="B37" s="534"/>
      <c r="C37" s="550">
        <v>1</v>
      </c>
      <c r="D37" s="534"/>
      <c r="E37" s="550">
        <v>1</v>
      </c>
      <c r="F37" s="534"/>
      <c r="G37" s="550">
        <v>1</v>
      </c>
      <c r="H37" s="535"/>
      <c r="I37" s="551">
        <v>1</v>
      </c>
    </row>
    <row r="38" spans="1:9" x14ac:dyDescent="0.2">
      <c r="A38" s="533" t="s">
        <v>276</v>
      </c>
      <c r="B38" s="534"/>
      <c r="C38" s="534"/>
      <c r="D38" s="534"/>
      <c r="E38" s="534"/>
      <c r="F38" s="534"/>
      <c r="G38" s="534"/>
      <c r="H38" s="535"/>
      <c r="I38" s="536"/>
    </row>
    <row r="39" spans="1:9" ht="13.5" thickBot="1" x14ac:dyDescent="0.25">
      <c r="A39" s="538" t="s">
        <v>277</v>
      </c>
      <c r="B39" s="539"/>
      <c r="C39" s="539"/>
      <c r="D39" s="539"/>
      <c r="E39" s="539"/>
      <c r="F39" s="539"/>
      <c r="G39" s="539"/>
      <c r="H39" s="540"/>
      <c r="I39" s="541"/>
    </row>
    <row r="40" spans="1:9" x14ac:dyDescent="0.2">
      <c r="A40" s="552" t="s">
        <v>99</v>
      </c>
      <c r="B40" s="303"/>
      <c r="C40" s="303"/>
      <c r="D40" s="303"/>
      <c r="E40" s="303"/>
      <c r="F40" s="303"/>
      <c r="G40" s="303"/>
      <c r="H40" s="553"/>
      <c r="I40" s="554"/>
    </row>
    <row r="41" spans="1:9" x14ac:dyDescent="0.2">
      <c r="A41" s="555" t="s">
        <v>100</v>
      </c>
      <c r="B41" s="306"/>
      <c r="C41" s="306"/>
      <c r="D41" s="306"/>
      <c r="E41" s="306"/>
      <c r="F41" s="306"/>
      <c r="G41" s="306"/>
      <c r="H41" s="556"/>
      <c r="I41" s="557"/>
    </row>
    <row r="42" spans="1:9" ht="13.5" thickBot="1" x14ac:dyDescent="0.25">
      <c r="A42" s="558" t="s">
        <v>101</v>
      </c>
      <c r="B42" s="309"/>
      <c r="C42" s="309"/>
      <c r="D42" s="309"/>
      <c r="E42" s="309"/>
      <c r="F42" s="309"/>
      <c r="G42" s="309"/>
      <c r="H42" s="559"/>
      <c r="I42" s="560"/>
    </row>
    <row r="43" spans="1:9" x14ac:dyDescent="0.2">
      <c r="A43" s="311"/>
      <c r="B43" s="51"/>
      <c r="C43" s="312"/>
      <c r="D43" s="312"/>
      <c r="E43" s="312"/>
      <c r="F43" s="312"/>
      <c r="G43" s="312"/>
      <c r="H43" s="561"/>
      <c r="I43" s="561"/>
    </row>
    <row r="44" spans="1:9" x14ac:dyDescent="0.2">
      <c r="A44" s="312"/>
      <c r="B44" s="312"/>
      <c r="C44" s="312"/>
      <c r="D44" s="312"/>
      <c r="E44" s="312"/>
      <c r="F44" s="312"/>
      <c r="G44" s="312"/>
      <c r="H44" s="561"/>
      <c r="I44" s="561"/>
    </row>
    <row r="45" spans="1:9" x14ac:dyDescent="0.2">
      <c r="A45" s="312"/>
      <c r="B45" s="312"/>
      <c r="C45" s="312"/>
      <c r="D45" s="312"/>
      <c r="E45" s="312"/>
      <c r="F45" s="312"/>
      <c r="G45" s="312"/>
      <c r="H45" s="561"/>
      <c r="I45" s="561"/>
    </row>
    <row r="46" spans="1:9" x14ac:dyDescent="0.2">
      <c r="A46" s="312"/>
      <c r="B46" s="312"/>
      <c r="C46" s="312"/>
      <c r="D46" s="312"/>
      <c r="E46" s="312"/>
      <c r="F46" s="312"/>
      <c r="G46" s="312"/>
      <c r="H46" s="561"/>
      <c r="I46" s="561"/>
    </row>
    <row r="47" spans="1:9" x14ac:dyDescent="0.2">
      <c r="A47" s="312"/>
      <c r="B47" s="312"/>
      <c r="C47" s="312"/>
      <c r="D47" s="312"/>
      <c r="E47" s="312"/>
      <c r="F47" s="312"/>
      <c r="G47" s="312"/>
      <c r="H47" s="561"/>
      <c r="I47" s="561"/>
    </row>
    <row r="48" spans="1:9" x14ac:dyDescent="0.2">
      <c r="A48" s="312"/>
      <c r="B48" s="312"/>
      <c r="C48" s="312"/>
      <c r="D48" s="312"/>
      <c r="E48" s="312"/>
      <c r="F48" s="312"/>
      <c r="G48" s="312"/>
      <c r="H48" s="561"/>
      <c r="I48" s="561"/>
    </row>
    <row r="49" spans="1:8" ht="13.5" thickBot="1" x14ac:dyDescent="0.25">
      <c r="A49" s="89" t="s">
        <v>155</v>
      </c>
      <c r="B49" s="562"/>
      <c r="C49" s="562"/>
      <c r="D49" s="562"/>
      <c r="E49" s="562"/>
      <c r="F49" s="562"/>
      <c r="G49" s="562"/>
      <c r="H49" s="563"/>
    </row>
    <row r="50" spans="1:8" ht="13.5" thickBot="1" x14ac:dyDescent="0.25">
      <c r="A50" s="94" t="s">
        <v>9</v>
      </c>
      <c r="B50" s="94" t="str">
        <f>+B7</f>
        <v>promedio 2016</v>
      </c>
      <c r="C50" s="562"/>
      <c r="D50" s="94" t="str">
        <f>+D7</f>
        <v>promedio 2017</v>
      </c>
      <c r="E50" s="562"/>
      <c r="F50" s="94" t="str">
        <f>+F7</f>
        <v>promedio 2018</v>
      </c>
      <c r="G50" s="562"/>
      <c r="H50" s="565" t="str">
        <f>+H7</f>
        <v>promedio ene-marzo 2019</v>
      </c>
    </row>
    <row r="51" spans="1:8" ht="13.5" thickBot="1" x14ac:dyDescent="0.25">
      <c r="A51" s="111" t="s">
        <v>147</v>
      </c>
      <c r="B51" s="146">
        <f>+B37-SUM(B10,B10:B12,B14:B19,B21:B24,B26:B27,B29:B30,B32:B33,B35:B36)</f>
        <v>0</v>
      </c>
      <c r="C51" s="566"/>
      <c r="D51" s="146">
        <f>+D37-SUM(D10,D10:D12,D14:D19,D21:D24,D26:D27,D29:D30,D32:D33,D35:D36)</f>
        <v>0</v>
      </c>
      <c r="E51" s="566"/>
      <c r="F51" s="146">
        <f>+F37-SUM(F10,F10:F12,F14:F19,F21:F24,F26:F27,F29:F30,F32:F33,F35:F36)</f>
        <v>0</v>
      </c>
      <c r="G51" s="566"/>
      <c r="H51" s="567">
        <f>+H37-SUM(H10,H10:H12,H14:H19,H21:H24,H26:H27,H29:H30,H32:H33,H35:H36)</f>
        <v>0</v>
      </c>
    </row>
  </sheetData>
  <printOptions horizontalCentered="1" verticalCentered="1"/>
  <pageMargins left="0.27559055118110237" right="0.23622047244094491" top="0.62992125984251968" bottom="0.47244094488188981" header="0.51181102362204722" footer="0.51181102362204722"/>
  <pageSetup paperSize="9" scale="98" orientation="landscape" r:id="rId1"/>
  <headerFooter alignWithMargins="0">
    <oddHeader>&amp;R2019 - Año de la Exportación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90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9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5" workbookViewId="0">
      <selection activeCell="B10" sqref="B10"/>
    </sheetView>
  </sheetViews>
  <sheetFormatPr baseColWidth="10" defaultRowHeight="12.75" x14ac:dyDescent="0.2"/>
  <cols>
    <col min="1" max="1" width="17.85546875" style="51" customWidth="1"/>
    <col min="2" max="2" width="77.5703125" style="51" customWidth="1"/>
    <col min="3" max="5" width="11.28515625" style="51" customWidth="1"/>
    <col min="6" max="6" width="12.85546875" style="51" customWidth="1"/>
    <col min="7" max="16384" width="11.42578125" style="51"/>
  </cols>
  <sheetData>
    <row r="1" spans="1:6" x14ac:dyDescent="0.2">
      <c r="A1" s="159" t="s">
        <v>1</v>
      </c>
      <c r="B1" s="160"/>
      <c r="C1" s="160"/>
      <c r="D1" s="160"/>
      <c r="E1" s="160"/>
      <c r="F1" s="160"/>
    </row>
    <row r="2" spans="1:6" x14ac:dyDescent="0.2">
      <c r="A2" s="442" t="s">
        <v>239</v>
      </c>
      <c r="B2" s="415"/>
      <c r="C2" s="415"/>
      <c r="D2" s="415"/>
      <c r="E2" s="415"/>
      <c r="F2" s="415"/>
    </row>
    <row r="3" spans="1:6" x14ac:dyDescent="0.2">
      <c r="A3" s="442" t="s">
        <v>243</v>
      </c>
      <c r="B3" s="443"/>
      <c r="C3" s="415"/>
      <c r="D3" s="415"/>
      <c r="E3" s="415"/>
      <c r="F3" s="415"/>
    </row>
    <row r="4" spans="1:6" hidden="1" x14ac:dyDescent="0.2">
      <c r="A4" s="159"/>
      <c r="B4" s="160"/>
      <c r="C4" s="160"/>
      <c r="D4" s="160"/>
      <c r="E4" s="160"/>
      <c r="F4" s="160"/>
    </row>
    <row r="5" spans="1:6" hidden="1" x14ac:dyDescent="0.2">
      <c r="A5" s="159"/>
      <c r="B5" s="160"/>
      <c r="C5" s="160"/>
      <c r="D5" s="160"/>
      <c r="E5" s="160"/>
      <c r="F5" s="160"/>
    </row>
    <row r="6" spans="1:6" x14ac:dyDescent="0.2">
      <c r="A6" s="159"/>
      <c r="B6" s="160"/>
      <c r="C6" s="160"/>
      <c r="D6" s="160"/>
      <c r="E6" s="160"/>
      <c r="F6" s="160"/>
    </row>
    <row r="7" spans="1:6" x14ac:dyDescent="0.2">
      <c r="A7" s="159"/>
      <c r="B7" s="160"/>
      <c r="C7" s="160"/>
      <c r="D7" s="160"/>
      <c r="E7" s="160"/>
      <c r="F7" s="160"/>
    </row>
    <row r="8" spans="1:6" x14ac:dyDescent="0.2">
      <c r="A8" s="159"/>
      <c r="B8" s="160"/>
      <c r="C8" s="160"/>
      <c r="D8" s="160"/>
      <c r="E8" s="160"/>
      <c r="F8" s="160"/>
    </row>
    <row r="9" spans="1:6" ht="13.5" thickBot="1" x14ac:dyDescent="0.25">
      <c r="A9" s="160"/>
      <c r="B9" s="159"/>
      <c r="C9" s="160"/>
      <c r="D9" s="160"/>
      <c r="E9" s="160"/>
      <c r="F9" s="160"/>
    </row>
    <row r="10" spans="1:6" ht="28.5" customHeight="1" thickBot="1" x14ac:dyDescent="0.25">
      <c r="A10" s="161" t="s">
        <v>3</v>
      </c>
      <c r="B10" s="445" t="s">
        <v>299</v>
      </c>
      <c r="C10" s="417">
        <v>2016</v>
      </c>
      <c r="D10" s="417">
        <v>2017</v>
      </c>
      <c r="E10" s="417">
        <v>2018</v>
      </c>
      <c r="F10" s="417" t="s">
        <v>240</v>
      </c>
    </row>
    <row r="11" spans="1:6" x14ac:dyDescent="0.2">
      <c r="A11" s="162" t="s">
        <v>4</v>
      </c>
      <c r="B11" s="576"/>
      <c r="C11" s="577" t="s">
        <v>216</v>
      </c>
      <c r="D11" s="577" t="s">
        <v>216</v>
      </c>
      <c r="E11" s="577" t="s">
        <v>216</v>
      </c>
      <c r="F11" s="577" t="s">
        <v>216</v>
      </c>
    </row>
    <row r="12" spans="1:6" x14ac:dyDescent="0.2">
      <c r="A12" s="163"/>
      <c r="B12" s="575"/>
      <c r="C12" s="578"/>
      <c r="D12" s="578"/>
      <c r="E12" s="578"/>
      <c r="F12" s="578"/>
    </row>
    <row r="13" spans="1:6" x14ac:dyDescent="0.2">
      <c r="A13" s="163"/>
      <c r="B13" s="574"/>
      <c r="C13" s="578"/>
      <c r="D13" s="578"/>
      <c r="E13" s="578"/>
      <c r="F13" s="578"/>
    </row>
    <row r="14" spans="1:6" x14ac:dyDescent="0.2">
      <c r="A14" s="163"/>
      <c r="B14" s="575"/>
      <c r="C14" s="578"/>
      <c r="D14" s="578"/>
      <c r="E14" s="578"/>
      <c r="F14" s="578"/>
    </row>
    <row r="15" spans="1:6" x14ac:dyDescent="0.2">
      <c r="A15" s="163"/>
      <c r="B15" s="574"/>
      <c r="C15" s="578"/>
      <c r="D15" s="578"/>
      <c r="E15" s="578"/>
      <c r="F15" s="578"/>
    </row>
    <row r="16" spans="1:6" ht="13.5" thickBot="1" x14ac:dyDescent="0.25">
      <c r="A16" s="164"/>
      <c r="B16" s="580"/>
      <c r="C16" s="579"/>
      <c r="D16" s="579"/>
      <c r="E16" s="579"/>
      <c r="F16" s="579"/>
    </row>
    <row r="17" spans="1:6" x14ac:dyDescent="0.2">
      <c r="A17" s="162" t="s">
        <v>5</v>
      </c>
      <c r="B17" s="576"/>
      <c r="C17" s="577" t="s">
        <v>216</v>
      </c>
      <c r="D17" s="577" t="s">
        <v>216</v>
      </c>
      <c r="E17" s="577" t="s">
        <v>216</v>
      </c>
      <c r="F17" s="577" t="s">
        <v>216</v>
      </c>
    </row>
    <row r="18" spans="1:6" x14ac:dyDescent="0.2">
      <c r="A18" s="163"/>
      <c r="B18" s="575"/>
      <c r="C18" s="578"/>
      <c r="D18" s="578"/>
      <c r="E18" s="578"/>
      <c r="F18" s="578"/>
    </row>
    <row r="19" spans="1:6" x14ac:dyDescent="0.2">
      <c r="A19" s="163"/>
      <c r="B19" s="574"/>
      <c r="C19" s="578"/>
      <c r="D19" s="578"/>
      <c r="E19" s="578"/>
      <c r="F19" s="578"/>
    </row>
    <row r="20" spans="1:6" x14ac:dyDescent="0.2">
      <c r="A20" s="163"/>
      <c r="B20" s="575"/>
      <c r="C20" s="578"/>
      <c r="D20" s="578"/>
      <c r="E20" s="578"/>
      <c r="F20" s="578"/>
    </row>
    <row r="21" spans="1:6" x14ac:dyDescent="0.2">
      <c r="A21" s="163"/>
      <c r="B21" s="574"/>
      <c r="C21" s="578"/>
      <c r="D21" s="578"/>
      <c r="E21" s="578"/>
      <c r="F21" s="578"/>
    </row>
    <row r="22" spans="1:6" ht="13.5" thickBot="1" x14ac:dyDescent="0.25">
      <c r="A22" s="164"/>
      <c r="B22" s="580"/>
      <c r="C22" s="579"/>
      <c r="D22" s="579"/>
      <c r="E22" s="579"/>
      <c r="F22" s="579"/>
    </row>
    <row r="23" spans="1:6" x14ac:dyDescent="0.2">
      <c r="A23" s="162" t="s">
        <v>6</v>
      </c>
      <c r="B23" s="576"/>
      <c r="C23" s="577" t="s">
        <v>216</v>
      </c>
      <c r="D23" s="577" t="s">
        <v>216</v>
      </c>
      <c r="E23" s="577" t="s">
        <v>216</v>
      </c>
      <c r="F23" s="577" t="s">
        <v>216</v>
      </c>
    </row>
    <row r="24" spans="1:6" x14ac:dyDescent="0.2">
      <c r="A24" s="163"/>
      <c r="B24" s="575"/>
      <c r="C24" s="578"/>
      <c r="D24" s="578"/>
      <c r="E24" s="578"/>
      <c r="F24" s="578"/>
    </row>
    <row r="25" spans="1:6" x14ac:dyDescent="0.2">
      <c r="A25" s="163"/>
      <c r="B25" s="574"/>
      <c r="C25" s="578"/>
      <c r="D25" s="578"/>
      <c r="E25" s="578"/>
      <c r="F25" s="578"/>
    </row>
    <row r="26" spans="1:6" x14ac:dyDescent="0.2">
      <c r="A26" s="163"/>
      <c r="B26" s="575"/>
      <c r="C26" s="578"/>
      <c r="D26" s="578"/>
      <c r="E26" s="578"/>
      <c r="F26" s="578"/>
    </row>
    <row r="27" spans="1:6" x14ac:dyDescent="0.2">
      <c r="A27" s="163"/>
      <c r="B27" s="574"/>
      <c r="C27" s="578"/>
      <c r="D27" s="578"/>
      <c r="E27" s="578"/>
      <c r="F27" s="578"/>
    </row>
    <row r="28" spans="1:6" ht="13.5" thickBot="1" x14ac:dyDescent="0.25">
      <c r="A28" s="164"/>
      <c r="B28" s="580"/>
      <c r="C28" s="579"/>
      <c r="D28" s="579"/>
      <c r="E28" s="579"/>
      <c r="F28" s="579"/>
    </row>
    <row r="29" spans="1:6" x14ac:dyDescent="0.2">
      <c r="A29" s="162" t="s">
        <v>193</v>
      </c>
      <c r="B29" s="576"/>
      <c r="C29" s="577" t="s">
        <v>216</v>
      </c>
      <c r="D29" s="577" t="s">
        <v>216</v>
      </c>
      <c r="E29" s="577" t="s">
        <v>216</v>
      </c>
      <c r="F29" s="577" t="s">
        <v>216</v>
      </c>
    </row>
    <row r="30" spans="1:6" x14ac:dyDescent="0.2">
      <c r="A30" s="163"/>
      <c r="B30" s="575"/>
      <c r="C30" s="578"/>
      <c r="D30" s="578"/>
      <c r="E30" s="578"/>
      <c r="F30" s="578"/>
    </row>
    <row r="31" spans="1:6" x14ac:dyDescent="0.2">
      <c r="A31" s="163"/>
      <c r="B31" s="574"/>
      <c r="C31" s="578"/>
      <c r="D31" s="578"/>
      <c r="E31" s="578"/>
      <c r="F31" s="578"/>
    </row>
    <row r="32" spans="1:6" x14ac:dyDescent="0.2">
      <c r="A32" s="163"/>
      <c r="B32" s="575"/>
      <c r="C32" s="578"/>
      <c r="D32" s="578"/>
      <c r="E32" s="578"/>
      <c r="F32" s="578"/>
    </row>
    <row r="33" spans="1:6" x14ac:dyDescent="0.2">
      <c r="A33" s="163"/>
      <c r="B33" s="574"/>
      <c r="C33" s="578"/>
      <c r="D33" s="578"/>
      <c r="E33" s="578"/>
      <c r="F33" s="578"/>
    </row>
    <row r="34" spans="1:6" ht="13.5" thickBot="1" x14ac:dyDescent="0.25">
      <c r="A34" s="164"/>
      <c r="B34" s="580"/>
      <c r="C34" s="579"/>
      <c r="D34" s="579"/>
      <c r="E34" s="579"/>
      <c r="F34" s="579"/>
    </row>
    <row r="35" spans="1:6" x14ac:dyDescent="0.2">
      <c r="A35" s="162" t="s">
        <v>194</v>
      </c>
      <c r="B35" s="576"/>
      <c r="C35" s="577" t="s">
        <v>216</v>
      </c>
      <c r="D35" s="577" t="s">
        <v>216</v>
      </c>
      <c r="E35" s="577" t="s">
        <v>216</v>
      </c>
      <c r="F35" s="577" t="s">
        <v>216</v>
      </c>
    </row>
    <row r="36" spans="1:6" x14ac:dyDescent="0.2">
      <c r="A36" s="163"/>
      <c r="B36" s="575"/>
      <c r="C36" s="578"/>
      <c r="D36" s="578"/>
      <c r="E36" s="578"/>
      <c r="F36" s="578"/>
    </row>
    <row r="37" spans="1:6" x14ac:dyDescent="0.2">
      <c r="A37" s="163"/>
      <c r="B37" s="574"/>
      <c r="C37" s="578"/>
      <c r="D37" s="578"/>
      <c r="E37" s="578"/>
      <c r="F37" s="578"/>
    </row>
    <row r="38" spans="1:6" x14ac:dyDescent="0.2">
      <c r="A38" s="163"/>
      <c r="B38" s="575"/>
      <c r="C38" s="578"/>
      <c r="D38" s="578"/>
      <c r="E38" s="578"/>
      <c r="F38" s="578"/>
    </row>
    <row r="39" spans="1:6" x14ac:dyDescent="0.2">
      <c r="A39" s="163"/>
      <c r="B39" s="574"/>
      <c r="C39" s="578"/>
      <c r="D39" s="578"/>
      <c r="E39" s="578"/>
      <c r="F39" s="578"/>
    </row>
    <row r="40" spans="1:6" ht="13.5" thickBot="1" x14ac:dyDescent="0.25">
      <c r="A40" s="167"/>
      <c r="B40" s="580"/>
      <c r="C40" s="579"/>
      <c r="D40" s="579"/>
      <c r="E40" s="579"/>
      <c r="F40" s="579"/>
    </row>
    <row r="41" spans="1:6" ht="13.5" thickBot="1" x14ac:dyDescent="0.25">
      <c r="B41" s="168" t="s">
        <v>113</v>
      </c>
      <c r="C41" s="169">
        <v>1</v>
      </c>
      <c r="D41" s="169">
        <v>1</v>
      </c>
      <c r="E41" s="169">
        <v>1</v>
      </c>
      <c r="F41" s="169">
        <v>1</v>
      </c>
    </row>
    <row r="43" spans="1:6" x14ac:dyDescent="0.2">
      <c r="A43" s="51" t="s">
        <v>192</v>
      </c>
    </row>
  </sheetData>
  <mergeCells count="35">
    <mergeCell ref="C29:C34"/>
    <mergeCell ref="D29:D34"/>
    <mergeCell ref="E29:E34"/>
    <mergeCell ref="F29:F34"/>
    <mergeCell ref="C23:C28"/>
    <mergeCell ref="D23:D28"/>
    <mergeCell ref="E23:E28"/>
    <mergeCell ref="F23:F28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25:B26"/>
    <mergeCell ref="B23:B24"/>
    <mergeCell ref="B29:B30"/>
    <mergeCell ref="B27:B28"/>
    <mergeCell ref="B13:B14"/>
    <mergeCell ref="B15:B16"/>
    <mergeCell ref="B17:B18"/>
    <mergeCell ref="B33:B34"/>
    <mergeCell ref="B31:B32"/>
    <mergeCell ref="B37:B38"/>
    <mergeCell ref="B35:B36"/>
    <mergeCell ref="F35:F40"/>
    <mergeCell ref="B39:B40"/>
    <mergeCell ref="C35:C40"/>
    <mergeCell ref="D35:D40"/>
    <mergeCell ref="E35:E40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>&amp;R2019 - Año de la Exportación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633" t="s">
        <v>91</v>
      </c>
      <c r="B2" s="633"/>
      <c r="C2" s="633"/>
      <c r="D2" s="633"/>
    </row>
    <row r="3" spans="1:4" x14ac:dyDescent="0.2">
      <c r="A3" s="633" t="s">
        <v>92</v>
      </c>
      <c r="B3" s="633"/>
      <c r="C3" s="633"/>
      <c r="D3" s="633"/>
    </row>
    <row r="4" spans="1:4" x14ac:dyDescent="0.2">
      <c r="A4" s="634" t="s">
        <v>2</v>
      </c>
      <c r="B4" s="634"/>
      <c r="C4" s="634"/>
      <c r="D4" s="634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93</v>
      </c>
      <c r="C6" s="22" t="s">
        <v>94</v>
      </c>
      <c r="D6" s="23" t="s">
        <v>95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workbookViewId="0">
      <selection activeCell="B20" sqref="B20"/>
    </sheetView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173" t="s">
        <v>96</v>
      </c>
      <c r="B1" s="173"/>
      <c r="C1" s="173"/>
    </row>
    <row r="2" spans="1:3" x14ac:dyDescent="0.2">
      <c r="A2" s="173" t="s">
        <v>108</v>
      </c>
      <c r="B2" s="173"/>
      <c r="C2" s="173"/>
    </row>
    <row r="3" spans="1:3" x14ac:dyDescent="0.2">
      <c r="A3" s="581" t="str">
        <f>+'1.modelos'!A3</f>
        <v>Máquinas para soldar</v>
      </c>
      <c r="B3" s="581"/>
      <c r="C3" s="581"/>
    </row>
    <row r="4" spans="1:3" x14ac:dyDescent="0.2">
      <c r="A4" s="581" t="s">
        <v>241</v>
      </c>
      <c r="B4" s="581"/>
      <c r="C4" s="581"/>
    </row>
    <row r="5" spans="1:3" ht="13.5" thickBot="1" x14ac:dyDescent="0.25"/>
    <row r="6" spans="1:3" x14ac:dyDescent="0.2">
      <c r="A6" s="174" t="s">
        <v>11</v>
      </c>
      <c r="B6" s="175" t="s">
        <v>109</v>
      </c>
      <c r="C6" s="175" t="s">
        <v>110</v>
      </c>
    </row>
    <row r="7" spans="1:3" ht="13.5" thickBot="1" x14ac:dyDescent="0.25">
      <c r="A7" s="176"/>
      <c r="B7" s="177"/>
      <c r="C7" s="177" t="s">
        <v>111</v>
      </c>
    </row>
    <row r="8" spans="1:3" x14ac:dyDescent="0.2">
      <c r="A8" s="446">
        <v>2016</v>
      </c>
      <c r="B8" s="178"/>
      <c r="C8" s="179"/>
    </row>
    <row r="9" spans="1:3" x14ac:dyDescent="0.2">
      <c r="A9" s="180">
        <v>2017</v>
      </c>
      <c r="B9" s="181"/>
      <c r="C9" s="182"/>
    </row>
    <row r="10" spans="1:3" x14ac:dyDescent="0.2">
      <c r="A10" s="180">
        <v>2018</v>
      </c>
      <c r="B10" s="181"/>
      <c r="C10" s="182"/>
    </row>
    <row r="11" spans="1:3" x14ac:dyDescent="0.2">
      <c r="A11" s="444" t="s">
        <v>242</v>
      </c>
      <c r="B11" s="181"/>
      <c r="C11" s="182"/>
    </row>
    <row r="12" spans="1:3" ht="13.5" thickBot="1" x14ac:dyDescent="0.25">
      <c r="A12" s="447" t="s">
        <v>240</v>
      </c>
      <c r="B12" s="183"/>
      <c r="C12" s="184"/>
    </row>
    <row r="13" spans="1:3" ht="5.25" customHeight="1" x14ac:dyDescent="0.2"/>
    <row r="14" spans="1:3" ht="13.5" thickBot="1" x14ac:dyDescent="0.25">
      <c r="A14" s="185" t="s">
        <v>112</v>
      </c>
    </row>
    <row r="15" spans="1:3" ht="30.75" customHeight="1" thickBot="1" x14ac:dyDescent="0.25">
      <c r="A15" s="391"/>
      <c r="B15" s="392"/>
      <c r="C15" s="393"/>
    </row>
  </sheetData>
  <mergeCells count="2">
    <mergeCell ref="A3:C3"/>
    <mergeCell ref="A4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140" orientation="landscape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25"/>
  <sheetViews>
    <sheetView topLeftCell="A37" workbookViewId="0">
      <selection activeCell="H19" sqref="H19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3" style="56" customWidth="1"/>
    <col min="4" max="4" width="1.7109375" style="56" customWidth="1"/>
    <col min="5" max="10" width="13.7109375" style="56" customWidth="1"/>
    <col min="11" max="11" width="13.5703125" style="56" customWidth="1"/>
    <col min="12" max="12" width="13.7109375" style="56" customWidth="1"/>
    <col min="13" max="13" width="1.7109375" style="69" customWidth="1"/>
    <col min="14" max="16" width="11.42578125" style="51" customWidth="1"/>
    <col min="17" max="16384" width="13.7109375" style="56"/>
  </cols>
  <sheetData>
    <row r="1" spans="3:16" x14ac:dyDescent="0.2">
      <c r="C1" s="582" t="s">
        <v>7</v>
      </c>
      <c r="D1" s="582"/>
      <c r="E1" s="582"/>
      <c r="F1" s="582"/>
      <c r="G1" s="582"/>
      <c r="H1" s="582"/>
      <c r="I1" s="582"/>
      <c r="J1" s="582"/>
    </row>
    <row r="2" spans="3:16" x14ac:dyDescent="0.2">
      <c r="C2" s="582" t="s">
        <v>120</v>
      </c>
      <c r="D2" s="582"/>
      <c r="E2" s="582"/>
      <c r="F2" s="582"/>
      <c r="G2" s="582"/>
      <c r="H2" s="582"/>
      <c r="I2" s="582"/>
      <c r="J2" s="582"/>
    </row>
    <row r="3" spans="3:16" x14ac:dyDescent="0.2">
      <c r="C3" s="581" t="str">
        <f>+'1.modelos'!A3</f>
        <v>Máquinas para soldar</v>
      </c>
      <c r="D3" s="581"/>
      <c r="E3" s="581"/>
      <c r="F3" s="581"/>
      <c r="G3" s="581"/>
      <c r="H3" s="581"/>
      <c r="I3" s="581"/>
      <c r="J3" s="581"/>
      <c r="K3" s="448"/>
      <c r="L3" s="448"/>
      <c r="M3" s="70"/>
      <c r="N3" s="56"/>
      <c r="O3" s="56"/>
      <c r="P3" s="56"/>
    </row>
    <row r="4" spans="3:16" x14ac:dyDescent="0.2">
      <c r="C4" s="581" t="s">
        <v>244</v>
      </c>
      <c r="D4" s="581"/>
      <c r="E4" s="581"/>
      <c r="F4" s="581"/>
      <c r="G4" s="581"/>
      <c r="H4" s="581"/>
      <c r="I4" s="581"/>
      <c r="J4" s="581"/>
      <c r="K4" s="448"/>
      <c r="L4" s="448"/>
      <c r="N4" s="56"/>
      <c r="O4" s="71" t="s">
        <v>124</v>
      </c>
      <c r="P4" s="56"/>
    </row>
    <row r="5" spans="3:16" x14ac:dyDescent="0.2">
      <c r="C5" s="52"/>
      <c r="D5" s="52"/>
      <c r="E5" s="52"/>
      <c r="F5" s="52"/>
      <c r="G5" s="52"/>
      <c r="H5" s="52"/>
      <c r="I5" s="52"/>
      <c r="J5" s="52"/>
      <c r="K5" s="399"/>
      <c r="L5" s="399"/>
      <c r="N5" s="56"/>
      <c r="O5" s="71"/>
      <c r="P5" s="56"/>
    </row>
    <row r="6" spans="3:16" s="53" customFormat="1" ht="10.5" customHeight="1" thickBot="1" x14ac:dyDescent="0.25">
      <c r="C6" s="52"/>
      <c r="D6" s="52"/>
      <c r="E6" s="52"/>
      <c r="F6" s="52"/>
      <c r="G6" s="52"/>
      <c r="H6" s="52"/>
      <c r="I6" s="52"/>
      <c r="J6" s="52"/>
      <c r="K6" s="52"/>
      <c r="M6" s="50"/>
    </row>
    <row r="7" spans="3:16" ht="64.5" thickBot="1" x14ac:dyDescent="0.25">
      <c r="C7" s="394" t="s">
        <v>116</v>
      </c>
      <c r="D7" s="25"/>
      <c r="E7" s="26" t="s">
        <v>20</v>
      </c>
      <c r="F7" s="27" t="s">
        <v>126</v>
      </c>
      <c r="G7" s="27" t="s">
        <v>117</v>
      </c>
      <c r="H7" s="461" t="s">
        <v>118</v>
      </c>
      <c r="I7" s="461" t="s">
        <v>127</v>
      </c>
      <c r="J7" s="454" t="s">
        <v>119</v>
      </c>
      <c r="K7" s="53"/>
      <c r="L7" s="53"/>
      <c r="M7" s="28"/>
      <c r="N7" s="54"/>
      <c r="O7" s="101" t="s">
        <v>156</v>
      </c>
    </row>
    <row r="8" spans="3:16" x14ac:dyDescent="0.2">
      <c r="C8" s="106">
        <v>42370</v>
      </c>
      <c r="D8" s="47"/>
      <c r="E8" s="30"/>
      <c r="F8" s="31"/>
      <c r="G8" s="31"/>
      <c r="H8" s="463"/>
      <c r="I8" s="463"/>
      <c r="J8" s="455"/>
      <c r="K8" s="53"/>
      <c r="L8" s="53"/>
      <c r="M8" s="33"/>
      <c r="N8" s="54"/>
      <c r="O8" s="137" t="e">
        <f>+K58+E8-#REF!-F8-G8+H8-I8</f>
        <v>#REF!</v>
      </c>
    </row>
    <row r="9" spans="3:16" x14ac:dyDescent="0.2">
      <c r="C9" s="107">
        <v>42401</v>
      </c>
      <c r="D9" s="47"/>
      <c r="E9" s="34"/>
      <c r="F9" s="35"/>
      <c r="G9" s="35"/>
      <c r="H9" s="464"/>
      <c r="I9" s="464"/>
      <c r="J9" s="456"/>
      <c r="K9" s="53"/>
      <c r="L9" s="53"/>
      <c r="M9" s="33"/>
      <c r="N9" s="54"/>
      <c r="O9" s="138" t="e">
        <f>+O8+E9+H9-#REF!-F9-G9-I9</f>
        <v>#REF!</v>
      </c>
    </row>
    <row r="10" spans="3:16" x14ac:dyDescent="0.2">
      <c r="C10" s="107">
        <v>42430</v>
      </c>
      <c r="D10" s="47"/>
      <c r="E10" s="34"/>
      <c r="F10" s="35"/>
      <c r="G10" s="35"/>
      <c r="H10" s="464"/>
      <c r="I10" s="464"/>
      <c r="J10" s="456"/>
      <c r="K10" s="53"/>
      <c r="L10" s="53"/>
      <c r="M10" s="33"/>
      <c r="N10" s="54"/>
      <c r="O10" s="138" t="e">
        <f>+O9+E10+H10-#REF!-F10-G10-I10</f>
        <v>#REF!</v>
      </c>
    </row>
    <row r="11" spans="3:16" x14ac:dyDescent="0.2">
      <c r="C11" s="107">
        <v>42461</v>
      </c>
      <c r="D11" s="47"/>
      <c r="E11" s="34"/>
      <c r="F11" s="35"/>
      <c r="G11" s="35"/>
      <c r="H11" s="464"/>
      <c r="I11" s="464"/>
      <c r="J11" s="456"/>
      <c r="K11" s="53"/>
      <c r="L11" s="53"/>
      <c r="M11" s="33"/>
      <c r="N11" s="54"/>
      <c r="O11" s="138" t="e">
        <f>+O10+E11+H11-#REF!-F11-G11-I11</f>
        <v>#REF!</v>
      </c>
    </row>
    <row r="12" spans="3:16" x14ac:dyDescent="0.2">
      <c r="C12" s="107">
        <v>42491</v>
      </c>
      <c r="D12" s="47"/>
      <c r="E12" s="34"/>
      <c r="F12" s="35"/>
      <c r="G12" s="35"/>
      <c r="H12" s="464"/>
      <c r="I12" s="464"/>
      <c r="J12" s="456"/>
      <c r="M12" s="33"/>
      <c r="O12" s="138" t="e">
        <f>+O11+E12+H12-#REF!-F12-G12-I12</f>
        <v>#REF!</v>
      </c>
    </row>
    <row r="13" spans="3:16" x14ac:dyDescent="0.2">
      <c r="C13" s="107">
        <v>42522</v>
      </c>
      <c r="D13" s="47"/>
      <c r="E13" s="34"/>
      <c r="F13" s="35"/>
      <c r="G13" s="35"/>
      <c r="H13" s="464"/>
      <c r="I13" s="464"/>
      <c r="J13" s="456"/>
      <c r="M13" s="33"/>
      <c r="O13" s="138" t="e">
        <f>+O12+E13+H13-#REF!-F13-G13-I13</f>
        <v>#REF!</v>
      </c>
    </row>
    <row r="14" spans="3:16" x14ac:dyDescent="0.2">
      <c r="C14" s="107">
        <v>42552</v>
      </c>
      <c r="D14" s="47"/>
      <c r="E14" s="34"/>
      <c r="F14" s="35"/>
      <c r="G14" s="35"/>
      <c r="H14" s="464"/>
      <c r="I14" s="464"/>
      <c r="J14" s="456"/>
      <c r="M14" s="33"/>
      <c r="O14" s="138" t="e">
        <f>+O13+E14+H14-#REF!-F14-G14-I14</f>
        <v>#REF!</v>
      </c>
    </row>
    <row r="15" spans="3:16" x14ac:dyDescent="0.2">
      <c r="C15" s="107">
        <v>42583</v>
      </c>
      <c r="D15" s="47"/>
      <c r="E15" s="34"/>
      <c r="F15" s="35"/>
      <c r="G15" s="35"/>
      <c r="H15" s="464"/>
      <c r="I15" s="464"/>
      <c r="J15" s="456"/>
      <c r="M15" s="33"/>
      <c r="O15" s="138" t="e">
        <f>+O14+E15+H15-#REF!-F15-G15-I15</f>
        <v>#REF!</v>
      </c>
    </row>
    <row r="16" spans="3:16" x14ac:dyDescent="0.2">
      <c r="C16" s="107">
        <v>42614</v>
      </c>
      <c r="D16" s="47"/>
      <c r="E16" s="34"/>
      <c r="F16" s="35"/>
      <c r="G16" s="35"/>
      <c r="H16" s="464"/>
      <c r="I16" s="464"/>
      <c r="J16" s="456"/>
      <c r="M16" s="33"/>
      <c r="O16" s="138" t="e">
        <f>+O15+E16+H16-#REF!-F16-G16-I16</f>
        <v>#REF!</v>
      </c>
    </row>
    <row r="17" spans="3:15" x14ac:dyDescent="0.2">
      <c r="C17" s="107">
        <v>42644</v>
      </c>
      <c r="D17" s="47"/>
      <c r="E17" s="34"/>
      <c r="F17" s="35"/>
      <c r="G17" s="35"/>
      <c r="H17" s="464"/>
      <c r="I17" s="464"/>
      <c r="J17" s="456"/>
      <c r="M17" s="33"/>
      <c r="O17" s="138" t="e">
        <f>+O16+E17+H17-#REF!-F17-G17-I17</f>
        <v>#REF!</v>
      </c>
    </row>
    <row r="18" spans="3:15" x14ac:dyDescent="0.2">
      <c r="C18" s="107">
        <v>42675</v>
      </c>
      <c r="D18" s="47"/>
      <c r="E18" s="34"/>
      <c r="F18" s="35"/>
      <c r="G18" s="35"/>
      <c r="H18" s="464"/>
      <c r="I18" s="464"/>
      <c r="J18" s="456"/>
      <c r="M18" s="33"/>
      <c r="O18" s="138" t="e">
        <f>+O17+E18+H18-#REF!-F18-G18-I18</f>
        <v>#REF!</v>
      </c>
    </row>
    <row r="19" spans="3:15" ht="13.5" thickBot="1" x14ac:dyDescent="0.25">
      <c r="C19" s="405">
        <v>42705</v>
      </c>
      <c r="D19" s="47"/>
      <c r="E19" s="37"/>
      <c r="F19" s="38"/>
      <c r="G19" s="38"/>
      <c r="H19" s="465"/>
      <c r="I19" s="465"/>
      <c r="J19" s="457"/>
      <c r="M19" s="33"/>
      <c r="O19" s="139" t="e">
        <f>+O18+E19+H19-#REF!-F19-G19-I19</f>
        <v>#REF!</v>
      </c>
    </row>
    <row r="20" spans="3:15" x14ac:dyDescent="0.2">
      <c r="C20" s="106">
        <v>42736</v>
      </c>
      <c r="D20" s="47"/>
      <c r="E20" s="40"/>
      <c r="F20" s="41"/>
      <c r="G20" s="41"/>
      <c r="H20" s="466"/>
      <c r="I20" s="466"/>
      <c r="J20" s="458"/>
      <c r="M20" s="33"/>
      <c r="O20" s="140" t="e">
        <f>+O19+E20+H20-#REF!-F20-G20-I20</f>
        <v>#REF!</v>
      </c>
    </row>
    <row r="21" spans="3:15" x14ac:dyDescent="0.2">
      <c r="C21" s="107">
        <v>42767</v>
      </c>
      <c r="D21" s="47"/>
      <c r="E21" s="34"/>
      <c r="F21" s="35"/>
      <c r="G21" s="35"/>
      <c r="H21" s="464"/>
      <c r="I21" s="464"/>
      <c r="J21" s="456"/>
      <c r="M21" s="33"/>
      <c r="O21" s="138" t="e">
        <f>+O20+E21+H21-#REF!-F21-G21-I21</f>
        <v>#REF!</v>
      </c>
    </row>
    <row r="22" spans="3:15" x14ac:dyDescent="0.2">
      <c r="C22" s="107">
        <v>42795</v>
      </c>
      <c r="D22" s="47"/>
      <c r="E22" s="34"/>
      <c r="F22" s="35"/>
      <c r="G22" s="35"/>
      <c r="H22" s="464"/>
      <c r="I22" s="464"/>
      <c r="J22" s="456"/>
      <c r="M22" s="33"/>
      <c r="O22" s="138" t="e">
        <f>+O21+E22+H22-#REF!-F22-G22-I22</f>
        <v>#REF!</v>
      </c>
    </row>
    <row r="23" spans="3:15" x14ac:dyDescent="0.2">
      <c r="C23" s="107">
        <v>42826</v>
      </c>
      <c r="D23" s="47"/>
      <c r="E23" s="34"/>
      <c r="F23" s="35"/>
      <c r="G23" s="35"/>
      <c r="H23" s="464"/>
      <c r="I23" s="464"/>
      <c r="J23" s="456"/>
      <c r="M23" s="33"/>
      <c r="O23" s="138" t="e">
        <f>+O22+E23+H23-#REF!-F23-G23-I23</f>
        <v>#REF!</v>
      </c>
    </row>
    <row r="24" spans="3:15" x14ac:dyDescent="0.2">
      <c r="C24" s="107">
        <v>42856</v>
      </c>
      <c r="D24" s="47"/>
      <c r="E24" s="34"/>
      <c r="F24" s="35"/>
      <c r="G24" s="35"/>
      <c r="H24" s="464"/>
      <c r="I24" s="464"/>
      <c r="J24" s="456"/>
      <c r="M24" s="33"/>
      <c r="O24" s="138" t="e">
        <f>+O23+E24+H24-#REF!-F24-G24-I24</f>
        <v>#REF!</v>
      </c>
    </row>
    <row r="25" spans="3:15" x14ac:dyDescent="0.2">
      <c r="C25" s="107">
        <v>42887</v>
      </c>
      <c r="D25" s="47"/>
      <c r="E25" s="34"/>
      <c r="F25" s="35"/>
      <c r="G25" s="35"/>
      <c r="H25" s="464"/>
      <c r="I25" s="464"/>
      <c r="J25" s="456"/>
      <c r="M25" s="33"/>
      <c r="O25" s="138" t="e">
        <f>+O24+E25+H25-#REF!-F25-G25-I25</f>
        <v>#REF!</v>
      </c>
    </row>
    <row r="26" spans="3:15" x14ac:dyDescent="0.2">
      <c r="C26" s="107">
        <v>42917</v>
      </c>
      <c r="D26" s="47"/>
      <c r="E26" s="34"/>
      <c r="F26" s="35"/>
      <c r="G26" s="35"/>
      <c r="H26" s="464"/>
      <c r="I26" s="464"/>
      <c r="J26" s="456"/>
      <c r="M26" s="33"/>
      <c r="O26" s="138" t="e">
        <f>+O25+E26+H26-#REF!-F26-G26-I26</f>
        <v>#REF!</v>
      </c>
    </row>
    <row r="27" spans="3:15" x14ac:dyDescent="0.2">
      <c r="C27" s="107">
        <v>42948</v>
      </c>
      <c r="D27" s="47"/>
      <c r="E27" s="34"/>
      <c r="F27" s="35"/>
      <c r="G27" s="35"/>
      <c r="H27" s="464"/>
      <c r="I27" s="464"/>
      <c r="J27" s="456"/>
      <c r="M27" s="33"/>
      <c r="O27" s="138" t="e">
        <f>+O26+E27+H27-#REF!-F27-G27-I27</f>
        <v>#REF!</v>
      </c>
    </row>
    <row r="28" spans="3:15" x14ac:dyDescent="0.2">
      <c r="C28" s="107">
        <v>42979</v>
      </c>
      <c r="D28" s="47"/>
      <c r="E28" s="34"/>
      <c r="F28" s="35"/>
      <c r="G28" s="35"/>
      <c r="H28" s="464"/>
      <c r="I28" s="464"/>
      <c r="J28" s="456"/>
      <c r="M28" s="33"/>
      <c r="O28" s="138" t="e">
        <f>+O27+E28+H28-#REF!-F28-G28-I28</f>
        <v>#REF!</v>
      </c>
    </row>
    <row r="29" spans="3:15" x14ac:dyDescent="0.2">
      <c r="C29" s="107">
        <v>43009</v>
      </c>
      <c r="D29" s="47"/>
      <c r="E29" s="34"/>
      <c r="F29" s="35"/>
      <c r="G29" s="35"/>
      <c r="H29" s="464"/>
      <c r="I29" s="464"/>
      <c r="J29" s="456"/>
      <c r="M29" s="33"/>
      <c r="O29" s="138" t="e">
        <f>+O28+E29+H29-#REF!-F29-G29-I29</f>
        <v>#REF!</v>
      </c>
    </row>
    <row r="30" spans="3:15" x14ac:dyDescent="0.2">
      <c r="C30" s="107">
        <v>43040</v>
      </c>
      <c r="D30" s="47"/>
      <c r="E30" s="34"/>
      <c r="F30" s="35"/>
      <c r="G30" s="35"/>
      <c r="H30" s="464"/>
      <c r="I30" s="464"/>
      <c r="J30" s="456"/>
      <c r="M30" s="33"/>
      <c r="O30" s="138" t="e">
        <f>+O29+E30+H30-#REF!-F30-G30-I30</f>
        <v>#REF!</v>
      </c>
    </row>
    <row r="31" spans="3:15" ht="13.5" thickBot="1" x14ac:dyDescent="0.25">
      <c r="C31" s="405">
        <v>43070</v>
      </c>
      <c r="D31" s="47"/>
      <c r="E31" s="43"/>
      <c r="F31" s="44"/>
      <c r="G31" s="44"/>
      <c r="H31" s="467"/>
      <c r="I31" s="467"/>
      <c r="J31" s="459"/>
      <c r="M31" s="33"/>
      <c r="O31" s="141" t="e">
        <f>+O30+E31+H31-#REF!-F31-G31-I31</f>
        <v>#REF!</v>
      </c>
    </row>
    <row r="32" spans="3:15" x14ac:dyDescent="0.2">
      <c r="C32" s="106">
        <v>43101</v>
      </c>
      <c r="D32" s="47"/>
      <c r="E32" s="30"/>
      <c r="F32" s="31"/>
      <c r="G32" s="31"/>
      <c r="H32" s="463"/>
      <c r="I32" s="463"/>
      <c r="J32" s="455"/>
      <c r="M32" s="33"/>
      <c r="O32" s="137" t="e">
        <f>+O31+E32+H32-#REF!-F32-G32-I32</f>
        <v>#REF!</v>
      </c>
    </row>
    <row r="33" spans="3:15" x14ac:dyDescent="0.2">
      <c r="C33" s="107">
        <v>43132</v>
      </c>
      <c r="D33" s="47"/>
      <c r="E33" s="34"/>
      <c r="F33" s="35"/>
      <c r="G33" s="35"/>
      <c r="H33" s="464"/>
      <c r="I33" s="464"/>
      <c r="J33" s="456"/>
      <c r="M33" s="33"/>
      <c r="O33" s="138" t="e">
        <f>+O32+E33+H33-#REF!-F33-G33-I33</f>
        <v>#REF!</v>
      </c>
    </row>
    <row r="34" spans="3:15" x14ac:dyDescent="0.2">
      <c r="C34" s="107">
        <v>43160</v>
      </c>
      <c r="D34" s="47"/>
      <c r="E34" s="34"/>
      <c r="F34" s="35"/>
      <c r="G34" s="35"/>
      <c r="H34" s="464"/>
      <c r="I34" s="464"/>
      <c r="J34" s="456"/>
      <c r="M34" s="33"/>
      <c r="O34" s="138" t="e">
        <f>+O33+E34+H34-#REF!-F34-G34-I34</f>
        <v>#REF!</v>
      </c>
    </row>
    <row r="35" spans="3:15" x14ac:dyDescent="0.2">
      <c r="C35" s="107">
        <v>43191</v>
      </c>
      <c r="D35" s="47"/>
      <c r="E35" s="34"/>
      <c r="F35" s="35"/>
      <c r="G35" s="35"/>
      <c r="H35" s="464"/>
      <c r="I35" s="464"/>
      <c r="J35" s="456"/>
      <c r="M35" s="33"/>
      <c r="O35" s="138" t="e">
        <f>+O34+E35+H35-#REF!-F35-G35-I35</f>
        <v>#REF!</v>
      </c>
    </row>
    <row r="36" spans="3:15" x14ac:dyDescent="0.2">
      <c r="C36" s="107">
        <v>43221</v>
      </c>
      <c r="D36" s="47"/>
      <c r="E36" s="34"/>
      <c r="F36" s="35"/>
      <c r="G36" s="35"/>
      <c r="H36" s="464"/>
      <c r="I36" s="464"/>
      <c r="J36" s="456"/>
      <c r="M36" s="33"/>
      <c r="O36" s="138" t="e">
        <f>+O35+E36+H36-#REF!-F36-G36-I36</f>
        <v>#REF!</v>
      </c>
    </row>
    <row r="37" spans="3:15" x14ac:dyDescent="0.2">
      <c r="C37" s="107">
        <v>43252</v>
      </c>
      <c r="D37" s="47"/>
      <c r="E37" s="34"/>
      <c r="F37" s="35"/>
      <c r="G37" s="35"/>
      <c r="H37" s="464"/>
      <c r="I37" s="464"/>
      <c r="J37" s="456"/>
      <c r="M37" s="33"/>
      <c r="O37" s="138" t="e">
        <f>+O36+E37+H37-#REF!-F37-G37-I37</f>
        <v>#REF!</v>
      </c>
    </row>
    <row r="38" spans="3:15" x14ac:dyDescent="0.2">
      <c r="C38" s="107">
        <v>43282</v>
      </c>
      <c r="D38" s="47"/>
      <c r="E38" s="34"/>
      <c r="F38" s="35"/>
      <c r="G38" s="35"/>
      <c r="H38" s="464"/>
      <c r="I38" s="464"/>
      <c r="J38" s="456"/>
      <c r="M38" s="33"/>
      <c r="O38" s="138" t="e">
        <f>+O37+E38+H38-#REF!-F38-G38-I38</f>
        <v>#REF!</v>
      </c>
    </row>
    <row r="39" spans="3:15" x14ac:dyDescent="0.2">
      <c r="C39" s="107">
        <v>43313</v>
      </c>
      <c r="D39" s="47"/>
      <c r="E39" s="34"/>
      <c r="F39" s="35"/>
      <c r="G39" s="35"/>
      <c r="H39" s="464"/>
      <c r="I39" s="464"/>
      <c r="J39" s="456"/>
      <c r="M39" s="33"/>
      <c r="O39" s="138" t="e">
        <f>+O38+E39+H39-#REF!-F39-G39-I39</f>
        <v>#REF!</v>
      </c>
    </row>
    <row r="40" spans="3:15" x14ac:dyDescent="0.2">
      <c r="C40" s="107">
        <v>43344</v>
      </c>
      <c r="D40" s="47"/>
      <c r="E40" s="34"/>
      <c r="F40" s="35"/>
      <c r="G40" s="35"/>
      <c r="H40" s="464"/>
      <c r="I40" s="464"/>
      <c r="J40" s="456"/>
      <c r="M40" s="33"/>
      <c r="O40" s="138" t="e">
        <f>+O39+E40+H40-#REF!-F40-G40-I40</f>
        <v>#REF!</v>
      </c>
    </row>
    <row r="41" spans="3:15" x14ac:dyDescent="0.2">
      <c r="C41" s="107">
        <v>43374</v>
      </c>
      <c r="D41" s="47"/>
      <c r="E41" s="34"/>
      <c r="F41" s="35"/>
      <c r="G41" s="35"/>
      <c r="H41" s="464"/>
      <c r="I41" s="464"/>
      <c r="J41" s="456"/>
      <c r="M41" s="33"/>
      <c r="O41" s="138" t="e">
        <f>+O40+E41+H41-#REF!-F41-G41-I41</f>
        <v>#REF!</v>
      </c>
    </row>
    <row r="42" spans="3:15" x14ac:dyDescent="0.2">
      <c r="C42" s="107">
        <v>43405</v>
      </c>
      <c r="D42" s="47"/>
      <c r="E42" s="34"/>
      <c r="F42" s="35"/>
      <c r="G42" s="35"/>
      <c r="H42" s="464"/>
      <c r="I42" s="464"/>
      <c r="J42" s="456"/>
      <c r="M42" s="33"/>
      <c r="O42" s="138" t="e">
        <f>+O41+E42+H42-#REF!-F42-G42-I42</f>
        <v>#REF!</v>
      </c>
    </row>
    <row r="43" spans="3:15" ht="13.5" thickBot="1" x14ac:dyDescent="0.25">
      <c r="C43" s="405">
        <v>43435</v>
      </c>
      <c r="D43" s="47"/>
      <c r="E43" s="43"/>
      <c r="F43" s="44"/>
      <c r="G43" s="44"/>
      <c r="H43" s="467"/>
      <c r="I43" s="467"/>
      <c r="J43" s="459"/>
      <c r="M43" s="33"/>
      <c r="O43" s="141" t="e">
        <f>+O42+E43+H43-#REF!-F43-G43-I43</f>
        <v>#REF!</v>
      </c>
    </row>
    <row r="44" spans="3:15" x14ac:dyDescent="0.2">
      <c r="C44" s="449">
        <v>43466</v>
      </c>
      <c r="D44" s="47"/>
      <c r="E44" s="30"/>
      <c r="F44" s="31"/>
      <c r="G44" s="31"/>
      <c r="H44" s="463"/>
      <c r="I44" s="463"/>
      <c r="J44" s="455"/>
      <c r="M44" s="33"/>
      <c r="O44" s="137" t="e">
        <f>+O43+E44+H44-#REF!-F44-G44-I44</f>
        <v>#REF!</v>
      </c>
    </row>
    <row r="45" spans="3:15" x14ac:dyDescent="0.2">
      <c r="C45" s="450">
        <v>43497</v>
      </c>
      <c r="D45" s="47"/>
      <c r="E45" s="34"/>
      <c r="F45" s="35"/>
      <c r="G45" s="35"/>
      <c r="H45" s="464"/>
      <c r="I45" s="464"/>
      <c r="J45" s="456"/>
      <c r="M45" s="33"/>
      <c r="O45" s="138" t="e">
        <f>+O44+E45+H45-#REF!-F45-G45-I45</f>
        <v>#REF!</v>
      </c>
    </row>
    <row r="46" spans="3:15" ht="13.5" thickBot="1" x14ac:dyDescent="0.25">
      <c r="C46" s="451">
        <v>43525</v>
      </c>
      <c r="D46" s="47"/>
      <c r="E46" s="37"/>
      <c r="F46" s="38"/>
      <c r="G46" s="38"/>
      <c r="H46" s="465"/>
      <c r="I46" s="465"/>
      <c r="J46" s="457"/>
      <c r="M46" s="33"/>
      <c r="O46" s="138" t="e">
        <f>+O45+E46+H46-#REF!-F46-G46-I46</f>
        <v>#REF!</v>
      </c>
    </row>
    <row r="47" spans="3:15" hidden="1" x14ac:dyDescent="0.2">
      <c r="C47" s="404">
        <v>43556</v>
      </c>
      <c r="D47" s="47"/>
      <c r="E47" s="40"/>
      <c r="F47" s="41"/>
      <c r="G47" s="460"/>
      <c r="H47" s="42"/>
      <c r="I47" s="42"/>
      <c r="J47" s="42"/>
      <c r="M47" s="33"/>
      <c r="O47" s="138" t="e">
        <f>+O46+E47+H47-#REF!-F47-G47-I47</f>
        <v>#REF!</v>
      </c>
    </row>
    <row r="48" spans="3:15" hidden="1" x14ac:dyDescent="0.2">
      <c r="C48" s="106">
        <v>43586</v>
      </c>
      <c r="D48" s="47"/>
      <c r="E48" s="34"/>
      <c r="F48" s="35"/>
      <c r="G48" s="112"/>
      <c r="H48" s="36"/>
      <c r="I48" s="36"/>
      <c r="J48" s="36"/>
      <c r="M48" s="33"/>
      <c r="O48" s="138" t="e">
        <f>+O47+E48+H48-#REF!-F48-G48-I48</f>
        <v>#REF!</v>
      </c>
    </row>
    <row r="49" spans="3:15" hidden="1" x14ac:dyDescent="0.2">
      <c r="C49" s="106">
        <v>43617</v>
      </c>
      <c r="D49" s="47"/>
      <c r="E49" s="34"/>
      <c r="F49" s="35"/>
      <c r="G49" s="112"/>
      <c r="H49" s="36"/>
      <c r="I49" s="36"/>
      <c r="J49" s="36"/>
      <c r="M49" s="33"/>
      <c r="O49" s="138" t="e">
        <f>+O48+E49+H49-#REF!-F49-G49-I49</f>
        <v>#REF!</v>
      </c>
    </row>
    <row r="50" spans="3:15" hidden="1" x14ac:dyDescent="0.2">
      <c r="C50" s="106">
        <v>43647</v>
      </c>
      <c r="D50" s="47"/>
      <c r="E50" s="34"/>
      <c r="F50" s="35"/>
      <c r="G50" s="112"/>
      <c r="H50" s="36"/>
      <c r="I50" s="36"/>
      <c r="J50" s="36"/>
      <c r="M50" s="33"/>
      <c r="O50" s="138" t="e">
        <f>+O49+E50+H50-#REF!-F50-G50-I50</f>
        <v>#REF!</v>
      </c>
    </row>
    <row r="51" spans="3:15" hidden="1" x14ac:dyDescent="0.2">
      <c r="C51" s="106">
        <v>43678</v>
      </c>
      <c r="D51" s="47"/>
      <c r="E51" s="34"/>
      <c r="F51" s="35"/>
      <c r="G51" s="112"/>
      <c r="H51" s="36"/>
      <c r="I51" s="36"/>
      <c r="J51" s="36"/>
      <c r="M51" s="33"/>
      <c r="O51" s="138" t="e">
        <f>+O50+E51+H51-#REF!-F51-G51-I51</f>
        <v>#REF!</v>
      </c>
    </row>
    <row r="52" spans="3:15" hidden="1" x14ac:dyDescent="0.2">
      <c r="C52" s="106">
        <v>43709</v>
      </c>
      <c r="D52" s="47"/>
      <c r="E52" s="34"/>
      <c r="F52" s="35"/>
      <c r="G52" s="112"/>
      <c r="H52" s="36"/>
      <c r="I52" s="36"/>
      <c r="J52" s="36"/>
      <c r="M52" s="33"/>
      <c r="O52" s="138" t="e">
        <f>+O51+E52+H52-#REF!-F52-G52-I52</f>
        <v>#REF!</v>
      </c>
    </row>
    <row r="53" spans="3:15" hidden="1" x14ac:dyDescent="0.2">
      <c r="C53" s="106">
        <v>43739</v>
      </c>
      <c r="D53" s="47"/>
      <c r="E53" s="34"/>
      <c r="F53" s="35"/>
      <c r="G53" s="112"/>
      <c r="H53" s="36"/>
      <c r="I53" s="36"/>
      <c r="J53" s="36"/>
      <c r="M53" s="33"/>
      <c r="O53" s="138" t="e">
        <f>+O52+E53+H53-#REF!-F53-G53-I53</f>
        <v>#REF!</v>
      </c>
    </row>
    <row r="54" spans="3:15" hidden="1" x14ac:dyDescent="0.2">
      <c r="C54" s="106">
        <v>43770</v>
      </c>
      <c r="D54" s="47"/>
      <c r="E54" s="34"/>
      <c r="F54" s="35"/>
      <c r="G54" s="112"/>
      <c r="H54" s="36"/>
      <c r="I54" s="36"/>
      <c r="J54" s="36"/>
      <c r="M54" s="33"/>
      <c r="O54" s="138" t="e">
        <f>+O53+E54+H54-#REF!-F54-G54-I54</f>
        <v>#REF!</v>
      </c>
    </row>
    <row r="55" spans="3:15" ht="13.5" hidden="1" thickBot="1" x14ac:dyDescent="0.25">
      <c r="C55" s="106">
        <v>43800</v>
      </c>
      <c r="D55" s="47"/>
      <c r="E55" s="37"/>
      <c r="F55" s="38"/>
      <c r="G55" s="113"/>
      <c r="H55" s="39"/>
      <c r="I55" s="39"/>
      <c r="J55" s="39"/>
      <c r="M55" s="33"/>
      <c r="O55" s="139" t="e">
        <f>+O54+E55+H55-#REF!-F55-G55-I55</f>
        <v>#REF!</v>
      </c>
    </row>
    <row r="56" spans="3:15" ht="13.5" thickBot="1" x14ac:dyDescent="0.25">
      <c r="C56" s="46"/>
      <c r="D56" s="47"/>
      <c r="E56" s="33"/>
      <c r="F56" s="33"/>
      <c r="G56" s="33"/>
      <c r="H56" s="33"/>
      <c r="I56" s="33"/>
      <c r="J56" s="33"/>
      <c r="M56" s="33"/>
      <c r="O56" s="33"/>
    </row>
    <row r="57" spans="3:15" ht="54" customHeight="1" thickBot="1" x14ac:dyDescent="0.25">
      <c r="C57" s="68" t="s">
        <v>9</v>
      </c>
      <c r="D57" s="72"/>
      <c r="E57" s="26" t="str">
        <f t="shared" ref="E57:J57" si="0">+E7</f>
        <v>Producción</v>
      </c>
      <c r="F57" s="27" t="str">
        <f t="shared" si="0"/>
        <v>Ventas de Producción Propia</v>
      </c>
      <c r="G57" s="27" t="str">
        <f t="shared" si="0"/>
        <v>Exportaciones</v>
      </c>
      <c r="H57" s="461" t="str">
        <f t="shared" si="0"/>
        <v>Producción Contratada a Terceros</v>
      </c>
      <c r="I57" s="461" t="str">
        <f t="shared" si="0"/>
        <v>Ventas de Producción Contratada a Terceros</v>
      </c>
      <c r="J57" s="478" t="str">
        <f t="shared" si="0"/>
        <v>Producción para Terceros</v>
      </c>
      <c r="K57" s="478" t="s">
        <v>191</v>
      </c>
      <c r="L57" s="462" t="s">
        <v>102</v>
      </c>
      <c r="M57" s="73"/>
    </row>
    <row r="58" spans="3:15" ht="13.5" thickBot="1" x14ac:dyDescent="0.25">
      <c r="C58" s="64">
        <v>2015</v>
      </c>
      <c r="D58" s="74"/>
      <c r="F58" s="75"/>
      <c r="G58" s="76"/>
      <c r="H58" s="48"/>
      <c r="I58" s="48"/>
      <c r="J58" s="481"/>
      <c r="K58" s="482"/>
      <c r="L58" s="48"/>
      <c r="M58" s="29"/>
    </row>
    <row r="59" spans="3:15" x14ac:dyDescent="0.2">
      <c r="C59" s="60">
        <v>2016</v>
      </c>
      <c r="D59" s="77"/>
      <c r="E59" s="78"/>
      <c r="F59" s="79"/>
      <c r="G59" s="79"/>
      <c r="H59" s="468"/>
      <c r="I59" s="468"/>
      <c r="J59" s="468"/>
      <c r="K59" s="468"/>
      <c r="L59" s="473"/>
    </row>
    <row r="60" spans="3:15" x14ac:dyDescent="0.2">
      <c r="C60" s="60">
        <v>2017</v>
      </c>
      <c r="D60" s="77"/>
      <c r="E60" s="80"/>
      <c r="F60" s="81"/>
      <c r="G60" s="81"/>
      <c r="H60" s="469"/>
      <c r="I60" s="469"/>
      <c r="J60" s="469"/>
      <c r="K60" s="469"/>
      <c r="L60" s="474"/>
    </row>
    <row r="61" spans="3:15" ht="13.5" thickBot="1" x14ac:dyDescent="0.25">
      <c r="C61" s="62">
        <v>2018</v>
      </c>
      <c r="D61" s="77"/>
      <c r="E61" s="82"/>
      <c r="F61" s="83"/>
      <c r="G61" s="83"/>
      <c r="H61" s="470"/>
      <c r="I61" s="470"/>
      <c r="J61" s="470"/>
      <c r="K61" s="479"/>
      <c r="L61" s="475"/>
    </row>
    <row r="62" spans="3:15" x14ac:dyDescent="0.2">
      <c r="C62" s="452" t="s">
        <v>242</v>
      </c>
      <c r="D62" s="77"/>
      <c r="E62" s="84"/>
      <c r="F62" s="85"/>
      <c r="G62" s="85"/>
      <c r="H62" s="471"/>
      <c r="I62" s="471"/>
      <c r="J62" s="471"/>
      <c r="K62" s="480"/>
      <c r="L62" s="476"/>
    </row>
    <row r="63" spans="3:15" ht="13.5" thickBot="1" x14ac:dyDescent="0.25">
      <c r="C63" s="453" t="s">
        <v>240</v>
      </c>
      <c r="D63" s="74"/>
      <c r="E63" s="86"/>
      <c r="F63" s="87"/>
      <c r="G63" s="88"/>
      <c r="H63" s="472"/>
      <c r="I63" s="472"/>
      <c r="J63" s="472"/>
      <c r="K63" s="472"/>
      <c r="L63" s="477"/>
    </row>
    <row r="64" spans="3:15" x14ac:dyDescent="0.2">
      <c r="M64" s="50"/>
    </row>
    <row r="65" spans="3:13" x14ac:dyDescent="0.2">
      <c r="C65" s="89" t="s">
        <v>158</v>
      </c>
      <c r="D65" s="90"/>
      <c r="M65" s="50"/>
    </row>
    <row r="66" spans="3:13" ht="13.5" thickBot="1" x14ac:dyDescent="0.25">
      <c r="K66" s="69"/>
      <c r="M66" s="50"/>
    </row>
    <row r="67" spans="3:13" ht="51.75" thickBot="1" x14ac:dyDescent="0.25">
      <c r="C67" s="94" t="s">
        <v>9</v>
      </c>
      <c r="D67" s="95"/>
      <c r="E67" s="96" t="str">
        <f t="shared" ref="E67:J67" si="1">+E57</f>
        <v>Producción</v>
      </c>
      <c r="F67" s="97" t="str">
        <f t="shared" si="1"/>
        <v>Ventas de Producción Propia</v>
      </c>
      <c r="G67" s="98" t="str">
        <f t="shared" si="1"/>
        <v>Exportaciones</v>
      </c>
      <c r="H67" s="99" t="str">
        <f t="shared" si="1"/>
        <v>Producción Contratada a Terceros</v>
      </c>
      <c r="I67" s="99" t="str">
        <f t="shared" si="1"/>
        <v>Ventas de Producción Contratada a Terceros</v>
      </c>
      <c r="J67" s="100" t="str">
        <f t="shared" si="1"/>
        <v>Producción para Terceros</v>
      </c>
      <c r="K67" s="101" t="s">
        <v>157</v>
      </c>
      <c r="M67" s="91"/>
    </row>
    <row r="68" spans="3:13" x14ac:dyDescent="0.2">
      <c r="C68" s="102">
        <v>2002</v>
      </c>
      <c r="D68" s="103"/>
      <c r="E68" s="115">
        <f t="shared" ref="E68:J68" si="2">+E59-SUM(E8:E19)</f>
        <v>0</v>
      </c>
      <c r="F68" s="116">
        <f t="shared" si="2"/>
        <v>0</v>
      </c>
      <c r="G68" s="116">
        <f t="shared" si="2"/>
        <v>0</v>
      </c>
      <c r="H68" s="117">
        <f t="shared" si="2"/>
        <v>0</v>
      </c>
      <c r="I68" s="117">
        <f t="shared" si="2"/>
        <v>0</v>
      </c>
      <c r="J68" s="118">
        <f t="shared" si="2"/>
        <v>0</v>
      </c>
      <c r="K68" s="118" t="e">
        <f>+K59-(K58+E59-#REF!-F59-G59+H59-I59+L59)</f>
        <v>#REF!</v>
      </c>
      <c r="M68" s="92"/>
    </row>
    <row r="69" spans="3:13" x14ac:dyDescent="0.2">
      <c r="C69" s="104">
        <v>2003</v>
      </c>
      <c r="D69" s="103"/>
      <c r="E69" s="119">
        <f t="shared" ref="E69:J69" si="3">+E60-SUM(E20:E31)</f>
        <v>0</v>
      </c>
      <c r="F69" s="120">
        <f t="shared" si="3"/>
        <v>0</v>
      </c>
      <c r="G69" s="120">
        <f t="shared" si="3"/>
        <v>0</v>
      </c>
      <c r="H69" s="121">
        <f t="shared" si="3"/>
        <v>0</v>
      </c>
      <c r="I69" s="121">
        <f t="shared" si="3"/>
        <v>0</v>
      </c>
      <c r="J69" s="122">
        <f t="shared" si="3"/>
        <v>0</v>
      </c>
      <c r="K69" s="122" t="e">
        <f>+K60-(K59+E60-#REF!-F60-G60+H60-I60+L60)</f>
        <v>#REF!</v>
      </c>
      <c r="M69" s="92"/>
    </row>
    <row r="70" spans="3:13" ht="13.5" thickBot="1" x14ac:dyDescent="0.25">
      <c r="C70" s="105">
        <v>2004</v>
      </c>
      <c r="D70" s="103"/>
      <c r="E70" s="123">
        <f t="shared" ref="E70:J70" si="4">+E61-SUM(E32:E43)</f>
        <v>0</v>
      </c>
      <c r="F70" s="124">
        <f t="shared" si="4"/>
        <v>0</v>
      </c>
      <c r="G70" s="124">
        <f t="shared" si="4"/>
        <v>0</v>
      </c>
      <c r="H70" s="125">
        <f t="shared" si="4"/>
        <v>0</v>
      </c>
      <c r="I70" s="125">
        <f t="shared" si="4"/>
        <v>0</v>
      </c>
      <c r="J70" s="126">
        <f t="shared" si="4"/>
        <v>0</v>
      </c>
      <c r="K70" s="127" t="e">
        <f>+K61-(K60+E61-#REF!-F61-G61+H61-I61+L61)</f>
        <v>#REF!</v>
      </c>
      <c r="M70" s="92"/>
    </row>
    <row r="71" spans="3:13" x14ac:dyDescent="0.2">
      <c r="C71" s="102" t="s">
        <v>197</v>
      </c>
      <c r="D71" s="103"/>
      <c r="E71" s="128">
        <f>+E62-(SUM(E32:INDEX(E32:E43,'parámetros e instrucciones'!$E$3)))</f>
        <v>0</v>
      </c>
      <c r="F71" s="129">
        <f>+F62-(SUM(F32:INDEX(F32:F43,'parámetros e instrucciones'!$E$3)))</f>
        <v>0</v>
      </c>
      <c r="G71" s="129">
        <f>+G62-(SUM(G32:INDEX(G32:G43,'parámetros e instrucciones'!$E$3)))</f>
        <v>0</v>
      </c>
      <c r="H71" s="130">
        <f>+H62-(SUM(H32:INDEX(H32:H43,'parámetros e instrucciones'!$E$3)))</f>
        <v>0</v>
      </c>
      <c r="I71" s="130">
        <f>+I62-(SUM(I32:INDEX(I32:I43,'parámetros e instrucciones'!$E$3)))</f>
        <v>0</v>
      </c>
      <c r="J71" s="131">
        <f>+J62-(SUM(J32:INDEX(J32:J43,'parámetros e instrucciones'!$E$3)))</f>
        <v>0</v>
      </c>
      <c r="K71" s="132" t="e">
        <f>+K62-(K60+E62-#REF!-F62-G62+H62-I62+L62)</f>
        <v>#REF!</v>
      </c>
      <c r="M71" s="92"/>
    </row>
    <row r="72" spans="3:13" ht="13.5" thickBot="1" x14ac:dyDescent="0.25">
      <c r="C72" s="105" t="s">
        <v>196</v>
      </c>
      <c r="D72" s="103"/>
      <c r="E72" s="133">
        <f>+E63-(SUM(E44:INDEX(E44:E55,'parámetros e instrucciones'!$E$3)))</f>
        <v>0</v>
      </c>
      <c r="F72" s="134">
        <f>+F63-(SUM(F44:INDEX(F44:F55,'parámetros e instrucciones'!$E$3)))</f>
        <v>0</v>
      </c>
      <c r="G72" s="134">
        <f>+G63-(SUM(G44:INDEX(G44:G55,'parámetros e instrucciones'!$E$3)))</f>
        <v>0</v>
      </c>
      <c r="H72" s="135">
        <f>+H63-(SUM(H44:INDEX(H44:H55,'parámetros e instrucciones'!$E$3)))</f>
        <v>0</v>
      </c>
      <c r="I72" s="135">
        <f>+I63-(SUM(I44:INDEX(I44:I55,'parámetros e instrucciones'!$E$3)))</f>
        <v>0</v>
      </c>
      <c r="J72" s="136">
        <f>+J63-(SUM(J44:INDEX(J44:J55,'parámetros e instrucciones'!$E$3)))</f>
        <v>0</v>
      </c>
      <c r="K72" s="136" t="e">
        <f>+K63-(K61+E63-#REF!-F63-G63+H63-I63+L63)</f>
        <v>#REF!</v>
      </c>
      <c r="M72" s="92"/>
    </row>
    <row r="73" spans="3:13" x14ac:dyDescent="0.2">
      <c r="K73" s="50"/>
      <c r="M73" s="50"/>
    </row>
    <row r="74" spans="3:13" x14ac:dyDescent="0.2">
      <c r="K74" s="50"/>
      <c r="M74" s="50"/>
    </row>
    <row r="75" spans="3:13" x14ac:dyDescent="0.2">
      <c r="J75" s="93"/>
      <c r="K75" s="53"/>
      <c r="M75" s="50"/>
    </row>
    <row r="76" spans="3:13" x14ac:dyDescent="0.2">
      <c r="J76" s="93"/>
      <c r="M76" s="50"/>
    </row>
    <row r="77" spans="3:13" x14ac:dyDescent="0.2">
      <c r="J77" s="93"/>
      <c r="M77" s="50"/>
    </row>
    <row r="78" spans="3:13" x14ac:dyDescent="0.2">
      <c r="J78" s="93"/>
      <c r="M78" s="50"/>
    </row>
    <row r="79" spans="3:13" x14ac:dyDescent="0.2">
      <c r="J79" s="93"/>
      <c r="M79" s="50"/>
    </row>
    <row r="80" spans="3:13" x14ac:dyDescent="0.2">
      <c r="J80" s="93"/>
      <c r="M80" s="50"/>
    </row>
    <row r="81" spans="13:13" x14ac:dyDescent="0.2">
      <c r="M81" s="50"/>
    </row>
    <row r="82" spans="13:13" x14ac:dyDescent="0.2">
      <c r="M82" s="50"/>
    </row>
    <row r="83" spans="13:13" x14ac:dyDescent="0.2">
      <c r="M83" s="50"/>
    </row>
    <row r="84" spans="13:13" x14ac:dyDescent="0.2">
      <c r="M84" s="50"/>
    </row>
    <row r="85" spans="13:13" x14ac:dyDescent="0.2">
      <c r="M85" s="50"/>
    </row>
    <row r="86" spans="13:13" x14ac:dyDescent="0.2">
      <c r="M86" s="50"/>
    </row>
    <row r="87" spans="13:13" x14ac:dyDescent="0.2">
      <c r="M87" s="50"/>
    </row>
    <row r="88" spans="13:13" x14ac:dyDescent="0.2">
      <c r="M88" s="50"/>
    </row>
    <row r="89" spans="13:13" x14ac:dyDescent="0.2">
      <c r="M89" s="50"/>
    </row>
    <row r="90" spans="13:13" x14ac:dyDescent="0.2">
      <c r="M90" s="50"/>
    </row>
    <row r="91" spans="13:13" x14ac:dyDescent="0.2">
      <c r="M91" s="50"/>
    </row>
    <row r="92" spans="13:13" x14ac:dyDescent="0.2">
      <c r="M92" s="50"/>
    </row>
    <row r="93" spans="13:13" x14ac:dyDescent="0.2">
      <c r="M93" s="50"/>
    </row>
    <row r="94" spans="13:13" x14ac:dyDescent="0.2">
      <c r="M94" s="50"/>
    </row>
    <row r="95" spans="13:13" x14ac:dyDescent="0.2">
      <c r="M95" s="50"/>
    </row>
    <row r="96" spans="13:13" x14ac:dyDescent="0.2">
      <c r="M96" s="50"/>
    </row>
    <row r="97" spans="13:13" x14ac:dyDescent="0.2">
      <c r="M97" s="50"/>
    </row>
    <row r="98" spans="13:13" x14ac:dyDescent="0.2">
      <c r="M98" s="50"/>
    </row>
    <row r="99" spans="13:13" x14ac:dyDescent="0.2">
      <c r="M99" s="50"/>
    </row>
    <row r="100" spans="13:13" x14ac:dyDescent="0.2">
      <c r="M100" s="50"/>
    </row>
    <row r="101" spans="13:13" x14ac:dyDescent="0.2">
      <c r="M101" s="50"/>
    </row>
    <row r="102" spans="13:13" x14ac:dyDescent="0.2">
      <c r="M102" s="50"/>
    </row>
    <row r="103" spans="13:13" x14ac:dyDescent="0.2">
      <c r="M103" s="50"/>
    </row>
    <row r="104" spans="13:13" x14ac:dyDescent="0.2">
      <c r="M104" s="50"/>
    </row>
    <row r="105" spans="13:13" x14ac:dyDescent="0.2">
      <c r="M105" s="50"/>
    </row>
    <row r="106" spans="13:13" x14ac:dyDescent="0.2">
      <c r="M106" s="50"/>
    </row>
    <row r="107" spans="13:13" x14ac:dyDescent="0.2">
      <c r="M107" s="50"/>
    </row>
    <row r="108" spans="13:13" x14ac:dyDescent="0.2">
      <c r="M108" s="50"/>
    </row>
    <row r="109" spans="13:13" x14ac:dyDescent="0.2">
      <c r="M109" s="50"/>
    </row>
    <row r="110" spans="13:13" x14ac:dyDescent="0.2">
      <c r="M110" s="50"/>
    </row>
    <row r="111" spans="13:13" x14ac:dyDescent="0.2">
      <c r="M111" s="50"/>
    </row>
    <row r="112" spans="13:13" x14ac:dyDescent="0.2">
      <c r="M112" s="50"/>
    </row>
    <row r="113" spans="13:13" x14ac:dyDescent="0.2">
      <c r="M113" s="50"/>
    </row>
    <row r="114" spans="13:13" x14ac:dyDescent="0.2">
      <c r="M114" s="50"/>
    </row>
    <row r="115" spans="13:13" x14ac:dyDescent="0.2">
      <c r="M115" s="50"/>
    </row>
    <row r="116" spans="13:13" x14ac:dyDescent="0.2">
      <c r="M116" s="50"/>
    </row>
    <row r="117" spans="13:13" x14ac:dyDescent="0.2">
      <c r="M117" s="50"/>
    </row>
    <row r="118" spans="13:13" x14ac:dyDescent="0.2">
      <c r="M118" s="50"/>
    </row>
    <row r="119" spans="13:13" x14ac:dyDescent="0.2">
      <c r="M119" s="50"/>
    </row>
    <row r="120" spans="13:13" x14ac:dyDescent="0.2">
      <c r="M120" s="50"/>
    </row>
    <row r="121" spans="13:13" x14ac:dyDescent="0.2">
      <c r="M121" s="50"/>
    </row>
    <row r="122" spans="13:13" x14ac:dyDescent="0.2">
      <c r="M122" s="50"/>
    </row>
    <row r="123" spans="13:13" x14ac:dyDescent="0.2">
      <c r="M123" s="50"/>
    </row>
    <row r="124" spans="13:13" x14ac:dyDescent="0.2">
      <c r="M124" s="50"/>
    </row>
    <row r="125" spans="13:13" x14ac:dyDescent="0.2">
      <c r="M125" s="50"/>
    </row>
  </sheetData>
  <sheetProtection formatCells="0" formatColumns="0" formatRows="0"/>
  <protectedRanges>
    <protectedRange sqref="M8:M43 E8:J43 E59:M63" name="Rango2"/>
    <protectedRange sqref="E59:L63" name="Rango1"/>
  </protectedRanges>
  <mergeCells count="4">
    <mergeCell ref="C4:J4"/>
    <mergeCell ref="C1:J1"/>
    <mergeCell ref="C2:J2"/>
    <mergeCell ref="C3:J3"/>
  </mergeCells>
  <phoneticPr fontId="17" type="noConversion"/>
  <printOptions horizontalCentered="1" verticalCentered="1"/>
  <pageMargins left="0.51181102362204722" right="0.27559055118110237" top="0.19685039370078741" bottom="0.23622047244094491" header="0" footer="0"/>
  <pageSetup paperSize="9" scale="78" orientation="portrait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2"/>
  <sheetViews>
    <sheetView topLeftCell="A40" workbookViewId="0">
      <selection activeCell="A3" sqref="A3:E3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16384" width="11.42578125" style="51"/>
  </cols>
  <sheetData>
    <row r="1" spans="1:6" x14ac:dyDescent="0.2">
      <c r="A1" s="582" t="s">
        <v>207</v>
      </c>
      <c r="B1" s="582"/>
      <c r="C1" s="582"/>
      <c r="D1" s="582"/>
      <c r="E1" s="582"/>
      <c r="F1" s="51"/>
    </row>
    <row r="2" spans="1:6" x14ac:dyDescent="0.2">
      <c r="A2" s="582" t="s">
        <v>200</v>
      </c>
      <c r="B2" s="582"/>
      <c r="C2" s="582"/>
      <c r="D2" s="582"/>
      <c r="E2" s="582"/>
      <c r="F2" s="51"/>
    </row>
    <row r="3" spans="1:6" x14ac:dyDescent="0.2">
      <c r="A3" s="581" t="str">
        <f>+'1.modelos'!A3</f>
        <v>Máquinas para soldar</v>
      </c>
      <c r="B3" s="581"/>
      <c r="C3" s="581"/>
      <c r="D3" s="581"/>
      <c r="E3" s="581"/>
      <c r="F3" s="51"/>
    </row>
    <row r="4" spans="1:6" x14ac:dyDescent="0.2">
      <c r="A4" s="582" t="s">
        <v>115</v>
      </c>
      <c r="B4" s="582"/>
      <c r="C4" s="582"/>
      <c r="D4" s="582"/>
      <c r="E4" s="582"/>
      <c r="F4" s="51"/>
    </row>
    <row r="5" spans="1:6" ht="60" customHeight="1" thickBot="1" x14ac:dyDescent="0.25">
      <c r="A5" s="52"/>
      <c r="C5" s="53"/>
      <c r="D5" s="53"/>
      <c r="E5" s="53"/>
      <c r="F5" s="53"/>
    </row>
    <row r="6" spans="1:6" ht="39" thickBot="1" x14ac:dyDescent="0.25">
      <c r="A6" s="394" t="s">
        <v>116</v>
      </c>
      <c r="C6" s="24" t="s">
        <v>162</v>
      </c>
      <c r="D6" s="28"/>
      <c r="E6" s="24" t="s">
        <v>163</v>
      </c>
    </row>
    <row r="7" spans="1:6" x14ac:dyDescent="0.2">
      <c r="A7" s="106">
        <f>'3.vol.'!C8</f>
        <v>42370</v>
      </c>
      <c r="C7" s="32"/>
      <c r="D7" s="33"/>
      <c r="E7" s="32"/>
    </row>
    <row r="8" spans="1:6" x14ac:dyDescent="0.2">
      <c r="A8" s="107">
        <f>'3.vol.'!C9</f>
        <v>42401</v>
      </c>
      <c r="C8" s="36"/>
      <c r="D8" s="33"/>
      <c r="E8" s="36"/>
    </row>
    <row r="9" spans="1:6" x14ac:dyDescent="0.2">
      <c r="A9" s="107">
        <f>'3.vol.'!C10</f>
        <v>42430</v>
      </c>
      <c r="C9" s="36"/>
      <c r="D9" s="33"/>
      <c r="E9" s="36"/>
    </row>
    <row r="10" spans="1:6" x14ac:dyDescent="0.2">
      <c r="A10" s="107">
        <f>'3.vol.'!C11</f>
        <v>42461</v>
      </c>
      <c r="C10" s="36"/>
      <c r="D10" s="33"/>
      <c r="E10" s="36"/>
    </row>
    <row r="11" spans="1:6" x14ac:dyDescent="0.2">
      <c r="A11" s="107">
        <f>'3.vol.'!C12</f>
        <v>42491</v>
      </c>
      <c r="C11" s="36"/>
      <c r="D11" s="33"/>
      <c r="E11" s="36"/>
    </row>
    <row r="12" spans="1:6" x14ac:dyDescent="0.2">
      <c r="A12" s="107">
        <f>'3.vol.'!C13</f>
        <v>42522</v>
      </c>
      <c r="C12" s="36"/>
      <c r="D12" s="33"/>
      <c r="E12" s="36"/>
    </row>
    <row r="13" spans="1:6" x14ac:dyDescent="0.2">
      <c r="A13" s="107">
        <f>'3.vol.'!C14</f>
        <v>42552</v>
      </c>
      <c r="C13" s="36"/>
      <c r="D13" s="33"/>
      <c r="E13" s="36"/>
    </row>
    <row r="14" spans="1:6" x14ac:dyDescent="0.2">
      <c r="A14" s="107">
        <f>'3.vol.'!C15</f>
        <v>42583</v>
      </c>
      <c r="C14" s="36"/>
      <c r="D14" s="33"/>
      <c r="E14" s="36"/>
    </row>
    <row r="15" spans="1:6" x14ac:dyDescent="0.2">
      <c r="A15" s="107">
        <f>'3.vol.'!C16</f>
        <v>42614</v>
      </c>
      <c r="C15" s="36"/>
      <c r="D15" s="33"/>
      <c r="E15" s="36"/>
    </row>
    <row r="16" spans="1:6" x14ac:dyDescent="0.2">
      <c r="A16" s="107">
        <f>'3.vol.'!C17</f>
        <v>42644</v>
      </c>
      <c r="C16" s="36"/>
      <c r="D16" s="33"/>
      <c r="E16" s="36"/>
    </row>
    <row r="17" spans="1:5" x14ac:dyDescent="0.2">
      <c r="A17" s="107">
        <f>'3.vol.'!C18</f>
        <v>42675</v>
      </c>
      <c r="C17" s="36"/>
      <c r="D17" s="33"/>
      <c r="E17" s="36"/>
    </row>
    <row r="18" spans="1:5" ht="13.5" thickBot="1" x14ac:dyDescent="0.25">
      <c r="A18" s="108">
        <f>'3.vol.'!C19</f>
        <v>42705</v>
      </c>
      <c r="C18" s="39"/>
      <c r="D18" s="33"/>
      <c r="E18" s="39"/>
    </row>
    <row r="19" spans="1:5" x14ac:dyDescent="0.2">
      <c r="A19" s="106">
        <f>'3.vol.'!C20</f>
        <v>42736</v>
      </c>
      <c r="C19" s="42"/>
      <c r="D19" s="33"/>
      <c r="E19" s="42"/>
    </row>
    <row r="20" spans="1:5" x14ac:dyDescent="0.2">
      <c r="A20" s="107">
        <f>'3.vol.'!C21</f>
        <v>42767</v>
      </c>
      <c r="C20" s="36"/>
      <c r="D20" s="33"/>
      <c r="E20" s="36"/>
    </row>
    <row r="21" spans="1:5" x14ac:dyDescent="0.2">
      <c r="A21" s="107">
        <f>'3.vol.'!C22</f>
        <v>42795</v>
      </c>
      <c r="C21" s="36"/>
      <c r="D21" s="33"/>
      <c r="E21" s="36"/>
    </row>
    <row r="22" spans="1:5" x14ac:dyDescent="0.2">
      <c r="A22" s="107">
        <f>'3.vol.'!C23</f>
        <v>42826</v>
      </c>
      <c r="C22" s="36"/>
      <c r="D22" s="33"/>
      <c r="E22" s="36"/>
    </row>
    <row r="23" spans="1:5" x14ac:dyDescent="0.2">
      <c r="A23" s="107">
        <f>'3.vol.'!C24</f>
        <v>42856</v>
      </c>
      <c r="C23" s="36"/>
      <c r="D23" s="33"/>
      <c r="E23" s="36"/>
    </row>
    <row r="24" spans="1:5" x14ac:dyDescent="0.2">
      <c r="A24" s="107">
        <f>'3.vol.'!C25</f>
        <v>42887</v>
      </c>
      <c r="C24" s="36"/>
      <c r="D24" s="33"/>
      <c r="E24" s="36"/>
    </row>
    <row r="25" spans="1:5" x14ac:dyDescent="0.2">
      <c r="A25" s="107">
        <f>'3.vol.'!C26</f>
        <v>42917</v>
      </c>
      <c r="C25" s="36"/>
      <c r="D25" s="33"/>
      <c r="E25" s="36"/>
    </row>
    <row r="26" spans="1:5" x14ac:dyDescent="0.2">
      <c r="A26" s="107">
        <f>'3.vol.'!C27</f>
        <v>42948</v>
      </c>
      <c r="C26" s="36"/>
      <c r="D26" s="33"/>
      <c r="E26" s="36"/>
    </row>
    <row r="27" spans="1:5" x14ac:dyDescent="0.2">
      <c r="A27" s="107">
        <f>'3.vol.'!C28</f>
        <v>42979</v>
      </c>
      <c r="C27" s="338"/>
      <c r="D27" s="354"/>
      <c r="E27" s="338"/>
    </row>
    <row r="28" spans="1:5" x14ac:dyDescent="0.2">
      <c r="A28" s="107">
        <f>'3.vol.'!C29</f>
        <v>43009</v>
      </c>
      <c r="C28" s="36"/>
      <c r="D28" s="33"/>
      <c r="E28" s="36"/>
    </row>
    <row r="29" spans="1:5" x14ac:dyDescent="0.2">
      <c r="A29" s="107">
        <f>'3.vol.'!C30</f>
        <v>43040</v>
      </c>
      <c r="C29" s="36"/>
      <c r="D29" s="33"/>
      <c r="E29" s="36"/>
    </row>
    <row r="30" spans="1:5" ht="13.5" thickBot="1" x14ac:dyDescent="0.25">
      <c r="A30" s="108">
        <f>'3.vol.'!C31</f>
        <v>43070</v>
      </c>
      <c r="C30" s="45"/>
      <c r="D30" s="33"/>
      <c r="E30" s="45"/>
    </row>
    <row r="31" spans="1:5" x14ac:dyDescent="0.2">
      <c r="A31" s="106">
        <f>'3.vol.'!C32</f>
        <v>43101</v>
      </c>
      <c r="C31" s="32"/>
      <c r="D31" s="33"/>
      <c r="E31" s="32"/>
    </row>
    <row r="32" spans="1:5" x14ac:dyDescent="0.2">
      <c r="A32" s="107">
        <f>'3.vol.'!C33</f>
        <v>43132</v>
      </c>
      <c r="C32" s="36"/>
      <c r="D32" s="33"/>
      <c r="E32" s="36"/>
    </row>
    <row r="33" spans="1:5" x14ac:dyDescent="0.2">
      <c r="A33" s="107">
        <f>'3.vol.'!C34</f>
        <v>43160</v>
      </c>
      <c r="C33" s="36"/>
      <c r="D33" s="33"/>
      <c r="E33" s="36"/>
    </row>
    <row r="34" spans="1:5" x14ac:dyDescent="0.2">
      <c r="A34" s="107">
        <f>'3.vol.'!C35</f>
        <v>43191</v>
      </c>
      <c r="C34" s="36"/>
      <c r="D34" s="33"/>
      <c r="E34" s="36"/>
    </row>
    <row r="35" spans="1:5" x14ac:dyDescent="0.2">
      <c r="A35" s="107">
        <f>'3.vol.'!C36</f>
        <v>43221</v>
      </c>
      <c r="C35" s="36"/>
      <c r="D35" s="33"/>
      <c r="E35" s="36"/>
    </row>
    <row r="36" spans="1:5" x14ac:dyDescent="0.2">
      <c r="A36" s="107">
        <f>'3.vol.'!C37</f>
        <v>43252</v>
      </c>
      <c r="C36" s="36"/>
      <c r="D36" s="33"/>
      <c r="E36" s="36"/>
    </row>
    <row r="37" spans="1:5" x14ac:dyDescent="0.2">
      <c r="A37" s="107">
        <f>'3.vol.'!C38</f>
        <v>43282</v>
      </c>
      <c r="C37" s="36"/>
      <c r="D37" s="33"/>
      <c r="E37" s="36"/>
    </row>
    <row r="38" spans="1:5" x14ac:dyDescent="0.2">
      <c r="A38" s="107">
        <f>'3.vol.'!C39</f>
        <v>43313</v>
      </c>
      <c r="C38" s="36"/>
      <c r="D38" s="33"/>
      <c r="E38" s="36"/>
    </row>
    <row r="39" spans="1:5" x14ac:dyDescent="0.2">
      <c r="A39" s="107">
        <f>'3.vol.'!C40</f>
        <v>43344</v>
      </c>
      <c r="C39" s="36"/>
      <c r="D39" s="33"/>
      <c r="E39" s="36"/>
    </row>
    <row r="40" spans="1:5" x14ac:dyDescent="0.2">
      <c r="A40" s="107">
        <f>'3.vol.'!C41</f>
        <v>43374</v>
      </c>
      <c r="C40" s="36"/>
      <c r="D40" s="33"/>
      <c r="E40" s="36"/>
    </row>
    <row r="41" spans="1:5" x14ac:dyDescent="0.2">
      <c r="A41" s="107">
        <f>'3.vol.'!C42</f>
        <v>43405</v>
      </c>
      <c r="C41" s="36"/>
      <c r="D41" s="33"/>
      <c r="E41" s="36"/>
    </row>
    <row r="42" spans="1:5" ht="13.5" thickBot="1" x14ac:dyDescent="0.25">
      <c r="A42" s="108">
        <f>'3.vol.'!C43</f>
        <v>43435</v>
      </c>
      <c r="C42" s="45"/>
      <c r="D42" s="33"/>
      <c r="E42" s="45"/>
    </row>
    <row r="43" spans="1:5" x14ac:dyDescent="0.2">
      <c r="A43" s="106">
        <f>'3.vol.'!C44</f>
        <v>43466</v>
      </c>
      <c r="C43" s="32"/>
      <c r="D43" s="33"/>
      <c r="E43" s="32"/>
    </row>
    <row r="44" spans="1:5" x14ac:dyDescent="0.2">
      <c r="A44" s="107">
        <f>'3.vol.'!C45</f>
        <v>43497</v>
      </c>
      <c r="C44" s="36"/>
      <c r="D44" s="33"/>
      <c r="E44" s="36"/>
    </row>
    <row r="45" spans="1:5" ht="13.5" thickBot="1" x14ac:dyDescent="0.25">
      <c r="A45" s="108">
        <f>'3.vol.'!C46</f>
        <v>43525</v>
      </c>
      <c r="C45" s="39"/>
      <c r="D45" s="33"/>
      <c r="E45" s="39"/>
    </row>
    <row r="46" spans="1:5" ht="13.5" hidden="1" thickBot="1" x14ac:dyDescent="0.25">
      <c r="A46" s="483">
        <f>'3.vol.'!C47</f>
        <v>43556</v>
      </c>
      <c r="C46" s="484"/>
      <c r="D46" s="33"/>
      <c r="E46" s="484"/>
    </row>
    <row r="47" spans="1:5" hidden="1" x14ac:dyDescent="0.2">
      <c r="A47" s="404">
        <f>'3.vol.'!C48</f>
        <v>43586</v>
      </c>
      <c r="C47" s="42"/>
      <c r="D47" s="33"/>
      <c r="E47" s="42"/>
    </row>
    <row r="48" spans="1:5" hidden="1" x14ac:dyDescent="0.2">
      <c r="A48" s="107">
        <f>'3.vol.'!C49</f>
        <v>43617</v>
      </c>
      <c r="C48" s="36"/>
      <c r="D48" s="33"/>
      <c r="E48" s="36"/>
    </row>
    <row r="49" spans="1:6" hidden="1" x14ac:dyDescent="0.2">
      <c r="A49" s="107">
        <f>'3.vol.'!C50</f>
        <v>43647</v>
      </c>
      <c r="C49" s="36"/>
      <c r="D49" s="33"/>
      <c r="E49" s="36"/>
    </row>
    <row r="50" spans="1:6" hidden="1" x14ac:dyDescent="0.2">
      <c r="A50" s="107">
        <f>'3.vol.'!C51</f>
        <v>43678</v>
      </c>
      <c r="C50" s="36"/>
      <c r="D50" s="33"/>
      <c r="E50" s="36"/>
    </row>
    <row r="51" spans="1:6" hidden="1" x14ac:dyDescent="0.2">
      <c r="A51" s="107">
        <f>'3.vol.'!C52</f>
        <v>43709</v>
      </c>
      <c r="C51" s="36"/>
      <c r="D51" s="33"/>
      <c r="E51" s="36"/>
    </row>
    <row r="52" spans="1:6" hidden="1" x14ac:dyDescent="0.2">
      <c r="A52" s="107">
        <f>'3.vol.'!C53</f>
        <v>43739</v>
      </c>
      <c r="C52" s="36"/>
      <c r="D52" s="33"/>
      <c r="E52" s="36"/>
    </row>
    <row r="53" spans="1:6" hidden="1" x14ac:dyDescent="0.2">
      <c r="A53" s="107">
        <f>'3.vol.'!C54</f>
        <v>43770</v>
      </c>
      <c r="C53" s="36"/>
      <c r="D53" s="33"/>
      <c r="E53" s="36"/>
    </row>
    <row r="54" spans="1:6" ht="13.5" hidden="1" thickBot="1" x14ac:dyDescent="0.25">
      <c r="A54" s="108">
        <f>'3.vol.'!C55</f>
        <v>43800</v>
      </c>
      <c r="C54" s="39"/>
      <c r="D54" s="33"/>
      <c r="E54" s="39"/>
    </row>
    <row r="55" spans="1:6" ht="57.75" customHeight="1" thickBot="1" x14ac:dyDescent="0.25">
      <c r="A55" s="46"/>
      <c r="C55" s="33"/>
      <c r="D55" s="33"/>
      <c r="E55" s="33"/>
    </row>
    <row r="56" spans="1:6" ht="39" thickBot="1" x14ac:dyDescent="0.25">
      <c r="A56" s="397" t="s">
        <v>9</v>
      </c>
      <c r="C56" s="57" t="str">
        <f>+C6</f>
        <v>Ventas de Producción Propia
En pesos</v>
      </c>
      <c r="D56" s="355"/>
      <c r="E56" s="57" t="str">
        <f>+E6</f>
        <v>Ventas de Producción Encargada o Contratada a Terceros
En pesos</v>
      </c>
      <c r="F56" s="58"/>
    </row>
    <row r="57" spans="1:6" x14ac:dyDescent="0.2">
      <c r="A57" s="396">
        <f>'3.vol.'!C59</f>
        <v>2016</v>
      </c>
      <c r="C57" s="59"/>
      <c r="D57" s="356"/>
      <c r="E57" s="59"/>
    </row>
    <row r="58" spans="1:6" x14ac:dyDescent="0.2">
      <c r="A58" s="60">
        <f>'3.vol.'!C60</f>
        <v>2017</v>
      </c>
      <c r="C58" s="61"/>
      <c r="D58" s="356"/>
      <c r="E58" s="61"/>
    </row>
    <row r="59" spans="1:6" ht="13.5" thickBot="1" x14ac:dyDescent="0.25">
      <c r="A59" s="62">
        <f>'3.vol.'!C61</f>
        <v>2018</v>
      </c>
      <c r="C59" s="63"/>
      <c r="D59" s="356"/>
      <c r="E59" s="63"/>
    </row>
    <row r="60" spans="1:6" x14ac:dyDescent="0.2">
      <c r="A60" s="452" t="str">
        <f>'3.vol.'!C62</f>
        <v>ene-mar 2018</v>
      </c>
      <c r="C60" s="65"/>
      <c r="D60" s="356"/>
      <c r="E60" s="65"/>
    </row>
    <row r="61" spans="1:6" ht="13.5" thickBot="1" x14ac:dyDescent="0.25">
      <c r="A61" s="453" t="str">
        <f>'3.vol.'!C63</f>
        <v>ene-mar 2019</v>
      </c>
      <c r="C61" s="66"/>
      <c r="D61" s="357"/>
      <c r="E61" s="66"/>
    </row>
    <row r="62" spans="1:6" ht="13.5" thickBot="1" x14ac:dyDescent="0.25"/>
    <row r="63" spans="1:6" ht="13.5" thickBot="1" x14ac:dyDescent="0.25">
      <c r="A63" s="398" t="s">
        <v>204</v>
      </c>
      <c r="E63" s="168" t="s">
        <v>172</v>
      </c>
    </row>
    <row r="64" spans="1:6" x14ac:dyDescent="0.2">
      <c r="A64" s="89" t="s">
        <v>158</v>
      </c>
    </row>
    <row r="66" spans="1:6" ht="38.25" customHeight="1" thickBot="1" x14ac:dyDescent="0.25"/>
    <row r="67" spans="1:6" ht="39" thickBot="1" x14ac:dyDescent="0.25">
      <c r="A67" s="94" t="s">
        <v>9</v>
      </c>
      <c r="B67" s="103"/>
      <c r="C67" s="100" t="str">
        <f>+C56</f>
        <v>Ventas de Producción Propia
En pesos</v>
      </c>
      <c r="D67" s="358"/>
      <c r="E67" s="100" t="str">
        <f>+E56</f>
        <v>Ventas de Producción Encargada o Contratada a Terceros
En pesos</v>
      </c>
      <c r="F67" s="95"/>
    </row>
    <row r="68" spans="1:6" x14ac:dyDescent="0.2">
      <c r="A68" s="102">
        <v>2002</v>
      </c>
      <c r="B68" s="103"/>
      <c r="C68" s="118">
        <f>+C57-SUM(C7:C18)</f>
        <v>0</v>
      </c>
      <c r="D68" s="359"/>
      <c r="E68" s="118">
        <f>+E57-SUM(E7:E18)</f>
        <v>0</v>
      </c>
      <c r="F68" s="103"/>
    </row>
    <row r="69" spans="1:6" x14ac:dyDescent="0.2">
      <c r="A69" s="104">
        <v>2003</v>
      </c>
      <c r="B69" s="103"/>
      <c r="C69" s="122">
        <f>+C58-SUM(C19:C30)</f>
        <v>0</v>
      </c>
      <c r="D69" s="359"/>
      <c r="E69" s="122">
        <f>+E58-SUM(E19:E30)</f>
        <v>0</v>
      </c>
      <c r="F69" s="103"/>
    </row>
    <row r="70" spans="1:6" ht="13.5" thickBot="1" x14ac:dyDescent="0.25">
      <c r="A70" s="105">
        <v>2004</v>
      </c>
      <c r="B70" s="103"/>
      <c r="C70" s="126">
        <f>+C59-SUM(C31:C42)</f>
        <v>0</v>
      </c>
      <c r="D70" s="359"/>
      <c r="E70" s="126">
        <f>+E59-SUM(E31:E42)</f>
        <v>0</v>
      </c>
      <c r="F70" s="103"/>
    </row>
    <row r="71" spans="1:6" x14ac:dyDescent="0.2">
      <c r="A71" s="102" t="s">
        <v>197</v>
      </c>
      <c r="B71" s="103"/>
      <c r="C71" s="131">
        <f>+C60-(SUM(C31:INDEX(C31:C42,'[3]parámetros e instrucciones'!$E$3)))</f>
        <v>0</v>
      </c>
      <c r="D71" s="359"/>
      <c r="E71" s="131">
        <f>+E60-(SUM(E31:INDEX(E31:E42,'[4]parámetros e instrucciones'!$E$3)))</f>
        <v>0</v>
      </c>
      <c r="F71" s="103"/>
    </row>
    <row r="72" spans="1:6" ht="13.5" thickBot="1" x14ac:dyDescent="0.25">
      <c r="A72" s="105" t="s">
        <v>196</v>
      </c>
      <c r="B72" s="103"/>
      <c r="C72" s="136">
        <f>+C61-(SUM(C43:INDEX(C43:C54,'[3]parámetros e instrucciones'!$E$3)))</f>
        <v>0</v>
      </c>
      <c r="D72" s="360"/>
      <c r="E72" s="136">
        <f>+E61-(SUM(E43:INDEX(E43:E54,'[4]parámetros e instrucciones'!$E$3)))</f>
        <v>0</v>
      </c>
      <c r="F72" s="103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scale="84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1"/>
  <sheetViews>
    <sheetView topLeftCell="A25" workbookViewId="0">
      <selection activeCell="P24" sqref="P24"/>
    </sheetView>
  </sheetViews>
  <sheetFormatPr baseColWidth="10" defaultRowHeight="12.75" x14ac:dyDescent="0.2"/>
  <cols>
    <col min="1" max="1" width="26.42578125" style="56" customWidth="1"/>
    <col min="2" max="2" width="1.85546875" style="51" customWidth="1"/>
    <col min="3" max="3" width="28.42578125" style="56" customWidth="1"/>
    <col min="4" max="16384" width="11.42578125" style="51"/>
  </cols>
  <sheetData>
    <row r="1" spans="1:6" x14ac:dyDescent="0.2">
      <c r="A1" s="582" t="s">
        <v>205</v>
      </c>
      <c r="B1" s="582"/>
      <c r="C1" s="582"/>
    </row>
    <row r="2" spans="1:6" x14ac:dyDescent="0.2">
      <c r="A2" s="582" t="s">
        <v>122</v>
      </c>
      <c r="B2" s="582"/>
      <c r="C2" s="582"/>
      <c r="F2" s="95" t="s">
        <v>130</v>
      </c>
    </row>
    <row r="3" spans="1:6" x14ac:dyDescent="0.2">
      <c r="A3" s="581" t="str">
        <f>+'1.modelos'!A3</f>
        <v>Máquinas para soldar</v>
      </c>
      <c r="B3" s="581"/>
      <c r="C3" s="581"/>
    </row>
    <row r="4" spans="1:6" x14ac:dyDescent="0.2">
      <c r="A4" s="583" t="s">
        <v>115</v>
      </c>
      <c r="B4" s="583"/>
      <c r="C4" s="583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394" t="s">
        <v>116</v>
      </c>
      <c r="C7" s="24" t="s">
        <v>123</v>
      </c>
      <c r="F7" s="95" t="s">
        <v>128</v>
      </c>
    </row>
    <row r="8" spans="1:6" ht="13.5" thickBot="1" x14ac:dyDescent="0.25">
      <c r="A8" s="106">
        <f>'3.vol.'!C8</f>
        <v>42370</v>
      </c>
      <c r="C8" s="32"/>
      <c r="F8" s="188"/>
    </row>
    <row r="9" spans="1:6" x14ac:dyDescent="0.2">
      <c r="A9" s="107">
        <f>'3.vol.'!C9</f>
        <v>42401</v>
      </c>
      <c r="C9" s="36"/>
      <c r="F9" s="95"/>
    </row>
    <row r="10" spans="1:6" ht="13.5" thickBot="1" x14ac:dyDescent="0.25">
      <c r="A10" s="107">
        <f>'3.vol.'!C10</f>
        <v>42430</v>
      </c>
      <c r="C10" s="36"/>
      <c r="F10" s="95" t="s">
        <v>129</v>
      </c>
    </row>
    <row r="11" spans="1:6" ht="13.5" thickBot="1" x14ac:dyDescent="0.25">
      <c r="A11" s="107">
        <f>'3.vol.'!C11</f>
        <v>42461</v>
      </c>
      <c r="C11" s="36"/>
      <c r="F11" s="189"/>
    </row>
    <row r="12" spans="1:6" x14ac:dyDescent="0.2">
      <c r="A12" s="107">
        <f>'3.vol.'!C12</f>
        <v>42491</v>
      </c>
      <c r="C12" s="36"/>
    </row>
    <row r="13" spans="1:6" x14ac:dyDescent="0.2">
      <c r="A13" s="107">
        <f>'3.vol.'!C13</f>
        <v>42522</v>
      </c>
      <c r="C13" s="36"/>
    </row>
    <row r="14" spans="1:6" x14ac:dyDescent="0.2">
      <c r="A14" s="107">
        <f>'3.vol.'!C14</f>
        <v>42552</v>
      </c>
      <c r="C14" s="36"/>
    </row>
    <row r="15" spans="1:6" x14ac:dyDescent="0.2">
      <c r="A15" s="107">
        <f>'3.vol.'!C15</f>
        <v>42583</v>
      </c>
      <c r="C15" s="36"/>
    </row>
    <row r="16" spans="1:6" x14ac:dyDescent="0.2">
      <c r="A16" s="107">
        <f>'3.vol.'!C16</f>
        <v>42614</v>
      </c>
      <c r="C16" s="36"/>
    </row>
    <row r="17" spans="1:3" x14ac:dyDescent="0.2">
      <c r="A17" s="107">
        <f>'3.vol.'!C17</f>
        <v>42644</v>
      </c>
      <c r="C17" s="36"/>
    </row>
    <row r="18" spans="1:3" x14ac:dyDescent="0.2">
      <c r="A18" s="107">
        <f>'3.vol.'!C18</f>
        <v>42675</v>
      </c>
      <c r="C18" s="36"/>
    </row>
    <row r="19" spans="1:3" ht="13.5" thickBot="1" x14ac:dyDescent="0.25">
      <c r="A19" s="108">
        <f>'3.vol.'!C19</f>
        <v>42705</v>
      </c>
      <c r="C19" s="39"/>
    </row>
    <row r="20" spans="1:3" x14ac:dyDescent="0.2">
      <c r="A20" s="106">
        <f>'3.vol.'!C20</f>
        <v>42736</v>
      </c>
      <c r="C20" s="42"/>
    </row>
    <row r="21" spans="1:3" x14ac:dyDescent="0.2">
      <c r="A21" s="107">
        <f>'3.vol.'!C21</f>
        <v>42767</v>
      </c>
      <c r="C21" s="36"/>
    </row>
    <row r="22" spans="1:3" x14ac:dyDescent="0.2">
      <c r="A22" s="107">
        <f>'3.vol.'!C22</f>
        <v>42795</v>
      </c>
      <c r="C22" s="36"/>
    </row>
    <row r="23" spans="1:3" x14ac:dyDescent="0.2">
      <c r="A23" s="107">
        <f>'3.vol.'!C23</f>
        <v>42826</v>
      </c>
      <c r="C23" s="36"/>
    </row>
    <row r="24" spans="1:3" x14ac:dyDescent="0.2">
      <c r="A24" s="107">
        <f>'3.vol.'!C24</f>
        <v>42856</v>
      </c>
      <c r="C24" s="36"/>
    </row>
    <row r="25" spans="1:3" x14ac:dyDescent="0.2">
      <c r="A25" s="107">
        <f>'3.vol.'!C25</f>
        <v>42887</v>
      </c>
      <c r="C25" s="36"/>
    </row>
    <row r="26" spans="1:3" x14ac:dyDescent="0.2">
      <c r="A26" s="107">
        <f>'3.vol.'!C26</f>
        <v>42917</v>
      </c>
      <c r="C26" s="36"/>
    </row>
    <row r="27" spans="1:3" x14ac:dyDescent="0.2">
      <c r="A27" s="107">
        <f>'3.vol.'!C27</f>
        <v>42948</v>
      </c>
      <c r="C27" s="36"/>
    </row>
    <row r="28" spans="1:3" x14ac:dyDescent="0.2">
      <c r="A28" s="107">
        <f>'3.vol.'!C28</f>
        <v>42979</v>
      </c>
      <c r="C28" s="36"/>
    </row>
    <row r="29" spans="1:3" x14ac:dyDescent="0.2">
      <c r="A29" s="107">
        <f>'3.vol.'!C29</f>
        <v>43009</v>
      </c>
      <c r="C29" s="36"/>
    </row>
    <row r="30" spans="1:3" x14ac:dyDescent="0.2">
      <c r="A30" s="107">
        <f>'3.vol.'!C30</f>
        <v>43040</v>
      </c>
      <c r="C30" s="36"/>
    </row>
    <row r="31" spans="1:3" ht="13.5" thickBot="1" x14ac:dyDescent="0.25">
      <c r="A31" s="108">
        <f>'3.vol.'!C31</f>
        <v>43070</v>
      </c>
      <c r="C31" s="45"/>
    </row>
    <row r="32" spans="1:3" x14ac:dyDescent="0.2">
      <c r="A32" s="106">
        <f>'3.vol.'!C32</f>
        <v>43101</v>
      </c>
      <c r="C32" s="32"/>
    </row>
    <row r="33" spans="1:3" x14ac:dyDescent="0.2">
      <c r="A33" s="107">
        <f>'3.vol.'!C33</f>
        <v>43132</v>
      </c>
      <c r="C33" s="36"/>
    </row>
    <row r="34" spans="1:3" x14ac:dyDescent="0.2">
      <c r="A34" s="107">
        <f>'3.vol.'!C34</f>
        <v>43160</v>
      </c>
      <c r="C34" s="36"/>
    </row>
    <row r="35" spans="1:3" x14ac:dyDescent="0.2">
      <c r="A35" s="107">
        <f>'3.vol.'!C35</f>
        <v>43191</v>
      </c>
      <c r="C35" s="36"/>
    </row>
    <row r="36" spans="1:3" x14ac:dyDescent="0.2">
      <c r="A36" s="107">
        <f>'3.vol.'!C36</f>
        <v>43221</v>
      </c>
      <c r="C36" s="36"/>
    </row>
    <row r="37" spans="1:3" x14ac:dyDescent="0.2">
      <c r="A37" s="107">
        <f>'3.vol.'!C37</f>
        <v>43252</v>
      </c>
      <c r="C37" s="36"/>
    </row>
    <row r="38" spans="1:3" x14ac:dyDescent="0.2">
      <c r="A38" s="107">
        <f>'3.vol.'!C38</f>
        <v>43282</v>
      </c>
      <c r="C38" s="36"/>
    </row>
    <row r="39" spans="1:3" x14ac:dyDescent="0.2">
      <c r="A39" s="107">
        <f>'3.vol.'!C39</f>
        <v>43313</v>
      </c>
      <c r="C39" s="36"/>
    </row>
    <row r="40" spans="1:3" x14ac:dyDescent="0.2">
      <c r="A40" s="107">
        <f>'3.vol.'!C40</f>
        <v>43344</v>
      </c>
      <c r="C40" s="36"/>
    </row>
    <row r="41" spans="1:3" x14ac:dyDescent="0.2">
      <c r="A41" s="107">
        <f>'3.vol.'!C41</f>
        <v>43374</v>
      </c>
      <c r="C41" s="36"/>
    </row>
    <row r="42" spans="1:3" x14ac:dyDescent="0.2">
      <c r="A42" s="107">
        <f>'3.vol.'!C42</f>
        <v>43405</v>
      </c>
      <c r="C42" s="36"/>
    </row>
    <row r="43" spans="1:3" ht="13.5" thickBot="1" x14ac:dyDescent="0.25">
      <c r="A43" s="108">
        <f>'3.vol.'!C43</f>
        <v>43435</v>
      </c>
      <c r="C43" s="45"/>
    </row>
    <row r="44" spans="1:3" x14ac:dyDescent="0.2">
      <c r="A44" s="106">
        <f>'3.vol.'!C44</f>
        <v>43466</v>
      </c>
      <c r="C44" s="32"/>
    </row>
    <row r="45" spans="1:3" x14ac:dyDescent="0.2">
      <c r="A45" s="107">
        <f>'3.vol.'!C45</f>
        <v>43497</v>
      </c>
      <c r="C45" s="36"/>
    </row>
    <row r="46" spans="1:3" ht="13.5" thickBot="1" x14ac:dyDescent="0.25">
      <c r="A46" s="108">
        <f>'3.vol.'!C46</f>
        <v>43525</v>
      </c>
      <c r="C46" s="39"/>
    </row>
    <row r="47" spans="1:3" hidden="1" x14ac:dyDescent="0.2">
      <c r="A47" s="404">
        <f>'3.vol.'!C47</f>
        <v>43556</v>
      </c>
      <c r="C47" s="42"/>
    </row>
    <row r="48" spans="1:3" hidden="1" x14ac:dyDescent="0.2">
      <c r="A48" s="107">
        <f>'3.vol.'!C48</f>
        <v>43586</v>
      </c>
      <c r="C48" s="36"/>
    </row>
    <row r="49" spans="1:3" hidden="1" x14ac:dyDescent="0.2">
      <c r="A49" s="107">
        <f>'3.vol.'!C49</f>
        <v>43617</v>
      </c>
      <c r="C49" s="36"/>
    </row>
    <row r="50" spans="1:3" hidden="1" x14ac:dyDescent="0.2">
      <c r="A50" s="107">
        <f>'3.vol.'!C50</f>
        <v>43647</v>
      </c>
      <c r="C50" s="36"/>
    </row>
    <row r="51" spans="1:3" hidden="1" x14ac:dyDescent="0.2">
      <c r="A51" s="107">
        <f>'3.vol.'!C51</f>
        <v>43678</v>
      </c>
      <c r="C51" s="36"/>
    </row>
    <row r="52" spans="1:3" hidden="1" x14ac:dyDescent="0.2">
      <c r="A52" s="107">
        <f>'3.vol.'!C52</f>
        <v>43709</v>
      </c>
      <c r="C52" s="36"/>
    </row>
    <row r="53" spans="1:3" hidden="1" x14ac:dyDescent="0.2">
      <c r="A53" s="107">
        <f>'3.vol.'!C53</f>
        <v>43739</v>
      </c>
      <c r="C53" s="36"/>
    </row>
    <row r="54" spans="1:3" hidden="1" x14ac:dyDescent="0.2">
      <c r="A54" s="107">
        <f>'3.vol.'!C54</f>
        <v>43770</v>
      </c>
      <c r="C54" s="36"/>
    </row>
    <row r="55" spans="1:3" ht="13.5" hidden="1" thickBot="1" x14ac:dyDescent="0.25">
      <c r="A55" s="108">
        <f>'3.vol.'!C55</f>
        <v>43800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397" t="s">
        <v>9</v>
      </c>
      <c r="C57" s="24" t="s">
        <v>123</v>
      </c>
    </row>
    <row r="58" spans="1:3" x14ac:dyDescent="0.2">
      <c r="A58" s="396">
        <f>'3.vol.'!C59</f>
        <v>2016</v>
      </c>
      <c r="C58" s="59"/>
    </row>
    <row r="59" spans="1:3" x14ac:dyDescent="0.2">
      <c r="A59" s="60">
        <f>'3.vol.'!C60</f>
        <v>2017</v>
      </c>
      <c r="C59" s="61"/>
    </row>
    <row r="60" spans="1:3" ht="13.5" thickBot="1" x14ac:dyDescent="0.25">
      <c r="A60" s="62">
        <f>'3.vol.'!C61</f>
        <v>2018</v>
      </c>
      <c r="C60" s="63"/>
    </row>
    <row r="61" spans="1:3" x14ac:dyDescent="0.2">
      <c r="A61" s="452" t="str">
        <f>'3.vol.'!C62</f>
        <v>ene-mar 2018</v>
      </c>
      <c r="C61" s="65"/>
    </row>
    <row r="62" spans="1:3" ht="13.5" thickBot="1" x14ac:dyDescent="0.25">
      <c r="A62" s="453" t="str">
        <f>'3.vol.'!C63</f>
        <v>ene-mar 2019</v>
      </c>
      <c r="C62" s="66"/>
    </row>
    <row r="65" spans="1:3" ht="13.5" thickBot="1" x14ac:dyDescent="0.25">
      <c r="A65" s="89" t="s">
        <v>158</v>
      </c>
    </row>
    <row r="66" spans="1:3" ht="13.5" thickBot="1" x14ac:dyDescent="0.25">
      <c r="A66" s="94" t="s">
        <v>9</v>
      </c>
      <c r="B66" s="103"/>
      <c r="C66" s="100" t="s">
        <v>121</v>
      </c>
    </row>
    <row r="67" spans="1:3" x14ac:dyDescent="0.2">
      <c r="A67" s="102">
        <f>A58</f>
        <v>2016</v>
      </c>
      <c r="B67" s="103"/>
      <c r="C67" s="118">
        <f>+C58-SUM(C8:C19)</f>
        <v>0</v>
      </c>
    </row>
    <row r="68" spans="1:3" x14ac:dyDescent="0.2">
      <c r="A68" s="104">
        <f>A59</f>
        <v>2017</v>
      </c>
      <c r="B68" s="103"/>
      <c r="C68" s="122">
        <f>+C59-SUM(C20:C31)</f>
        <v>0</v>
      </c>
    </row>
    <row r="69" spans="1:3" ht="13.5" thickBot="1" x14ac:dyDescent="0.25">
      <c r="A69" s="105">
        <f>A60</f>
        <v>2018</v>
      </c>
      <c r="B69" s="103"/>
      <c r="C69" s="126">
        <f>+C60-SUM(C32:C43)</f>
        <v>0</v>
      </c>
    </row>
    <row r="70" spans="1:3" x14ac:dyDescent="0.2">
      <c r="A70" s="102" t="str">
        <f>A61</f>
        <v>ene-mar 2018</v>
      </c>
      <c r="B70" s="103"/>
      <c r="C70" s="131">
        <f>+C61-(SUM(C32:INDEX(C32:C43,'parámetros e instrucciones'!$E$3)))</f>
        <v>0</v>
      </c>
    </row>
    <row r="71" spans="1:3" ht="13.5" thickBot="1" x14ac:dyDescent="0.25">
      <c r="A71" s="105" t="str">
        <f>A62</f>
        <v>ene-mar 2019</v>
      </c>
      <c r="B71" s="103"/>
      <c r="C71" s="136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1181102362204722" right="0.47244094488188981" top="0.74803149606299213" bottom="0.62992125984251968" header="0.39370078740157483" footer="0"/>
  <pageSetup paperSize="9" scale="83" orientation="portrait" horizontalDpi="300" verticalDpi="300" r:id="rId1"/>
  <headerFooter alignWithMargins="0">
    <oddHeader>&amp;C&amp;"Arial,Negrita"&amp;20CONFIDENCIAL&amp;R2019 - Año de la Exportación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workbookViewId="0">
      <selection activeCell="A4" sqref="A4:D4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56" hidden="1" customWidth="1"/>
    <col min="4" max="4" width="31.7109375" style="67" customWidth="1"/>
    <col min="5" max="8" width="11.42578125" style="51"/>
    <col min="9" max="9" width="18.5703125" style="51" customWidth="1"/>
    <col min="10" max="16384" width="11.42578125" style="51"/>
  </cols>
  <sheetData>
    <row r="1" spans="1:9" x14ac:dyDescent="0.2">
      <c r="A1" s="582" t="s">
        <v>203</v>
      </c>
      <c r="B1" s="582"/>
      <c r="C1" s="582"/>
      <c r="D1" s="582"/>
    </row>
    <row r="2" spans="1:9" x14ac:dyDescent="0.2">
      <c r="A2" s="582" t="s">
        <v>206</v>
      </c>
      <c r="B2" s="582"/>
      <c r="C2" s="582"/>
      <c r="D2" s="582"/>
    </row>
    <row r="3" spans="1:9" x14ac:dyDescent="0.2">
      <c r="A3" s="582" t="s">
        <v>201</v>
      </c>
      <c r="B3" s="582"/>
      <c r="C3" s="582"/>
      <c r="D3" s="582"/>
    </row>
    <row r="4" spans="1:9" ht="13.5" thickBot="1" x14ac:dyDescent="0.25">
      <c r="A4" s="581" t="str">
        <f>+'1.modelos'!A3</f>
        <v>Máquinas para soldar</v>
      </c>
      <c r="B4" s="581"/>
      <c r="C4" s="581"/>
      <c r="D4" s="581"/>
      <c r="F4" s="109"/>
      <c r="G4" s="109"/>
      <c r="I4" s="89" t="s">
        <v>125</v>
      </c>
    </row>
    <row r="5" spans="1:9" ht="13.5" thickBot="1" x14ac:dyDescent="0.25">
      <c r="A5" s="582" t="s">
        <v>115</v>
      </c>
      <c r="B5" s="582"/>
      <c r="C5" s="582"/>
      <c r="D5" s="582"/>
      <c r="F5" s="584" t="s">
        <v>135</v>
      </c>
      <c r="G5" s="585"/>
      <c r="I5" s="89" t="s">
        <v>161</v>
      </c>
    </row>
    <row r="6" spans="1:9" x14ac:dyDescent="0.2">
      <c r="A6" s="361"/>
      <c r="B6" s="361"/>
      <c r="C6" s="361"/>
      <c r="D6" s="361"/>
      <c r="F6" s="400"/>
      <c r="G6" s="400"/>
      <c r="I6" s="89"/>
    </row>
    <row r="7" spans="1:9" ht="13.5" thickBot="1" x14ac:dyDescent="0.25">
      <c r="A7" s="52"/>
      <c r="C7" s="53"/>
      <c r="D7" s="55"/>
    </row>
    <row r="8" spans="1:9" ht="60" customHeight="1" thickBot="1" x14ac:dyDescent="0.25">
      <c r="A8" s="394" t="s">
        <v>116</v>
      </c>
      <c r="D8" s="24" t="s">
        <v>202</v>
      </c>
      <c r="G8" s="95"/>
      <c r="I8" s="24" t="s">
        <v>148</v>
      </c>
    </row>
    <row r="9" spans="1:9" x14ac:dyDescent="0.2">
      <c r="A9" s="106">
        <f>'4.conf'!A8</f>
        <v>42370</v>
      </c>
      <c r="D9" s="341" t="str">
        <f>+I9</f>
        <v/>
      </c>
      <c r="F9" s="95" t="s">
        <v>131</v>
      </c>
      <c r="I9" s="336" t="str">
        <f>IF('4.conf'!C8&gt;0,('4.conf'!C8/'4.conf'!$F$11)*100,"")</f>
        <v/>
      </c>
    </row>
    <row r="10" spans="1:9" x14ac:dyDescent="0.2">
      <c r="A10" s="107">
        <f>'4.conf'!A9</f>
        <v>42401</v>
      </c>
      <c r="D10" s="339" t="str">
        <f t="shared" ref="D10:D56" si="0">+I10</f>
        <v/>
      </c>
      <c r="F10" s="95" t="s">
        <v>132</v>
      </c>
      <c r="I10" s="334" t="str">
        <f>IF('4.conf'!C9&gt;0,('4.conf'!C9/'4.conf'!$F$11)*100,"")</f>
        <v/>
      </c>
    </row>
    <row r="11" spans="1:9" x14ac:dyDescent="0.2">
      <c r="A11" s="107">
        <f>'4.conf'!A10</f>
        <v>42430</v>
      </c>
      <c r="D11" s="339" t="str">
        <f t="shared" si="0"/>
        <v/>
      </c>
      <c r="F11" s="95" t="s">
        <v>133</v>
      </c>
      <c r="I11" s="334" t="str">
        <f>IF('4.conf'!C10&gt;0,('4.conf'!C10/'4.conf'!$F$11)*100,"")</f>
        <v/>
      </c>
    </row>
    <row r="12" spans="1:9" x14ac:dyDescent="0.2">
      <c r="A12" s="107">
        <f>'4.conf'!A11</f>
        <v>42461</v>
      </c>
      <c r="D12" s="339" t="str">
        <f t="shared" si="0"/>
        <v/>
      </c>
      <c r="F12" s="95" t="s">
        <v>134</v>
      </c>
      <c r="I12" s="334" t="str">
        <f>IF('4.conf'!C11&gt;0,('4.conf'!C11/'4.conf'!$F$11)*100,"")</f>
        <v/>
      </c>
    </row>
    <row r="13" spans="1:9" x14ac:dyDescent="0.2">
      <c r="A13" s="107">
        <f>'4.conf'!A12</f>
        <v>42491</v>
      </c>
      <c r="D13" s="339" t="str">
        <f t="shared" si="0"/>
        <v/>
      </c>
      <c r="I13" s="334" t="str">
        <f>IF('4.conf'!C12&gt;0,('4.conf'!C12/'4.conf'!$F$11)*100,"")</f>
        <v/>
      </c>
    </row>
    <row r="14" spans="1:9" x14ac:dyDescent="0.2">
      <c r="A14" s="107">
        <f>'4.conf'!A13</f>
        <v>42522</v>
      </c>
      <c r="D14" s="339" t="str">
        <f t="shared" si="0"/>
        <v/>
      </c>
      <c r="I14" s="334" t="str">
        <f>IF('4.conf'!C13&gt;0,('4.conf'!C13/'4.conf'!$F$11)*100,"")</f>
        <v/>
      </c>
    </row>
    <row r="15" spans="1:9" x14ac:dyDescent="0.2">
      <c r="A15" s="107">
        <f>'4.conf'!A14</f>
        <v>42552</v>
      </c>
      <c r="D15" s="339" t="str">
        <f t="shared" si="0"/>
        <v/>
      </c>
      <c r="I15" s="334" t="str">
        <f>IF('4.conf'!C14&gt;0,('4.conf'!C14/'4.conf'!$F$11)*100,"")</f>
        <v/>
      </c>
    </row>
    <row r="16" spans="1:9" x14ac:dyDescent="0.2">
      <c r="A16" s="107">
        <f>'4.conf'!A15</f>
        <v>42583</v>
      </c>
      <c r="D16" s="339" t="str">
        <f t="shared" si="0"/>
        <v/>
      </c>
      <c r="I16" s="334" t="str">
        <f>IF('4.conf'!C15&gt;0,('4.conf'!C15/'4.conf'!$F$11)*100,"")</f>
        <v/>
      </c>
    </row>
    <row r="17" spans="1:9" x14ac:dyDescent="0.2">
      <c r="A17" s="107">
        <f>'4.conf'!A16</f>
        <v>42614</v>
      </c>
      <c r="D17" s="339" t="str">
        <f t="shared" si="0"/>
        <v/>
      </c>
      <c r="I17" s="334" t="str">
        <f>IF('4.conf'!C16&gt;0,('4.conf'!C16/'4.conf'!$F$11)*100,"")</f>
        <v/>
      </c>
    </row>
    <row r="18" spans="1:9" x14ac:dyDescent="0.2">
      <c r="A18" s="107">
        <f>'4.conf'!A17</f>
        <v>42644</v>
      </c>
      <c r="D18" s="339" t="str">
        <f t="shared" si="0"/>
        <v/>
      </c>
      <c r="I18" s="334" t="str">
        <f>IF('4.conf'!C17&gt;0,('4.conf'!C17/'4.conf'!$F$11)*100,"")</f>
        <v/>
      </c>
    </row>
    <row r="19" spans="1:9" x14ac:dyDescent="0.2">
      <c r="A19" s="107">
        <f>'4.conf'!A18</f>
        <v>42675</v>
      </c>
      <c r="D19" s="339" t="str">
        <f t="shared" si="0"/>
        <v/>
      </c>
      <c r="I19" s="334" t="str">
        <f>IF('4.conf'!C18&gt;0,('4.conf'!C18/'4.conf'!$F$11)*100,"")</f>
        <v/>
      </c>
    </row>
    <row r="20" spans="1:9" ht="13.5" thickBot="1" x14ac:dyDescent="0.25">
      <c r="A20" s="108">
        <f>'4.conf'!A19</f>
        <v>42705</v>
      </c>
      <c r="D20" s="340" t="str">
        <f t="shared" si="0"/>
        <v/>
      </c>
      <c r="I20" s="335" t="str">
        <f>IF('4.conf'!C19&gt;0,('4.conf'!C19/'4.conf'!$F$11)*100,"")</f>
        <v/>
      </c>
    </row>
    <row r="21" spans="1:9" x14ac:dyDescent="0.2">
      <c r="A21" s="106">
        <f>'4.conf'!A20</f>
        <v>42736</v>
      </c>
      <c r="D21" s="341" t="str">
        <f t="shared" si="0"/>
        <v/>
      </c>
      <c r="I21" s="336" t="str">
        <f>IF('4.conf'!C20&gt;0,('4.conf'!C20/'4.conf'!$F$11)*100,"")</f>
        <v/>
      </c>
    </row>
    <row r="22" spans="1:9" x14ac:dyDescent="0.2">
      <c r="A22" s="107">
        <f>'4.conf'!A21</f>
        <v>42767</v>
      </c>
      <c r="D22" s="339" t="str">
        <f t="shared" si="0"/>
        <v/>
      </c>
      <c r="I22" s="334" t="str">
        <f>IF('4.conf'!C21&gt;0,('4.conf'!C21/'4.conf'!$F$11)*100,"")</f>
        <v/>
      </c>
    </row>
    <row r="23" spans="1:9" x14ac:dyDescent="0.2">
      <c r="A23" s="107">
        <f>'4.conf'!A22</f>
        <v>42795</v>
      </c>
      <c r="D23" s="339" t="str">
        <f t="shared" si="0"/>
        <v/>
      </c>
      <c r="I23" s="334" t="str">
        <f>IF('4.conf'!C22&gt;0,('4.conf'!C22/'4.conf'!$F$11)*100,"")</f>
        <v/>
      </c>
    </row>
    <row r="24" spans="1:9" x14ac:dyDescent="0.2">
      <c r="A24" s="107">
        <f>'4.conf'!A23</f>
        <v>42826</v>
      </c>
      <c r="D24" s="339" t="str">
        <f t="shared" si="0"/>
        <v/>
      </c>
      <c r="I24" s="334" t="str">
        <f>IF('4.conf'!C23&gt;0,('4.conf'!C23/'4.conf'!$F$11)*100,"")</f>
        <v/>
      </c>
    </row>
    <row r="25" spans="1:9" x14ac:dyDescent="0.2">
      <c r="A25" s="107">
        <f>'4.conf'!A24</f>
        <v>42856</v>
      </c>
      <c r="D25" s="339" t="str">
        <f t="shared" si="0"/>
        <v/>
      </c>
      <c r="I25" s="334" t="str">
        <f>IF('4.conf'!C24&gt;0,('4.conf'!C24/'4.conf'!$F$11)*100,"")</f>
        <v/>
      </c>
    </row>
    <row r="26" spans="1:9" x14ac:dyDescent="0.2">
      <c r="A26" s="107">
        <f>'4.conf'!A25</f>
        <v>42887</v>
      </c>
      <c r="D26" s="339" t="str">
        <f t="shared" si="0"/>
        <v/>
      </c>
      <c r="I26" s="334" t="str">
        <f>IF('4.conf'!C25&gt;0,('4.conf'!C25/'4.conf'!$F$11)*100,"")</f>
        <v/>
      </c>
    </row>
    <row r="27" spans="1:9" x14ac:dyDescent="0.2">
      <c r="A27" s="107">
        <f>'4.conf'!A26</f>
        <v>42917</v>
      </c>
      <c r="D27" s="339" t="str">
        <f t="shared" si="0"/>
        <v/>
      </c>
      <c r="I27" s="334" t="str">
        <f>IF('4.conf'!C26&gt;0,('4.conf'!C26/'4.conf'!$F$11)*100,"")</f>
        <v/>
      </c>
    </row>
    <row r="28" spans="1:9" x14ac:dyDescent="0.2">
      <c r="A28" s="107">
        <f>'4.conf'!A27</f>
        <v>42948</v>
      </c>
      <c r="D28" s="339" t="str">
        <f t="shared" si="0"/>
        <v/>
      </c>
      <c r="I28" s="334" t="str">
        <f>IF('4.conf'!C27&gt;0,('4.conf'!C27/'4.conf'!$F$11)*100,"")</f>
        <v/>
      </c>
    </row>
    <row r="29" spans="1:9" x14ac:dyDescent="0.2">
      <c r="A29" s="107">
        <f>'4.conf'!A28</f>
        <v>42979</v>
      </c>
      <c r="D29" s="339" t="str">
        <f t="shared" si="0"/>
        <v/>
      </c>
      <c r="I29" s="334" t="str">
        <f>IF('4.conf'!C28&gt;0,('4.conf'!C28/'4.conf'!$F$11)*100,"")</f>
        <v/>
      </c>
    </row>
    <row r="30" spans="1:9" x14ac:dyDescent="0.2">
      <c r="A30" s="107">
        <f>'4.conf'!A29</f>
        <v>43009</v>
      </c>
      <c r="D30" s="339" t="str">
        <f t="shared" si="0"/>
        <v/>
      </c>
      <c r="I30" s="334" t="str">
        <f>IF('4.conf'!C29&gt;0,('4.conf'!C29/'4.conf'!$F$11)*100,"")</f>
        <v/>
      </c>
    </row>
    <row r="31" spans="1:9" x14ac:dyDescent="0.2">
      <c r="A31" s="107">
        <f>'4.conf'!A30</f>
        <v>43040</v>
      </c>
      <c r="D31" s="339" t="str">
        <f t="shared" si="0"/>
        <v/>
      </c>
      <c r="I31" s="334" t="str">
        <f>IF('4.conf'!C30&gt;0,('4.conf'!C30/'4.conf'!$F$11)*100,"")</f>
        <v/>
      </c>
    </row>
    <row r="32" spans="1:9" ht="13.5" thickBot="1" x14ac:dyDescent="0.25">
      <c r="A32" s="108">
        <f>'4.conf'!A31</f>
        <v>43070</v>
      </c>
      <c r="D32" s="342" t="str">
        <f t="shared" si="0"/>
        <v/>
      </c>
      <c r="I32" s="337" t="str">
        <f>IF('4.conf'!C31&gt;0,('4.conf'!C31/'4.conf'!$F$11)*100,"")</f>
        <v/>
      </c>
    </row>
    <row r="33" spans="1:9" x14ac:dyDescent="0.2">
      <c r="A33" s="106">
        <f>'4.conf'!A32</f>
        <v>43101</v>
      </c>
      <c r="D33" s="343" t="str">
        <f t="shared" si="0"/>
        <v/>
      </c>
      <c r="I33" s="333" t="str">
        <f>IF('4.conf'!C32&gt;0,('4.conf'!C32/'4.conf'!$F$11)*100,"")</f>
        <v/>
      </c>
    </row>
    <row r="34" spans="1:9" x14ac:dyDescent="0.2">
      <c r="A34" s="107">
        <f>'4.conf'!A33</f>
        <v>43132</v>
      </c>
      <c r="D34" s="339" t="str">
        <f t="shared" si="0"/>
        <v/>
      </c>
      <c r="I34" s="334" t="str">
        <f>IF('4.conf'!C33&gt;0,('4.conf'!C33/'4.conf'!$F$11)*100,"")</f>
        <v/>
      </c>
    </row>
    <row r="35" spans="1:9" x14ac:dyDescent="0.2">
      <c r="A35" s="107">
        <f>'4.conf'!A34</f>
        <v>43160</v>
      </c>
      <c r="D35" s="339" t="str">
        <f t="shared" si="0"/>
        <v/>
      </c>
      <c r="I35" s="334" t="str">
        <f>IF('4.conf'!C34&gt;0,('4.conf'!C34/'4.conf'!$F$11)*100,"")</f>
        <v/>
      </c>
    </row>
    <row r="36" spans="1:9" x14ac:dyDescent="0.2">
      <c r="A36" s="107">
        <f>'4.conf'!A35</f>
        <v>43191</v>
      </c>
      <c r="D36" s="339" t="str">
        <f t="shared" si="0"/>
        <v/>
      </c>
      <c r="I36" s="334" t="str">
        <f>IF('4.conf'!C35&gt;0,('4.conf'!C35/'4.conf'!$F$11)*100,"")</f>
        <v/>
      </c>
    </row>
    <row r="37" spans="1:9" x14ac:dyDescent="0.2">
      <c r="A37" s="107">
        <f>'4.conf'!A36</f>
        <v>43221</v>
      </c>
      <c r="D37" s="339" t="str">
        <f t="shared" si="0"/>
        <v/>
      </c>
      <c r="I37" s="334" t="str">
        <f>IF('4.conf'!C36&gt;0,('4.conf'!C36/'4.conf'!$F$11)*100,"")</f>
        <v/>
      </c>
    </row>
    <row r="38" spans="1:9" x14ac:dyDescent="0.2">
      <c r="A38" s="107">
        <f>'4.conf'!A37</f>
        <v>43252</v>
      </c>
      <c r="D38" s="339" t="str">
        <f t="shared" si="0"/>
        <v/>
      </c>
      <c r="I38" s="334" t="str">
        <f>IF('4.conf'!C37&gt;0,('4.conf'!C37/'4.conf'!$F$11)*100,"")</f>
        <v/>
      </c>
    </row>
    <row r="39" spans="1:9" x14ac:dyDescent="0.2">
      <c r="A39" s="107">
        <f>'4.conf'!A38</f>
        <v>43282</v>
      </c>
      <c r="D39" s="339" t="str">
        <f t="shared" si="0"/>
        <v/>
      </c>
      <c r="I39" s="334" t="str">
        <f>IF('4.conf'!C38&gt;0,('4.conf'!C38/'4.conf'!$F$11)*100,"")</f>
        <v/>
      </c>
    </row>
    <row r="40" spans="1:9" x14ac:dyDescent="0.2">
      <c r="A40" s="107">
        <f>'4.conf'!A39</f>
        <v>43313</v>
      </c>
      <c r="D40" s="339" t="str">
        <f t="shared" si="0"/>
        <v/>
      </c>
      <c r="I40" s="334" t="str">
        <f>IF('4.conf'!C39&gt;0,('4.conf'!C39/'4.conf'!$F$11)*100,"")</f>
        <v/>
      </c>
    </row>
    <row r="41" spans="1:9" x14ac:dyDescent="0.2">
      <c r="A41" s="107">
        <f>'4.conf'!A40</f>
        <v>43344</v>
      </c>
      <c r="D41" s="339" t="str">
        <f t="shared" si="0"/>
        <v/>
      </c>
      <c r="I41" s="334" t="str">
        <f>IF('4.conf'!C40&gt;0,('4.conf'!C40/'4.conf'!$F$11)*100,"")</f>
        <v/>
      </c>
    </row>
    <row r="42" spans="1:9" x14ac:dyDescent="0.2">
      <c r="A42" s="107">
        <f>'4.conf'!A41</f>
        <v>43374</v>
      </c>
      <c r="D42" s="339" t="str">
        <f t="shared" si="0"/>
        <v/>
      </c>
      <c r="I42" s="334" t="str">
        <f>IF('4.conf'!C41&gt;0,('4.conf'!C41/'4.conf'!$F$11)*100,"")</f>
        <v/>
      </c>
    </row>
    <row r="43" spans="1:9" x14ac:dyDescent="0.2">
      <c r="A43" s="107">
        <f>'4.conf'!A42</f>
        <v>43405</v>
      </c>
      <c r="D43" s="339" t="str">
        <f t="shared" si="0"/>
        <v/>
      </c>
      <c r="I43" s="334" t="str">
        <f>IF('4.conf'!C42&gt;0,('4.conf'!C42/'4.conf'!$F$11)*100,"")</f>
        <v/>
      </c>
    </row>
    <row r="44" spans="1:9" ht="13.5" thickBot="1" x14ac:dyDescent="0.25">
      <c r="A44" s="108">
        <f>'4.conf'!A43</f>
        <v>43435</v>
      </c>
      <c r="D44" s="342" t="str">
        <f t="shared" si="0"/>
        <v/>
      </c>
      <c r="I44" s="337" t="str">
        <f>IF('4.conf'!C43&gt;0,('4.conf'!C43/'4.conf'!$F$11)*100,"")</f>
        <v/>
      </c>
    </row>
    <row r="45" spans="1:9" x14ac:dyDescent="0.2">
      <c r="A45" s="106">
        <f>'4.conf'!A44</f>
        <v>43466</v>
      </c>
      <c r="D45" s="343" t="str">
        <f t="shared" si="0"/>
        <v/>
      </c>
      <c r="I45" s="333" t="str">
        <f>IF('4.conf'!C44&gt;0,('4.conf'!C44/'4.conf'!$F$11)*100,"")</f>
        <v/>
      </c>
    </row>
    <row r="46" spans="1:9" x14ac:dyDescent="0.2">
      <c r="A46" s="107">
        <f>'4.conf'!A45</f>
        <v>43497</v>
      </c>
      <c r="D46" s="339" t="str">
        <f t="shared" si="0"/>
        <v/>
      </c>
      <c r="I46" s="334" t="str">
        <f>IF('4.conf'!C45&gt;0,('4.conf'!C45/'4.conf'!$F$11)*100,"")</f>
        <v/>
      </c>
    </row>
    <row r="47" spans="1:9" ht="13.5" thickBot="1" x14ac:dyDescent="0.25">
      <c r="A47" s="108">
        <f>'4.conf'!A46</f>
        <v>43525</v>
      </c>
      <c r="D47" s="340" t="str">
        <f t="shared" si="0"/>
        <v/>
      </c>
      <c r="I47" s="334" t="str">
        <f>IF('4.conf'!C46&gt;0,('4.conf'!C46/'4.conf'!$F$11)*100,"")</f>
        <v/>
      </c>
    </row>
    <row r="48" spans="1:9" hidden="1" x14ac:dyDescent="0.2">
      <c r="A48" s="404">
        <f>'4.conf'!A47</f>
        <v>43556</v>
      </c>
      <c r="D48" s="341" t="str">
        <f t="shared" si="0"/>
        <v/>
      </c>
      <c r="I48" s="334" t="str">
        <f>IF('4.conf'!C47&gt;0,('4.conf'!C47/'4.conf'!$F$11)*100,"")</f>
        <v/>
      </c>
    </row>
    <row r="49" spans="1:9" hidden="1" x14ac:dyDescent="0.2">
      <c r="A49" s="107">
        <f>'4.conf'!A48</f>
        <v>43586</v>
      </c>
      <c r="D49" s="339" t="str">
        <f t="shared" si="0"/>
        <v/>
      </c>
      <c r="I49" s="334" t="str">
        <f>IF('4.conf'!C48&gt;0,('4.conf'!C48/'4.conf'!$F$11)*100,"")</f>
        <v/>
      </c>
    </row>
    <row r="50" spans="1:9" hidden="1" x14ac:dyDescent="0.2">
      <c r="A50" s="107">
        <f>'4.conf'!A49</f>
        <v>43617</v>
      </c>
      <c r="D50" s="339" t="str">
        <f t="shared" si="0"/>
        <v/>
      </c>
      <c r="I50" s="334" t="str">
        <f>IF('4.conf'!C49&gt;0,('4.conf'!C49/'4.conf'!$F$11)*100,"")</f>
        <v/>
      </c>
    </row>
    <row r="51" spans="1:9" hidden="1" x14ac:dyDescent="0.2">
      <c r="A51" s="107">
        <f>'4.conf'!A50</f>
        <v>43647</v>
      </c>
      <c r="D51" s="339" t="str">
        <f t="shared" si="0"/>
        <v/>
      </c>
      <c r="I51" s="334" t="str">
        <f>IF('4.conf'!C50&gt;0,('4.conf'!C50/'4.conf'!$F$11)*100,"")</f>
        <v/>
      </c>
    </row>
    <row r="52" spans="1:9" hidden="1" x14ac:dyDescent="0.2">
      <c r="A52" s="107">
        <f>'4.conf'!A51</f>
        <v>43678</v>
      </c>
      <c r="D52" s="339" t="str">
        <f t="shared" si="0"/>
        <v/>
      </c>
      <c r="I52" s="334" t="str">
        <f>IF('4.conf'!C51&gt;0,('4.conf'!C51/'4.conf'!$F$11)*100,"")</f>
        <v/>
      </c>
    </row>
    <row r="53" spans="1:9" hidden="1" x14ac:dyDescent="0.2">
      <c r="A53" s="107">
        <f>'4.conf'!A52</f>
        <v>43709</v>
      </c>
      <c r="D53" s="339" t="str">
        <f t="shared" si="0"/>
        <v/>
      </c>
      <c r="I53" s="334" t="str">
        <f>IF('4.conf'!C52&gt;0,('4.conf'!C52/'4.conf'!$F$11)*100,"")</f>
        <v/>
      </c>
    </row>
    <row r="54" spans="1:9" hidden="1" x14ac:dyDescent="0.2">
      <c r="A54" s="107">
        <f>'4.conf'!A53</f>
        <v>43739</v>
      </c>
      <c r="D54" s="339" t="str">
        <f t="shared" si="0"/>
        <v/>
      </c>
      <c r="I54" s="334" t="str">
        <f>IF('4.conf'!C53&gt;0,('4.conf'!C53/'4.conf'!$F$11)*100,"")</f>
        <v/>
      </c>
    </row>
    <row r="55" spans="1:9" hidden="1" x14ac:dyDescent="0.2">
      <c r="A55" s="107">
        <f>'4.conf'!A54</f>
        <v>43770</v>
      </c>
      <c r="D55" s="339" t="str">
        <f t="shared" si="0"/>
        <v/>
      </c>
      <c r="I55" s="334" t="str">
        <f>IF('4.conf'!C54&gt;0,('4.conf'!C54/'4.conf'!$F$11)*100,"")</f>
        <v/>
      </c>
    </row>
    <row r="56" spans="1:9" ht="13.5" hidden="1" thickBot="1" x14ac:dyDescent="0.25">
      <c r="A56" s="108">
        <f>'4.conf'!A55</f>
        <v>43800</v>
      </c>
      <c r="D56" s="340" t="str">
        <f t="shared" si="0"/>
        <v/>
      </c>
      <c r="I56" s="335" t="str">
        <f>IF('4.conf'!C55&gt;0,('4.conf'!C55/'4.conf'!$F$11)*100,"")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397" t="s">
        <v>9</v>
      </c>
      <c r="C58" s="58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96">
        <f>'4.conf'!A58</f>
        <v>2016</v>
      </c>
      <c r="D59" s="344" t="str">
        <f>+I59</f>
        <v/>
      </c>
      <c r="I59" s="349" t="str">
        <f>IF('4.conf'!C58&gt;0,('4.conf'!C58/'4.conf'!$F$11)*100,"")</f>
        <v/>
      </c>
    </row>
    <row r="60" spans="1:9" x14ac:dyDescent="0.2">
      <c r="A60" s="60">
        <f>'4.conf'!A59</f>
        <v>2017</v>
      </c>
      <c r="D60" s="345" t="str">
        <f>+I60</f>
        <v/>
      </c>
      <c r="I60" s="350" t="str">
        <f>IF('4.conf'!C59&gt;0,('4.conf'!C59/'4.conf'!$F$11)*100,"")</f>
        <v/>
      </c>
    </row>
    <row r="61" spans="1:9" ht="13.5" thickBot="1" x14ac:dyDescent="0.25">
      <c r="A61" s="62">
        <f>'4.conf'!A60</f>
        <v>2018</v>
      </c>
      <c r="D61" s="346" t="str">
        <f>+I61</f>
        <v/>
      </c>
      <c r="I61" s="351" t="str">
        <f>IF('4.conf'!C60&gt;0,('4.conf'!C60/'4.conf'!$F$11)*100,"")</f>
        <v/>
      </c>
    </row>
    <row r="62" spans="1:9" x14ac:dyDescent="0.2">
      <c r="A62" s="452" t="str">
        <f>'4.conf'!A61</f>
        <v>ene-mar 2018</v>
      </c>
      <c r="D62" s="347" t="str">
        <f>+I62</f>
        <v/>
      </c>
      <c r="I62" s="352" t="str">
        <f>IF('4.conf'!C61&gt;0,('4.conf'!C61/'4.conf'!$F$11)*100,"")</f>
        <v/>
      </c>
    </row>
    <row r="63" spans="1:9" ht="13.5" thickBot="1" x14ac:dyDescent="0.25">
      <c r="A63" s="453" t="str">
        <f>'4.conf'!A62</f>
        <v>ene-mar 2019</v>
      </c>
      <c r="D63" s="348" t="str">
        <f>+I63</f>
        <v/>
      </c>
      <c r="I63" s="353" t="str">
        <f>IF('4.conf'!C62&gt;0,('4.conf'!C62/'4.conf'!$F$11)*100,"")</f>
        <v/>
      </c>
    </row>
    <row r="66" spans="1:4" x14ac:dyDescent="0.2">
      <c r="A66" s="89" t="s">
        <v>158</v>
      </c>
    </row>
    <row r="68" spans="1:4" ht="13.5" thickBot="1" x14ac:dyDescent="0.25"/>
    <row r="69" spans="1:4" ht="38.25" customHeight="1" thickBot="1" x14ac:dyDescent="0.25">
      <c r="A69" s="94" t="s">
        <v>9</v>
      </c>
      <c r="B69" s="103"/>
      <c r="C69" s="95"/>
      <c r="D69" s="100" t="str">
        <f>+D58</f>
        <v xml:space="preserve">EXPORTACIONES US$ FOB  </v>
      </c>
    </row>
    <row r="70" spans="1:4" x14ac:dyDescent="0.2">
      <c r="A70" s="102">
        <v>2002</v>
      </c>
      <c r="B70" s="103"/>
      <c r="C70" s="103"/>
      <c r="D70" s="118" t="e">
        <f>+D59-SUM(D9:D20)</f>
        <v>#VALUE!</v>
      </c>
    </row>
    <row r="71" spans="1:4" x14ac:dyDescent="0.2">
      <c r="A71" s="104">
        <v>2003</v>
      </c>
      <c r="B71" s="103"/>
      <c r="C71" s="103"/>
      <c r="D71" s="122" t="e">
        <f>+D60-SUM(D21:D32)</f>
        <v>#VALUE!</v>
      </c>
    </row>
    <row r="72" spans="1:4" ht="13.5" thickBot="1" x14ac:dyDescent="0.25">
      <c r="A72" s="105">
        <v>2004</v>
      </c>
      <c r="B72" s="103"/>
      <c r="C72" s="103"/>
      <c r="D72" s="126" t="e">
        <f>+D61-SUM(D33:D44)</f>
        <v>#VALUE!</v>
      </c>
    </row>
    <row r="73" spans="1:4" x14ac:dyDescent="0.2">
      <c r="A73" s="102" t="s">
        <v>197</v>
      </c>
      <c r="B73" s="103"/>
      <c r="C73" s="103"/>
      <c r="D73" s="131" t="e">
        <f>+D62-(SUM(D33:INDEX(D33:D44,'[3]parámetros e instrucciones'!$E$3)))</f>
        <v>#VALUE!</v>
      </c>
    </row>
    <row r="74" spans="1:4" ht="13.5" thickBot="1" x14ac:dyDescent="0.25">
      <c r="A74" s="105" t="s">
        <v>196</v>
      </c>
      <c r="B74" s="103"/>
      <c r="C74" s="103"/>
      <c r="D74" s="136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orientation="portrait" horizontalDpi="300" verticalDpi="300" r:id="rId1"/>
  <headerFooter alignWithMargins="0">
    <oddHeader>&amp;R2019 - Año de la Exportación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1"/>
  <sheetViews>
    <sheetView showGridLines="0" workbookViewId="0">
      <selection activeCell="E12" sqref="E12"/>
    </sheetView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2" s="186" customFormat="1" x14ac:dyDescent="0.2">
      <c r="A1" s="159" t="s">
        <v>140</v>
      </c>
      <c r="B1" s="159"/>
    </row>
    <row r="2" spans="1:2" s="186" customFormat="1" x14ac:dyDescent="0.2">
      <c r="A2" s="159" t="s">
        <v>107</v>
      </c>
      <c r="B2" s="159"/>
    </row>
    <row r="3" spans="1:2" x14ac:dyDescent="0.2">
      <c r="A3" s="442" t="str">
        <f>+'1.modelos'!A3</f>
        <v>Máquinas para soldar</v>
      </c>
      <c r="B3" s="414"/>
    </row>
    <row r="4" spans="1:2" ht="13.5" thickBot="1" x14ac:dyDescent="0.25">
      <c r="A4" s="427"/>
      <c r="B4" s="427"/>
    </row>
    <row r="5" spans="1:2" ht="13.5" thickBot="1" x14ac:dyDescent="0.25">
      <c r="A5" s="485" t="s">
        <v>11</v>
      </c>
      <c r="B5" s="485" t="s">
        <v>245</v>
      </c>
    </row>
    <row r="6" spans="1:2" x14ac:dyDescent="0.2">
      <c r="A6" s="486">
        <f>'3.vol.'!C59</f>
        <v>2016</v>
      </c>
      <c r="B6" s="487"/>
    </row>
    <row r="7" spans="1:2" x14ac:dyDescent="0.2">
      <c r="A7" s="444">
        <f>'3.vol.'!C60</f>
        <v>2017</v>
      </c>
      <c r="B7" s="488"/>
    </row>
    <row r="8" spans="1:2" ht="13.5" thickBot="1" x14ac:dyDescent="0.25">
      <c r="A8" s="489">
        <f>'3.vol.'!C61</f>
        <v>2018</v>
      </c>
      <c r="B8" s="490"/>
    </row>
    <row r="9" spans="1:2" x14ac:dyDescent="0.2">
      <c r="A9" s="491" t="str">
        <f>'3.vol.'!C62</f>
        <v>ene-mar 2018</v>
      </c>
      <c r="B9" s="487"/>
    </row>
    <row r="10" spans="1:2" ht="13.5" thickBot="1" x14ac:dyDescent="0.25">
      <c r="A10" s="447" t="str">
        <f>'3.vol.'!C63</f>
        <v>ene-mar 2019</v>
      </c>
      <c r="B10" s="492"/>
    </row>
    <row r="11" spans="1:2" x14ac:dyDescent="0.2">
      <c r="A11" s="185"/>
    </row>
    <row r="15" spans="1:2" ht="13.5" thickBot="1" x14ac:dyDescent="0.25">
      <c r="A15" s="95" t="s">
        <v>125</v>
      </c>
    </row>
    <row r="16" spans="1:2" ht="13.5" thickBot="1" x14ac:dyDescent="0.25">
      <c r="A16" s="94" t="s">
        <v>9</v>
      </c>
      <c r="B16" s="94" t="s">
        <v>144</v>
      </c>
    </row>
    <row r="17" spans="1:2" x14ac:dyDescent="0.2">
      <c r="A17" s="102">
        <v>2003</v>
      </c>
      <c r="B17" s="142" t="str">
        <f>IF('3.vol.'!E59&gt;'5capprod'!B6,"ERROR","OK")</f>
        <v>OK</v>
      </c>
    </row>
    <row r="18" spans="1:2" x14ac:dyDescent="0.2">
      <c r="A18" s="104">
        <v>2004</v>
      </c>
      <c r="B18" s="143" t="str">
        <f>IF('3.vol.'!E60&gt;'5capprod'!B7,"ERROR","OK")</f>
        <v>OK</v>
      </c>
    </row>
    <row r="19" spans="1:2" ht="13.5" thickBot="1" x14ac:dyDescent="0.25">
      <c r="A19" s="105">
        <v>2005</v>
      </c>
      <c r="B19" s="144" t="str">
        <f>IF('3.vol.'!E61&gt;'5capprod'!B8,"ERROR","OK")</f>
        <v>OK</v>
      </c>
    </row>
    <row r="20" spans="1:2" x14ac:dyDescent="0.2">
      <c r="A20" s="102" t="s">
        <v>114</v>
      </c>
      <c r="B20" s="142" t="str">
        <f>IF('3.vol.'!E62&gt;'5capprod'!B9,"ERROR","OK")</f>
        <v>OK</v>
      </c>
    </row>
    <row r="21" spans="1:2" ht="13.5" thickBot="1" x14ac:dyDescent="0.25">
      <c r="A21" s="105" t="s">
        <v>195</v>
      </c>
      <c r="B21" s="144" t="str">
        <f>IF('3.vol.'!E63&gt;'5capprod'!B10,"ERROR","OK")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28</vt:i4>
      </vt:variant>
    </vt:vector>
  </HeadingPairs>
  <TitlesOfParts>
    <vt:vector size="58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8.b.... Costos </vt:lpstr>
      <vt:lpstr>8.c.... Costos  </vt:lpstr>
      <vt:lpstr>9.a adicional costos</vt:lpstr>
      <vt:lpstr>9.b adicional costos </vt:lpstr>
      <vt:lpstr>9.c adicional costos  </vt:lpstr>
      <vt:lpstr>10.a -precios</vt:lpstr>
      <vt:lpstr>10.b -precios </vt:lpstr>
      <vt:lpstr>10.c -precios  </vt:lpstr>
      <vt:lpstr>11- impo </vt:lpstr>
      <vt:lpstr>12- Reventa</vt:lpstr>
      <vt:lpstr>13 existencias</vt:lpstr>
      <vt:lpstr>14 impo semi </vt:lpstr>
      <vt:lpstr>15.a -costos</vt:lpstr>
      <vt:lpstr>15.b-costos</vt:lpstr>
      <vt:lpstr>15.c-costos </vt:lpstr>
      <vt:lpstr>11-Máx. Prod.</vt:lpstr>
      <vt:lpstr>14-horas trabajadas</vt:lpstr>
      <vt:lpstr>'1.modelos'!Área_de_impresión</vt:lpstr>
      <vt:lpstr>'10.a -precios'!Área_de_impresión</vt:lpstr>
      <vt:lpstr>'10.b -precios '!Área_de_impresión</vt:lpstr>
      <vt:lpstr>'10.c -precios  '!Área_de_impresión</vt:lpstr>
      <vt:lpstr>'11- impo '!Área_de_impresión</vt:lpstr>
      <vt:lpstr>'11-Máx. Prod.'!Área_de_impresión</vt:lpstr>
      <vt:lpstr>'12- Reventa'!Área_de_impresión</vt:lpstr>
      <vt:lpstr>'13 existencias'!Área_de_impresión</vt:lpstr>
      <vt:lpstr>'14 impo semi '!Área_de_impresión</vt:lpstr>
      <vt:lpstr>'14-horas trabajadas'!Área_de_impresión</vt:lpstr>
      <vt:lpstr>'15.a -costos'!Área_de_impresión</vt:lpstr>
      <vt:lpstr>'15.b-costos'!Área_de_impresión</vt:lpstr>
      <vt:lpstr>'15.c-costos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'8.b.... Costos '!Área_de_impresión</vt:lpstr>
      <vt:lpstr>'8.c.... Costos  '!Área_de_impresión</vt:lpstr>
      <vt:lpstr>'9.a adicional costos'!Área_de_impresión</vt:lpstr>
      <vt:lpstr>'9.b adicional costos '!Área_de_impresión</vt:lpstr>
      <vt:lpstr>'9.c adicional costos  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Virginia Fraga</cp:lastModifiedBy>
  <cp:lastPrinted>2019-05-03T14:42:36Z</cp:lastPrinted>
  <dcterms:created xsi:type="dcterms:W3CDTF">1996-10-10T17:31:07Z</dcterms:created>
  <dcterms:modified xsi:type="dcterms:W3CDTF">2019-05-03T19:46:47Z</dcterms:modified>
</cp:coreProperties>
</file>