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 CRUCETAS\040 Cuestionarios\10 Modelo Enviado\Productores\"/>
    </mc:Choice>
  </mc:AlternateContent>
  <bookViews>
    <workbookView xWindow="240" yWindow="45" windowWidth="9135" windowHeight="4965" tabRatio="684" firstSheet="30" activeTab="39"/>
  </bookViews>
  <sheets>
    <sheet name="parámetros e instrucciones" sheetId="48" state="hidden" r:id="rId1"/>
    <sheet name="anexo" sheetId="1" r:id="rId2"/>
    <sheet name="1 modelos C" sheetId="2" r:id="rId3"/>
    <sheet name="1 modelos T" sheetId="53" r:id="rId4"/>
    <sheet name="2 prod.  nac. C" sheetId="28" r:id="rId5"/>
    <sheet name="2 prod.  nac. T" sheetId="54" r:id="rId6"/>
    <sheet name="3 vol. C" sheetId="45" r:id="rId7"/>
    <sheet name="3 vol. T" sheetId="55" r:id="rId8"/>
    <sheet name="4.$ C" sheetId="52" r:id="rId9"/>
    <sheet name="4.$ T" sheetId="56" r:id="rId10"/>
    <sheet name="4.conf C" sheetId="47" r:id="rId11"/>
    <sheet name="4.conf T" sheetId="57" r:id="rId12"/>
    <sheet name="4.RES PUB C" sheetId="46" r:id="rId13"/>
    <sheet name="4.RES PUB T" sheetId="58" r:id="rId14"/>
    <sheet name="5capprod C" sheetId="32" r:id="rId15"/>
    <sheet name="5capprod T" sheetId="59" r:id="rId16"/>
    <sheet name="Ejemplo" sheetId="33" r:id="rId17"/>
    <sheet name="6-empleo " sheetId="34" r:id="rId18"/>
    <sheet name="7.costos totales C" sheetId="49" r:id="rId19"/>
    <sheet name="7.costos totales T" sheetId="60" r:id="rId20"/>
    <sheet name="8. Costos CR 1001" sheetId="36" r:id="rId21"/>
    <sheet name="8. Costos CR 1003 " sheetId="68" r:id="rId22"/>
    <sheet name="8. Costos TR 1108" sheetId="61" r:id="rId23"/>
    <sheet name="8. Costos TR 1103" sheetId="69" r:id="rId24"/>
    <sheet name="9.1.a. adicional costos C" sheetId="51" r:id="rId25"/>
    <sheet name="9.1.badicional costos C " sheetId="72" r:id="rId26"/>
    <sheet name="9.2.a.adicional costos T" sheetId="62" r:id="rId27"/>
    <sheet name="9.2.b.adicional costos T" sheetId="73" r:id="rId28"/>
    <sheet name="10.precios CR 1001" sheetId="38" r:id="rId29"/>
    <sheet name="10.precios CR 1003" sheetId="70" r:id="rId30"/>
    <sheet name="10.precios TR 1108" sheetId="63" r:id="rId31"/>
    <sheet name="10.precios TR 1103" sheetId="71" r:id="rId32"/>
    <sheet name="11.impo C" sheetId="40" r:id="rId33"/>
    <sheet name="11.impo T" sheetId="64" r:id="rId34"/>
    <sheet name="12.reventa C" sheetId="41" r:id="rId35"/>
    <sheet name="12.reventa T" sheetId="65" r:id="rId36"/>
    <sheet name="13.existencias C" sheetId="42" r:id="rId37"/>
    <sheet name="13.existencias T" sheetId="66" r:id="rId38"/>
    <sheet name="14impo semi C" sheetId="43" r:id="rId39"/>
    <sheet name="14impo semi T" sheetId="67" r:id="rId40"/>
    <sheet name="11-Máx. Prod." sheetId="14" state="hidden" r:id="rId41"/>
    <sheet name="14-horas trabajadas" sheetId="23" state="hidden" r:id="rId42"/>
  </sheets>
  <externalReferences>
    <externalReference r:id="rId43"/>
    <externalReference r:id="rId44"/>
    <externalReference r:id="rId45"/>
    <externalReference r:id="rId46"/>
    <externalReference r:id="rId47"/>
  </externalReferences>
  <definedNames>
    <definedName name="al">[1]PARAMETROS!$C$5</definedName>
    <definedName name="año1">'[2]0a_Parámetros'!$H$7</definedName>
    <definedName name="_xlnm.Print_Area" localSheetId="2">'1 modelos C'!$A$1:$K$42</definedName>
    <definedName name="_xlnm.Print_Area" localSheetId="3">'1 modelos T'!$A$1:$K$42</definedName>
    <definedName name="_xlnm.Print_Area" localSheetId="28">'10.precios CR 1001'!$B$1:$E$60</definedName>
    <definedName name="_xlnm.Print_Area" localSheetId="29">'10.precios CR 1003'!$B$1:$E$60</definedName>
    <definedName name="_xlnm.Print_Area" localSheetId="31">'10.precios TR 1103'!$B$1:$E$60</definedName>
    <definedName name="_xlnm.Print_Area" localSheetId="30">'10.precios TR 1108'!$B$1:$E$60</definedName>
    <definedName name="_xlnm.Print_Area" localSheetId="32">'11.impo C'!$A$1:$E$58</definedName>
    <definedName name="_xlnm.Print_Area" localSheetId="33">'11.impo T'!$A$1:$E$58</definedName>
    <definedName name="_xlnm.Print_Area" localSheetId="40">'11-Máx. Prod.'!$A$1:$B$5</definedName>
    <definedName name="_xlnm.Print_Area" localSheetId="34">'12.reventa C'!$A$1:$I$59</definedName>
    <definedName name="_xlnm.Print_Area" localSheetId="35">'12.reventa T'!$A$1:$I$59</definedName>
    <definedName name="_xlnm.Print_Area" localSheetId="36">'13.existencias C'!$A$1:$E$15</definedName>
    <definedName name="_xlnm.Print_Area" localSheetId="37">'13.existencias T'!$A$1:$E$15</definedName>
    <definedName name="_xlnm.Print_Area" localSheetId="41">'14-horas trabajadas'!$A$1:$D$10</definedName>
    <definedName name="_xlnm.Print_Area" localSheetId="38">'14impo semi C'!$A$1:$F$66</definedName>
    <definedName name="_xlnm.Print_Area" localSheetId="39">'14impo semi T'!$A$1:$F$66</definedName>
    <definedName name="_xlnm.Print_Area" localSheetId="4">'2 prod.  nac. C'!$A$1:$C$17</definedName>
    <definedName name="_xlnm.Print_Area" localSheetId="5">'2 prod.  nac. T'!$A$1:$C$17</definedName>
    <definedName name="_xlnm.Print_Area" localSheetId="6">'3 vol. C'!$C$1:$M$58</definedName>
    <definedName name="_xlnm.Print_Area" localSheetId="7">'3 vol. T'!$C$1:$M$58</definedName>
    <definedName name="_xlnm.Print_Area" localSheetId="8">'4.$ C'!$A$1:$E$59</definedName>
    <definedName name="_xlnm.Print_Area" localSheetId="9">'4.$ T'!$A$1:$E$59</definedName>
    <definedName name="_xlnm.Print_Area" localSheetId="12">'4.RES PUB C'!$A$1:$C$57</definedName>
    <definedName name="_xlnm.Print_Area" localSheetId="13">'4.RES PUB T'!$A$1:$C$57</definedName>
    <definedName name="_xlnm.Print_Area" localSheetId="14">'5capprod C'!$A$1:$B$12</definedName>
    <definedName name="_xlnm.Print_Area" localSheetId="15">'5capprod T'!$A$1:$B$12</definedName>
    <definedName name="_xlnm.Print_Area" localSheetId="17">'6-empleo '!$B$1:$J$13</definedName>
    <definedName name="_xlnm.Print_Area" localSheetId="18">'7.costos totales C'!$A$1:$H$44</definedName>
    <definedName name="_xlnm.Print_Area" localSheetId="19">'7.costos totales T'!$A$1:$H$44</definedName>
    <definedName name="_xlnm.Print_Area" localSheetId="20">'8. Costos CR 1001'!$A$1:$O$66</definedName>
    <definedName name="_xlnm.Print_Area" localSheetId="21">'8. Costos CR 1003 '!$A$1:$O$66</definedName>
    <definedName name="_xlnm.Print_Area" localSheetId="23">'8. Costos TR 1103'!$A$1:$O$66</definedName>
    <definedName name="_xlnm.Print_Area" localSheetId="22">'8. Costos TR 1108'!$A$1:$O$66</definedName>
    <definedName name="_xlnm.Print_Area" localSheetId="24">'9.1.a. adicional costos C'!$A$1:$J$45</definedName>
    <definedName name="_xlnm.Print_Area" localSheetId="25">'9.1.badicional costos C '!$A$1:$J$45</definedName>
    <definedName name="_xlnm.Print_Area" localSheetId="26">'9.2.a.adicional costos T'!$A$1:$J$45</definedName>
    <definedName name="_xlnm.Print_Area" localSheetId="27">'9.2.b.adicional costos T'!$A$1:$J$45</definedName>
    <definedName name="_xlnm.Print_Area" localSheetId="1">anexo!$C$10</definedName>
    <definedName name="_xlnm.Print_Area" localSheetId="16">Ejemplo!$A$1:$G$43</definedName>
  </definedNames>
  <calcPr calcId="162913" calcMode="manual"/>
</workbook>
</file>

<file path=xl/calcChain.xml><?xml version="1.0" encoding="utf-8"?>
<calcChain xmlns="http://schemas.openxmlformats.org/spreadsheetml/2006/main">
  <c r="I25" i="73" l="1"/>
  <c r="H25" i="73"/>
  <c r="G25" i="73"/>
  <c r="F25" i="73"/>
  <c r="I25" i="72"/>
  <c r="H25" i="72"/>
  <c r="G25" i="72"/>
  <c r="F25" i="72"/>
  <c r="A45" i="64" l="1"/>
  <c r="A46" i="64"/>
  <c r="A47" i="64"/>
  <c r="A48" i="64"/>
  <c r="A49" i="64"/>
  <c r="A50" i="64"/>
  <c r="A45" i="40"/>
  <c r="A45" i="41" s="1"/>
  <c r="A46" i="40"/>
  <c r="A46" i="65" s="1"/>
  <c r="A47" i="40"/>
  <c r="A47" i="41" s="1"/>
  <c r="A48" i="40"/>
  <c r="A48" i="41" s="1"/>
  <c r="A49" i="40"/>
  <c r="A49" i="41" s="1"/>
  <c r="A50" i="40"/>
  <c r="A50" i="65" s="1"/>
  <c r="B45" i="71"/>
  <c r="B46" i="71"/>
  <c r="B47" i="71"/>
  <c r="B48" i="71"/>
  <c r="B49" i="71"/>
  <c r="B50" i="71"/>
  <c r="B45" i="63"/>
  <c r="B46" i="63"/>
  <c r="B47" i="63"/>
  <c r="B48" i="63"/>
  <c r="B49" i="63"/>
  <c r="B50" i="63"/>
  <c r="B45" i="70"/>
  <c r="B46" i="70"/>
  <c r="B47" i="70"/>
  <c r="B48" i="70"/>
  <c r="B49" i="70"/>
  <c r="B50" i="70"/>
  <c r="B45" i="38"/>
  <c r="B46" i="38"/>
  <c r="B47" i="38"/>
  <c r="B48" i="38"/>
  <c r="B49" i="38"/>
  <c r="B50" i="38"/>
  <c r="G25" i="62"/>
  <c r="H25" i="62"/>
  <c r="I25" i="62"/>
  <c r="F25" i="62"/>
  <c r="G25" i="51"/>
  <c r="H25" i="51"/>
  <c r="I25" i="51"/>
  <c r="F25" i="51"/>
  <c r="A43" i="46"/>
  <c r="A44" i="46"/>
  <c r="A45" i="46"/>
  <c r="A46" i="46"/>
  <c r="A47" i="46"/>
  <c r="A48" i="46"/>
  <c r="A44" i="47"/>
  <c r="A43" i="56"/>
  <c r="A44" i="56"/>
  <c r="A45" i="56"/>
  <c r="A46" i="56"/>
  <c r="A47" i="56"/>
  <c r="A48" i="56"/>
  <c r="A43" i="52"/>
  <c r="A44" i="52"/>
  <c r="A45" i="52"/>
  <c r="A46" i="52"/>
  <c r="A47" i="52"/>
  <c r="A48" i="52"/>
  <c r="B9" i="71"/>
  <c r="B10" i="71"/>
  <c r="B11" i="71"/>
  <c r="B12" i="71"/>
  <c r="B13" i="71"/>
  <c r="B14" i="71"/>
  <c r="B15" i="71"/>
  <c r="B16" i="71"/>
  <c r="B17" i="71"/>
  <c r="B18" i="71"/>
  <c r="B19" i="71"/>
  <c r="B20" i="71"/>
  <c r="B21" i="71"/>
  <c r="B22" i="71"/>
  <c r="B23" i="71"/>
  <c r="B24" i="71"/>
  <c r="B25" i="71"/>
  <c r="B26" i="71"/>
  <c r="B27" i="71"/>
  <c r="B28" i="71"/>
  <c r="B29" i="71"/>
  <c r="B30" i="71"/>
  <c r="B31" i="71"/>
  <c r="B32" i="71"/>
  <c r="B33" i="71"/>
  <c r="B34" i="71"/>
  <c r="B35" i="71"/>
  <c r="B36" i="71"/>
  <c r="B37" i="71"/>
  <c r="B38" i="71"/>
  <c r="B39" i="71"/>
  <c r="B40" i="71"/>
  <c r="B41" i="71"/>
  <c r="B42" i="71"/>
  <c r="B43" i="71"/>
  <c r="B44" i="71"/>
  <c r="C65" i="71"/>
  <c r="D65" i="71"/>
  <c r="C66" i="71"/>
  <c r="D66" i="71"/>
  <c r="C67" i="71"/>
  <c r="D67" i="71"/>
  <c r="B68" i="71"/>
  <c r="C68" i="71"/>
  <c r="D68" i="71"/>
  <c r="B69" i="71"/>
  <c r="C69" i="71"/>
  <c r="D69" i="71"/>
  <c r="B9" i="70"/>
  <c r="B10" i="70"/>
  <c r="B11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27" i="70"/>
  <c r="B28" i="70"/>
  <c r="B29" i="70"/>
  <c r="B30" i="70"/>
  <c r="B31" i="70"/>
  <c r="B32" i="70"/>
  <c r="B33" i="70"/>
  <c r="B34" i="70"/>
  <c r="B35" i="70"/>
  <c r="B36" i="70"/>
  <c r="B37" i="70"/>
  <c r="B38" i="70"/>
  <c r="B39" i="70"/>
  <c r="B40" i="70"/>
  <c r="B41" i="70"/>
  <c r="B42" i="70"/>
  <c r="B43" i="70"/>
  <c r="B44" i="70"/>
  <c r="C65" i="70"/>
  <c r="D65" i="70"/>
  <c r="C66" i="70"/>
  <c r="D66" i="70"/>
  <c r="C67" i="70"/>
  <c r="D67" i="70"/>
  <c r="B68" i="70"/>
  <c r="C68" i="70"/>
  <c r="D68" i="70"/>
  <c r="B69" i="70"/>
  <c r="C69" i="70"/>
  <c r="D69" i="70"/>
  <c r="J69" i="69"/>
  <c r="L69" i="69"/>
  <c r="N69" i="69"/>
  <c r="J70" i="69"/>
  <c r="L70" i="69"/>
  <c r="N70" i="69"/>
  <c r="J69" i="68"/>
  <c r="L69" i="68"/>
  <c r="N69" i="68"/>
  <c r="J70" i="68"/>
  <c r="L70" i="68"/>
  <c r="N70" i="68"/>
  <c r="A3" i="67"/>
  <c r="A68" i="67"/>
  <c r="C68" i="67"/>
  <c r="D68" i="67"/>
  <c r="A69" i="67"/>
  <c r="C69" i="67"/>
  <c r="D69" i="67"/>
  <c r="A70" i="67"/>
  <c r="C70" i="67"/>
  <c r="D70" i="67"/>
  <c r="A71" i="67"/>
  <c r="C71" i="67"/>
  <c r="D71" i="67"/>
  <c r="A72" i="67"/>
  <c r="C72" i="67"/>
  <c r="D72" i="67"/>
  <c r="B19" i="66"/>
  <c r="B20" i="66"/>
  <c r="B21" i="66"/>
  <c r="B22" i="66"/>
  <c r="A23" i="66"/>
  <c r="B23" i="66"/>
  <c r="A24" i="66"/>
  <c r="B24" i="66"/>
  <c r="A3" i="65"/>
  <c r="B67" i="65"/>
  <c r="C67" i="65"/>
  <c r="D67" i="65"/>
  <c r="E67" i="65"/>
  <c r="F67" i="65"/>
  <c r="G67" i="65"/>
  <c r="H67" i="65"/>
  <c r="I67" i="65"/>
  <c r="B68" i="65"/>
  <c r="C68" i="65"/>
  <c r="D68" i="65"/>
  <c r="E68" i="65"/>
  <c r="F68" i="65"/>
  <c r="G68" i="65"/>
  <c r="H68" i="65"/>
  <c r="I68" i="65"/>
  <c r="B69" i="65"/>
  <c r="C69" i="65"/>
  <c r="D69" i="65"/>
  <c r="E69" i="65"/>
  <c r="F69" i="65"/>
  <c r="G69" i="65"/>
  <c r="H69" i="65"/>
  <c r="I69" i="65"/>
  <c r="A70" i="65"/>
  <c r="B70" i="65"/>
  <c r="C70" i="65"/>
  <c r="D70" i="65"/>
  <c r="E70" i="65"/>
  <c r="F70" i="65"/>
  <c r="G70" i="65"/>
  <c r="H70" i="65"/>
  <c r="I70" i="65"/>
  <c r="A71" i="65"/>
  <c r="B71" i="65"/>
  <c r="C71" i="65"/>
  <c r="D71" i="65"/>
  <c r="E71" i="65"/>
  <c r="F71" i="65"/>
  <c r="G71" i="65"/>
  <c r="H71" i="65"/>
  <c r="I71" i="65"/>
  <c r="A3" i="41"/>
  <c r="A3" i="64"/>
  <c r="C67" i="64"/>
  <c r="D67" i="64"/>
  <c r="C68" i="64"/>
  <c r="D68" i="64"/>
  <c r="C69" i="64"/>
  <c r="D69" i="64"/>
  <c r="A70" i="64"/>
  <c r="C70" i="64"/>
  <c r="D70" i="64"/>
  <c r="A71" i="64"/>
  <c r="C71" i="64"/>
  <c r="D71" i="64"/>
  <c r="B9" i="63"/>
  <c r="B10" i="63"/>
  <c r="B11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C65" i="63"/>
  <c r="D65" i="63"/>
  <c r="C66" i="63"/>
  <c r="D66" i="63"/>
  <c r="C67" i="63"/>
  <c r="D67" i="63"/>
  <c r="B68" i="63"/>
  <c r="C68" i="63"/>
  <c r="D68" i="63"/>
  <c r="B69" i="63"/>
  <c r="C69" i="63"/>
  <c r="D69" i="63"/>
  <c r="J69" i="61"/>
  <c r="L69" i="61"/>
  <c r="N69" i="61"/>
  <c r="J70" i="61"/>
  <c r="L70" i="61"/>
  <c r="N70" i="61"/>
  <c r="A3" i="60"/>
  <c r="F49" i="60"/>
  <c r="H49" i="60" s="1"/>
  <c r="F51" i="60"/>
  <c r="H51" i="60"/>
  <c r="A3" i="52"/>
  <c r="A3" i="49" s="1"/>
  <c r="A3" i="59"/>
  <c r="A11" i="59"/>
  <c r="A12" i="59"/>
  <c r="B19" i="59"/>
  <c r="B20" i="59"/>
  <c r="B21" i="59"/>
  <c r="A22" i="59"/>
  <c r="B22" i="59"/>
  <c r="A23" i="59"/>
  <c r="B23" i="59"/>
  <c r="A3" i="58"/>
  <c r="A7" i="58"/>
  <c r="H7" i="58"/>
  <c r="C7" i="58" s="1"/>
  <c r="A8" i="58"/>
  <c r="H8" i="58"/>
  <c r="C8" i="58" s="1"/>
  <c r="A9" i="58"/>
  <c r="H9" i="58"/>
  <c r="C9" i="58" s="1"/>
  <c r="A10" i="58"/>
  <c r="H10" i="58"/>
  <c r="C10" i="58" s="1"/>
  <c r="A11" i="58"/>
  <c r="H11" i="58"/>
  <c r="C11" i="58" s="1"/>
  <c r="A12" i="58"/>
  <c r="H12" i="58"/>
  <c r="C12" i="58" s="1"/>
  <c r="A13" i="58"/>
  <c r="H13" i="58"/>
  <c r="C13" i="58" s="1"/>
  <c r="A14" i="58"/>
  <c r="H14" i="58"/>
  <c r="C14" i="58" s="1"/>
  <c r="A15" i="58"/>
  <c r="H15" i="58"/>
  <c r="C15" i="58" s="1"/>
  <c r="A16" i="58"/>
  <c r="H16" i="58"/>
  <c r="C16" i="58" s="1"/>
  <c r="A17" i="58"/>
  <c r="H17" i="58"/>
  <c r="C17" i="58" s="1"/>
  <c r="A18" i="58"/>
  <c r="H18" i="58"/>
  <c r="C18" i="58" s="1"/>
  <c r="A19" i="58"/>
  <c r="H19" i="58"/>
  <c r="C19" i="58" s="1"/>
  <c r="A20" i="58"/>
  <c r="H20" i="58"/>
  <c r="C20" i="58" s="1"/>
  <c r="A21" i="58"/>
  <c r="H21" i="58"/>
  <c r="C21" i="58" s="1"/>
  <c r="A22" i="58"/>
  <c r="H22" i="58"/>
  <c r="C22" i="58" s="1"/>
  <c r="A23" i="58"/>
  <c r="H23" i="58"/>
  <c r="C23" i="58" s="1"/>
  <c r="A24" i="58"/>
  <c r="H24" i="58"/>
  <c r="C24" i="58" s="1"/>
  <c r="A25" i="58"/>
  <c r="H25" i="58"/>
  <c r="C25" i="58" s="1"/>
  <c r="A26" i="58"/>
  <c r="H26" i="58"/>
  <c r="C26" i="58" s="1"/>
  <c r="A27" i="58"/>
  <c r="H27" i="58"/>
  <c r="C27" i="58" s="1"/>
  <c r="A28" i="58"/>
  <c r="H28" i="58"/>
  <c r="C28" i="58" s="1"/>
  <c r="A29" i="58"/>
  <c r="H29" i="58"/>
  <c r="C29" i="58" s="1"/>
  <c r="A30" i="58"/>
  <c r="H30" i="58"/>
  <c r="C30" i="58" s="1"/>
  <c r="A31" i="58"/>
  <c r="H31" i="58"/>
  <c r="C31" i="58" s="1"/>
  <c r="A32" i="58"/>
  <c r="H32" i="58"/>
  <c r="C32" i="58" s="1"/>
  <c r="A33" i="58"/>
  <c r="H33" i="58"/>
  <c r="C33" i="58" s="1"/>
  <c r="A34" i="58"/>
  <c r="H34" i="58"/>
  <c r="C34" i="58" s="1"/>
  <c r="A35" i="58"/>
  <c r="H35" i="58"/>
  <c r="C35" i="58" s="1"/>
  <c r="A36" i="58"/>
  <c r="H36" i="58"/>
  <c r="C36" i="58" s="1"/>
  <c r="A37" i="58"/>
  <c r="H37" i="58"/>
  <c r="C37" i="58" s="1"/>
  <c r="A38" i="58"/>
  <c r="H38" i="58"/>
  <c r="C38" i="58" s="1"/>
  <c r="A39" i="58"/>
  <c r="H39" i="58"/>
  <c r="C39" i="58" s="1"/>
  <c r="A40" i="58"/>
  <c r="H40" i="58"/>
  <c r="C40" i="58" s="1"/>
  <c r="A41" i="58"/>
  <c r="H41" i="58"/>
  <c r="C41" i="58" s="1"/>
  <c r="A42" i="58"/>
  <c r="H42" i="58"/>
  <c r="C42" i="58" s="1"/>
  <c r="A50" i="58"/>
  <c r="C50" i="58"/>
  <c r="H50" i="58"/>
  <c r="H55" i="58"/>
  <c r="C55" i="58" s="1"/>
  <c r="A56" i="58"/>
  <c r="H56" i="58"/>
  <c r="C56" i="58" s="1"/>
  <c r="A57" i="58"/>
  <c r="H57" i="58"/>
  <c r="C57" i="58" s="1"/>
  <c r="C63" i="58"/>
  <c r="A67" i="58"/>
  <c r="A68" i="58"/>
  <c r="C68" i="58"/>
  <c r="A3" i="57"/>
  <c r="A7" i="46"/>
  <c r="A8" i="57" s="1"/>
  <c r="A8" i="46"/>
  <c r="A9" i="57"/>
  <c r="A9" i="46"/>
  <c r="A10" i="57" s="1"/>
  <c r="A10" i="46"/>
  <c r="A11" i="57"/>
  <c r="A11" i="46"/>
  <c r="A12" i="57" s="1"/>
  <c r="A12" i="46"/>
  <c r="A13" i="57" s="1"/>
  <c r="A13" i="46"/>
  <c r="A14" i="57" s="1"/>
  <c r="A14" i="46"/>
  <c r="A15" i="57" s="1"/>
  <c r="A15" i="46"/>
  <c r="A16" i="57" s="1"/>
  <c r="A16" i="46"/>
  <c r="A17" i="57"/>
  <c r="A17" i="46"/>
  <c r="A18" i="57" s="1"/>
  <c r="A18" i="46"/>
  <c r="A19" i="57" s="1"/>
  <c r="A19" i="46"/>
  <c r="A20" i="57" s="1"/>
  <c r="A20" i="46"/>
  <c r="A21" i="57" s="1"/>
  <c r="A21" i="46"/>
  <c r="A22" i="57" s="1"/>
  <c r="A22" i="46"/>
  <c r="A23" i="57" s="1"/>
  <c r="A23" i="46"/>
  <c r="A24" i="57" s="1"/>
  <c r="A24" i="46"/>
  <c r="A25" i="57"/>
  <c r="A25" i="46"/>
  <c r="A26" i="57" s="1"/>
  <c r="A26" i="46"/>
  <c r="A27" i="57"/>
  <c r="A27" i="46"/>
  <c r="A28" i="57" s="1"/>
  <c r="A28" i="46"/>
  <c r="A29" i="57"/>
  <c r="A29" i="46"/>
  <c r="A30" i="57" s="1"/>
  <c r="A30" i="46"/>
  <c r="A31" i="57" s="1"/>
  <c r="A31" i="46"/>
  <c r="A32" i="57" s="1"/>
  <c r="A32" i="46"/>
  <c r="A33" i="57"/>
  <c r="A33" i="46"/>
  <c r="A34" i="57" s="1"/>
  <c r="A34" i="46"/>
  <c r="A35" i="57"/>
  <c r="A35" i="46"/>
  <c r="A36" i="57" s="1"/>
  <c r="A36" i="46"/>
  <c r="A37" i="57" s="1"/>
  <c r="A37" i="46"/>
  <c r="A38" i="57" s="1"/>
  <c r="A38" i="46"/>
  <c r="A39" i="57" s="1"/>
  <c r="A39" i="46"/>
  <c r="A40" i="57" s="1"/>
  <c r="A40" i="46"/>
  <c r="A41" i="57"/>
  <c r="A41" i="46"/>
  <c r="A42" i="57" s="1"/>
  <c r="A42" i="46"/>
  <c r="A43" i="57" s="1"/>
  <c r="A63" i="57"/>
  <c r="C63" i="57"/>
  <c r="A64" i="57"/>
  <c r="C64" i="57"/>
  <c r="A65" i="57"/>
  <c r="C65" i="57"/>
  <c r="A66" i="57"/>
  <c r="C66" i="57"/>
  <c r="A67" i="57"/>
  <c r="C67" i="57"/>
  <c r="A3" i="56"/>
  <c r="A7" i="56"/>
  <c r="A8" i="56"/>
  <c r="A9" i="56"/>
  <c r="A10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C50" i="56"/>
  <c r="E50" i="56"/>
  <c r="E63" i="56" s="1"/>
  <c r="A56" i="56"/>
  <c r="A57" i="56"/>
  <c r="C63" i="56"/>
  <c r="C64" i="56"/>
  <c r="E64" i="56"/>
  <c r="C65" i="56"/>
  <c r="E65" i="56"/>
  <c r="C66" i="56"/>
  <c r="E66" i="56"/>
  <c r="C67" i="56"/>
  <c r="E67" i="56"/>
  <c r="C68" i="56"/>
  <c r="E68" i="56"/>
  <c r="P7" i="55"/>
  <c r="P8" i="55" s="1"/>
  <c r="P9" i="55" s="1"/>
  <c r="P10" i="55" s="1"/>
  <c r="P11" i="55" s="1"/>
  <c r="P12" i="55" s="1"/>
  <c r="P13" i="55" s="1"/>
  <c r="P14" i="55" s="1"/>
  <c r="P15" i="55" s="1"/>
  <c r="P16" i="55" s="1"/>
  <c r="P17" i="55" s="1"/>
  <c r="P18" i="55" s="1"/>
  <c r="P19" i="55" s="1"/>
  <c r="P20" i="55" s="1"/>
  <c r="P21" i="55" s="1"/>
  <c r="P22" i="55" s="1"/>
  <c r="P23" i="55" s="1"/>
  <c r="P24" i="55" s="1"/>
  <c r="P25" i="55" s="1"/>
  <c r="P26" i="55" s="1"/>
  <c r="P27" i="55" s="1"/>
  <c r="P28" i="55" s="1"/>
  <c r="P29" i="55" s="1"/>
  <c r="P30" i="55" s="1"/>
  <c r="P31" i="55" s="1"/>
  <c r="P32" i="55" s="1"/>
  <c r="P33" i="55" s="1"/>
  <c r="P34" i="55" s="1"/>
  <c r="P35" i="55" s="1"/>
  <c r="P36" i="55" s="1"/>
  <c r="P37" i="55" s="1"/>
  <c r="P38" i="55" s="1"/>
  <c r="P39" i="55" s="1"/>
  <c r="P40" i="55" s="1"/>
  <c r="P41" i="55" s="1"/>
  <c r="P42" i="55" s="1"/>
  <c r="E50" i="55"/>
  <c r="E62" i="55" s="1"/>
  <c r="F50" i="55"/>
  <c r="G50" i="55"/>
  <c r="H50" i="55"/>
  <c r="I50" i="55"/>
  <c r="I62" i="55" s="1"/>
  <c r="J50" i="55"/>
  <c r="K50" i="55"/>
  <c r="F62" i="55"/>
  <c r="G62" i="55"/>
  <c r="H62" i="55"/>
  <c r="J62" i="55"/>
  <c r="K62" i="55"/>
  <c r="C63" i="55"/>
  <c r="E63" i="55"/>
  <c r="F63" i="55"/>
  <c r="G63" i="55"/>
  <c r="H63" i="55"/>
  <c r="I63" i="55"/>
  <c r="J63" i="55"/>
  <c r="K63" i="55"/>
  <c r="L63" i="55"/>
  <c r="C64" i="55"/>
  <c r="E64" i="55"/>
  <c r="F64" i="55"/>
  <c r="G64" i="55"/>
  <c r="H64" i="55"/>
  <c r="I64" i="55"/>
  <c r="J64" i="55"/>
  <c r="K64" i="55"/>
  <c r="L64" i="55"/>
  <c r="C65" i="55"/>
  <c r="E65" i="55"/>
  <c r="F65" i="55"/>
  <c r="G65" i="55"/>
  <c r="H65" i="55"/>
  <c r="I65" i="55"/>
  <c r="J65" i="55"/>
  <c r="K65" i="55"/>
  <c r="L65" i="55"/>
  <c r="C66" i="55"/>
  <c r="E66" i="55"/>
  <c r="F66" i="55"/>
  <c r="G66" i="55"/>
  <c r="H66" i="55"/>
  <c r="I66" i="55"/>
  <c r="J66" i="55"/>
  <c r="K66" i="55"/>
  <c r="L66" i="55"/>
  <c r="C67" i="55"/>
  <c r="E67" i="55"/>
  <c r="F67" i="55"/>
  <c r="G67" i="55"/>
  <c r="H67" i="55"/>
  <c r="I67" i="55"/>
  <c r="J67" i="55"/>
  <c r="K67" i="55"/>
  <c r="L67" i="55"/>
  <c r="B13" i="34"/>
  <c r="B12" i="34"/>
  <c r="B11" i="34"/>
  <c r="A12" i="32"/>
  <c r="A11" i="32"/>
  <c r="A10" i="32"/>
  <c r="A57" i="52"/>
  <c r="A56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H51" i="49"/>
  <c r="F51" i="49"/>
  <c r="F49" i="49"/>
  <c r="H49" i="49" s="1"/>
  <c r="E68" i="52"/>
  <c r="C68" i="52"/>
  <c r="E67" i="52"/>
  <c r="C67" i="52"/>
  <c r="E66" i="52"/>
  <c r="C66" i="52"/>
  <c r="E65" i="52"/>
  <c r="C65" i="52"/>
  <c r="E64" i="52"/>
  <c r="C64" i="52"/>
  <c r="E50" i="52"/>
  <c r="E63" i="52"/>
  <c r="C50" i="52"/>
  <c r="C63" i="52" s="1"/>
  <c r="F16" i="33"/>
  <c r="C22" i="33" s="1"/>
  <c r="E22" i="33"/>
  <c r="D22" i="33"/>
  <c r="B22" i="33"/>
  <c r="A72" i="43"/>
  <c r="A71" i="43"/>
  <c r="A57" i="46"/>
  <c r="B58" i="71" s="1"/>
  <c r="B67" i="71" s="1"/>
  <c r="A70" i="43"/>
  <c r="A69" i="43"/>
  <c r="B65" i="70"/>
  <c r="A68" i="43"/>
  <c r="A71" i="41"/>
  <c r="A70" i="41"/>
  <c r="B69" i="38"/>
  <c r="B68" i="38"/>
  <c r="A67" i="47"/>
  <c r="A66" i="47"/>
  <c r="A58" i="47"/>
  <c r="A65" i="47" s="1"/>
  <c r="A57" i="47"/>
  <c r="A64" i="47" s="1"/>
  <c r="A56" i="47"/>
  <c r="A63" i="47" s="1"/>
  <c r="A43" i="47"/>
  <c r="A42" i="47"/>
  <c r="A41" i="47"/>
  <c r="A38" i="47"/>
  <c r="A36" i="47"/>
  <c r="A35" i="47"/>
  <c r="A34" i="47"/>
  <c r="A33" i="47"/>
  <c r="A32" i="47"/>
  <c r="A30" i="47"/>
  <c r="A29" i="47"/>
  <c r="A27" i="47"/>
  <c r="A26" i="47"/>
  <c r="A25" i="47"/>
  <c r="A24" i="47"/>
  <c r="A21" i="47"/>
  <c r="A20" i="47"/>
  <c r="A18" i="47"/>
  <c r="A17" i="47"/>
  <c r="A16" i="47"/>
  <c r="A14" i="47"/>
  <c r="A12" i="47"/>
  <c r="A11" i="47"/>
  <c r="A9" i="47"/>
  <c r="A8" i="47"/>
  <c r="A50" i="46"/>
  <c r="C67" i="45"/>
  <c r="C66" i="45"/>
  <c r="C65" i="45"/>
  <c r="C64" i="45"/>
  <c r="C63" i="45"/>
  <c r="G6" i="34"/>
  <c r="C6" i="34"/>
  <c r="A3" i="32"/>
  <c r="A3" i="47"/>
  <c r="A3" i="46"/>
  <c r="C3" i="45"/>
  <c r="A3" i="28"/>
  <c r="H57" i="46"/>
  <c r="C57" i="46" s="1"/>
  <c r="H56" i="46"/>
  <c r="C56" i="46" s="1"/>
  <c r="H55" i="46"/>
  <c r="C55" i="46" s="1"/>
  <c r="H42" i="46"/>
  <c r="H41" i="46"/>
  <c r="C41" i="46" s="1"/>
  <c r="H40" i="46"/>
  <c r="H39" i="46"/>
  <c r="C39" i="46" s="1"/>
  <c r="H38" i="46"/>
  <c r="H37" i="46"/>
  <c r="C37" i="46" s="1"/>
  <c r="H36" i="46"/>
  <c r="C36" i="46" s="1"/>
  <c r="H35" i="46"/>
  <c r="C35" i="46" s="1"/>
  <c r="H34" i="46"/>
  <c r="H33" i="46"/>
  <c r="C33" i="46" s="1"/>
  <c r="H32" i="46"/>
  <c r="H31" i="46"/>
  <c r="C31" i="46" s="1"/>
  <c r="H30" i="46"/>
  <c r="H29" i="46"/>
  <c r="H28" i="46"/>
  <c r="H27" i="46"/>
  <c r="C27" i="46" s="1"/>
  <c r="H26" i="46"/>
  <c r="H25" i="46"/>
  <c r="C25" i="46" s="1"/>
  <c r="H24" i="46"/>
  <c r="C24" i="46" s="1"/>
  <c r="H23" i="46"/>
  <c r="C23" i="46" s="1"/>
  <c r="H22" i="46"/>
  <c r="H21" i="46"/>
  <c r="C21" i="46" s="1"/>
  <c r="H20" i="46"/>
  <c r="H19" i="46"/>
  <c r="C19" i="46" s="1"/>
  <c r="H18" i="46"/>
  <c r="H17" i="46"/>
  <c r="H16" i="46"/>
  <c r="H15" i="46"/>
  <c r="C15" i="46" s="1"/>
  <c r="H14" i="46"/>
  <c r="H13" i="46"/>
  <c r="H12" i="46"/>
  <c r="H11" i="46"/>
  <c r="C11" i="46" s="1"/>
  <c r="H10" i="46"/>
  <c r="H9" i="46"/>
  <c r="H8" i="46"/>
  <c r="H7" i="46"/>
  <c r="C7" i="46" s="1"/>
  <c r="B24" i="42"/>
  <c r="B23" i="42"/>
  <c r="B22" i="42"/>
  <c r="B21" i="42"/>
  <c r="B20" i="42"/>
  <c r="A24" i="42"/>
  <c r="A23" i="42"/>
  <c r="B19" i="42"/>
  <c r="L67" i="45"/>
  <c r="K67" i="45"/>
  <c r="J67" i="45"/>
  <c r="I67" i="45"/>
  <c r="H67" i="45"/>
  <c r="G67" i="45"/>
  <c r="F67" i="45"/>
  <c r="E67" i="45"/>
  <c r="L66" i="45"/>
  <c r="K66" i="45"/>
  <c r="J66" i="45"/>
  <c r="I66" i="45"/>
  <c r="H66" i="45"/>
  <c r="G66" i="45"/>
  <c r="F66" i="45"/>
  <c r="E66" i="45"/>
  <c r="L65" i="45"/>
  <c r="K65" i="45"/>
  <c r="J65" i="45"/>
  <c r="I65" i="45"/>
  <c r="H65" i="45"/>
  <c r="G65" i="45"/>
  <c r="F65" i="45"/>
  <c r="E65" i="45"/>
  <c r="L64" i="45"/>
  <c r="K64" i="45"/>
  <c r="J64" i="45"/>
  <c r="I64" i="45"/>
  <c r="H64" i="45"/>
  <c r="G64" i="45"/>
  <c r="F64" i="45"/>
  <c r="E64" i="45"/>
  <c r="L63" i="45"/>
  <c r="K63" i="45"/>
  <c r="J63" i="45"/>
  <c r="I63" i="45"/>
  <c r="H63" i="45"/>
  <c r="G63" i="45"/>
  <c r="F63" i="45"/>
  <c r="E63" i="45"/>
  <c r="K50" i="45"/>
  <c r="K62" i="45"/>
  <c r="J50" i="45"/>
  <c r="J62" i="45"/>
  <c r="I50" i="45"/>
  <c r="I62" i="45"/>
  <c r="H50" i="45"/>
  <c r="H62" i="45"/>
  <c r="G50" i="45"/>
  <c r="G62" i="45"/>
  <c r="F50" i="45"/>
  <c r="F62" i="45"/>
  <c r="E50" i="45"/>
  <c r="E62" i="45"/>
  <c r="P7" i="45"/>
  <c r="P8" i="45"/>
  <c r="P9" i="45" s="1"/>
  <c r="P10" i="45" s="1"/>
  <c r="P11" i="45" s="1"/>
  <c r="P12" i="45" s="1"/>
  <c r="P13" i="45" s="1"/>
  <c r="P14" i="45" s="1"/>
  <c r="P15" i="45" s="1"/>
  <c r="P16" i="45" s="1"/>
  <c r="P17" i="45" s="1"/>
  <c r="P18" i="45" s="1"/>
  <c r="P19" i="45" s="1"/>
  <c r="P20" i="45" s="1"/>
  <c r="P21" i="45" s="1"/>
  <c r="P22" i="45" s="1"/>
  <c r="P23" i="45" s="1"/>
  <c r="P24" i="45" s="1"/>
  <c r="P25" i="45" s="1"/>
  <c r="P26" i="45" s="1"/>
  <c r="P27" i="45" s="1"/>
  <c r="P28" i="45" s="1"/>
  <c r="P29" i="45" s="1"/>
  <c r="P30" i="45" s="1"/>
  <c r="P31" i="45" s="1"/>
  <c r="P32" i="45" s="1"/>
  <c r="P33" i="45" s="1"/>
  <c r="P34" i="45" s="1"/>
  <c r="P35" i="45" s="1"/>
  <c r="P36" i="45" s="1"/>
  <c r="P37" i="45" s="1"/>
  <c r="P38" i="45" s="1"/>
  <c r="P39" i="45" s="1"/>
  <c r="P40" i="45" s="1"/>
  <c r="P41" i="45" s="1"/>
  <c r="P42" i="45" s="1"/>
  <c r="C68" i="46"/>
  <c r="A68" i="46"/>
  <c r="C32" i="46"/>
  <c r="C34" i="46"/>
  <c r="C38" i="46"/>
  <c r="C40" i="46"/>
  <c r="C42" i="46"/>
  <c r="A67" i="46"/>
  <c r="C20" i="46"/>
  <c r="C22" i="46"/>
  <c r="C26" i="46"/>
  <c r="C28" i="46"/>
  <c r="C29" i="46"/>
  <c r="C30" i="46"/>
  <c r="C8" i="46"/>
  <c r="C9" i="46"/>
  <c r="C10" i="46"/>
  <c r="C12" i="46"/>
  <c r="C13" i="46"/>
  <c r="C14" i="46"/>
  <c r="C16" i="46"/>
  <c r="C17" i="46"/>
  <c r="C18" i="46"/>
  <c r="C50" i="46"/>
  <c r="C63" i="46"/>
  <c r="H50" i="46"/>
  <c r="B20" i="32"/>
  <c r="I71" i="41"/>
  <c r="B71" i="41"/>
  <c r="C71" i="41"/>
  <c r="C63" i="47"/>
  <c r="D72" i="43"/>
  <c r="C72" i="43"/>
  <c r="D71" i="43"/>
  <c r="C71" i="43"/>
  <c r="D70" i="43"/>
  <c r="C70" i="43"/>
  <c r="D69" i="43"/>
  <c r="C69" i="43"/>
  <c r="D68" i="43"/>
  <c r="C68" i="43"/>
  <c r="B67" i="41"/>
  <c r="B68" i="41"/>
  <c r="B69" i="41"/>
  <c r="B70" i="41"/>
  <c r="C67" i="41"/>
  <c r="D67" i="41"/>
  <c r="E67" i="41"/>
  <c r="F67" i="41"/>
  <c r="G67" i="41"/>
  <c r="H67" i="41"/>
  <c r="I67" i="41"/>
  <c r="C68" i="41"/>
  <c r="D68" i="41"/>
  <c r="E68" i="41"/>
  <c r="F68" i="41"/>
  <c r="G68" i="41"/>
  <c r="H68" i="41"/>
  <c r="I68" i="41"/>
  <c r="C69" i="41"/>
  <c r="D69" i="41"/>
  <c r="E69" i="41"/>
  <c r="F69" i="41"/>
  <c r="G69" i="41"/>
  <c r="H69" i="41"/>
  <c r="I69" i="41"/>
  <c r="C70" i="41"/>
  <c r="D70" i="41"/>
  <c r="E70" i="41"/>
  <c r="F70" i="41"/>
  <c r="G70" i="41"/>
  <c r="H70" i="41"/>
  <c r="I70" i="41"/>
  <c r="D71" i="41"/>
  <c r="E71" i="41"/>
  <c r="F71" i="41"/>
  <c r="G71" i="41"/>
  <c r="H71" i="41"/>
  <c r="D65" i="38"/>
  <c r="D66" i="38"/>
  <c r="D67" i="38"/>
  <c r="D68" i="38"/>
  <c r="D69" i="38"/>
  <c r="C69" i="38"/>
  <c r="C68" i="38"/>
  <c r="C67" i="38"/>
  <c r="C66" i="38"/>
  <c r="C65" i="38"/>
  <c r="C67" i="47"/>
  <c r="C66" i="47"/>
  <c r="A23" i="32"/>
  <c r="A22" i="32"/>
  <c r="N70" i="36"/>
  <c r="N69" i="36"/>
  <c r="L70" i="36"/>
  <c r="L69" i="36"/>
  <c r="J69" i="36"/>
  <c r="J70" i="36"/>
  <c r="B21" i="32"/>
  <c r="B22" i="32"/>
  <c r="B23" i="32"/>
  <c r="B19" i="32"/>
  <c r="B44" i="38"/>
  <c r="B43" i="38"/>
  <c r="A43" i="40" s="1"/>
  <c r="A43" i="65" s="1"/>
  <c r="B42" i="38"/>
  <c r="A42" i="64" s="1"/>
  <c r="B41" i="38"/>
  <c r="B40" i="38"/>
  <c r="B39" i="38"/>
  <c r="A39" i="40" s="1"/>
  <c r="A39" i="65" s="1"/>
  <c r="B38" i="38"/>
  <c r="A38" i="64" s="1"/>
  <c r="B37" i="38"/>
  <c r="B36" i="38"/>
  <c r="B35" i="38"/>
  <c r="A35" i="40" s="1"/>
  <c r="A35" i="65" s="1"/>
  <c r="B34" i="38"/>
  <c r="A34" i="64" s="1"/>
  <c r="B33" i="38"/>
  <c r="B32" i="38"/>
  <c r="B31" i="38"/>
  <c r="A31" i="40" s="1"/>
  <c r="A31" i="65" s="1"/>
  <c r="B30" i="38"/>
  <c r="A30" i="64" s="1"/>
  <c r="B29" i="38"/>
  <c r="B28" i="38"/>
  <c r="B27" i="38"/>
  <c r="A27" i="40" s="1"/>
  <c r="A27" i="65" s="1"/>
  <c r="B26" i="38"/>
  <c r="A26" i="64" s="1"/>
  <c r="B25" i="38"/>
  <c r="B24" i="38"/>
  <c r="B23" i="38"/>
  <c r="A23" i="40" s="1"/>
  <c r="A23" i="65" s="1"/>
  <c r="B22" i="38"/>
  <c r="A22" i="64" s="1"/>
  <c r="B21" i="38"/>
  <c r="B20" i="38"/>
  <c r="B19" i="38"/>
  <c r="A19" i="40" s="1"/>
  <c r="A19" i="65" s="1"/>
  <c r="B18" i="38"/>
  <c r="A18" i="64" s="1"/>
  <c r="B17" i="38"/>
  <c r="B16" i="38"/>
  <c r="B15" i="38"/>
  <c r="A15" i="40" s="1"/>
  <c r="A15" i="65" s="1"/>
  <c r="B14" i="38"/>
  <c r="A14" i="64" s="1"/>
  <c r="B13" i="38"/>
  <c r="B12" i="38"/>
  <c r="B11" i="38"/>
  <c r="A11" i="40" s="1"/>
  <c r="A11" i="65" s="1"/>
  <c r="B10" i="38"/>
  <c r="A10" i="64" s="1"/>
  <c r="B9" i="38"/>
  <c r="C65" i="47"/>
  <c r="C64" i="47"/>
  <c r="A3" i="40"/>
  <c r="A3" i="43"/>
  <c r="A49" i="65" l="1"/>
  <c r="A45" i="65"/>
  <c r="A49" i="43"/>
  <c r="A49" i="67"/>
  <c r="A48" i="43"/>
  <c r="A48" i="67"/>
  <c r="A50" i="43"/>
  <c r="A50" i="67"/>
  <c r="A46" i="43"/>
  <c r="A46" i="67"/>
  <c r="A50" i="41"/>
  <c r="A46" i="41"/>
  <c r="A48" i="65"/>
  <c r="A47" i="65"/>
  <c r="A40" i="47"/>
  <c r="A13" i="47"/>
  <c r="A22" i="47"/>
  <c r="A10" i="47"/>
  <c r="A19" i="47"/>
  <c r="A28" i="47"/>
  <c r="A37" i="47"/>
  <c r="C67" i="58"/>
  <c r="C67" i="46"/>
  <c r="C64" i="46"/>
  <c r="A67" i="64"/>
  <c r="A15" i="47"/>
  <c r="A23" i="47"/>
  <c r="A31" i="47"/>
  <c r="A39" i="47"/>
  <c r="B58" i="38"/>
  <c r="B58" i="70"/>
  <c r="B67" i="70" s="1"/>
  <c r="C65" i="46"/>
  <c r="C66" i="46"/>
  <c r="A17" i="40"/>
  <c r="A17" i="64"/>
  <c r="A21" i="40"/>
  <c r="A21" i="64"/>
  <c r="A33" i="40"/>
  <c r="A33" i="64"/>
  <c r="A41" i="40"/>
  <c r="A41" i="64"/>
  <c r="A31" i="64"/>
  <c r="A15" i="64"/>
  <c r="A35" i="41"/>
  <c r="A30" i="40"/>
  <c r="A19" i="41"/>
  <c r="A14" i="40"/>
  <c r="A9" i="40"/>
  <c r="A9" i="64"/>
  <c r="A13" i="40"/>
  <c r="A13" i="64"/>
  <c r="A25" i="40"/>
  <c r="A25" i="64"/>
  <c r="A29" i="40"/>
  <c r="A29" i="64"/>
  <c r="A37" i="40"/>
  <c r="A37" i="64"/>
  <c r="C66" i="58"/>
  <c r="A43" i="64"/>
  <c r="A27" i="64"/>
  <c r="A11" i="64"/>
  <c r="A39" i="41"/>
  <c r="A34" i="40"/>
  <c r="A23" i="41"/>
  <c r="A18" i="40"/>
  <c r="A12" i="64"/>
  <c r="A12" i="40"/>
  <c r="A16" i="64"/>
  <c r="A16" i="40"/>
  <c r="A20" i="64"/>
  <c r="A20" i="40"/>
  <c r="A24" i="64"/>
  <c r="A24" i="40"/>
  <c r="A28" i="64"/>
  <c r="A28" i="40"/>
  <c r="A32" i="64"/>
  <c r="A32" i="40"/>
  <c r="A36" i="64"/>
  <c r="A36" i="40"/>
  <c r="A40" i="64"/>
  <c r="A40" i="40"/>
  <c r="A44" i="64"/>
  <c r="A44" i="40"/>
  <c r="C64" i="58"/>
  <c r="B65" i="63"/>
  <c r="A39" i="64"/>
  <c r="A23" i="64"/>
  <c r="A43" i="41"/>
  <c r="A38" i="40"/>
  <c r="A27" i="41"/>
  <c r="A22" i="40"/>
  <c r="A11" i="41"/>
  <c r="B57" i="71"/>
  <c r="B66" i="71" s="1"/>
  <c r="B57" i="63"/>
  <c r="B66" i="63" s="1"/>
  <c r="B57" i="70"/>
  <c r="B66" i="70" s="1"/>
  <c r="C65" i="58"/>
  <c r="A35" i="64"/>
  <c r="A19" i="64"/>
  <c r="A42" i="40"/>
  <c r="A31" i="41"/>
  <c r="A26" i="40"/>
  <c r="A15" i="41"/>
  <c r="A10" i="40"/>
  <c r="B65" i="71"/>
  <c r="B58" i="63"/>
  <c r="B67" i="63" s="1"/>
  <c r="A47" i="67" l="1"/>
  <c r="A47" i="43"/>
  <c r="A51" i="67"/>
  <c r="A51" i="43"/>
  <c r="A58" i="40"/>
  <c r="A58" i="64"/>
  <c r="A69" i="64" s="1"/>
  <c r="B67" i="38"/>
  <c r="B65" i="38"/>
  <c r="A32" i="67"/>
  <c r="A32" i="43"/>
  <c r="A28" i="67"/>
  <c r="A28" i="43"/>
  <c r="A40" i="67"/>
  <c r="A40" i="43"/>
  <c r="A14" i="41"/>
  <c r="A14" i="65"/>
  <c r="A10" i="41"/>
  <c r="A10" i="65"/>
  <c r="A42" i="41"/>
  <c r="A42" i="65"/>
  <c r="A38" i="41"/>
  <c r="A38" i="65"/>
  <c r="A40" i="41"/>
  <c r="A40" i="65"/>
  <c r="A32" i="41"/>
  <c r="A32" i="65"/>
  <c r="A24" i="41"/>
  <c r="A24" i="65"/>
  <c r="A16" i="41"/>
  <c r="A16" i="65"/>
  <c r="A18" i="41"/>
  <c r="A18" i="65"/>
  <c r="A29" i="65"/>
  <c r="A29" i="41"/>
  <c r="A13" i="65"/>
  <c r="A13" i="41"/>
  <c r="A20" i="67"/>
  <c r="A20" i="43"/>
  <c r="A41" i="65"/>
  <c r="A41" i="41"/>
  <c r="A21" i="65"/>
  <c r="A21" i="41"/>
  <c r="A24" i="67"/>
  <c r="A24" i="43"/>
  <c r="A30" i="41"/>
  <c r="A30" i="65"/>
  <c r="A16" i="67"/>
  <c r="A16" i="43"/>
  <c r="A57" i="40"/>
  <c r="A57" i="64"/>
  <c r="A68" i="64" s="1"/>
  <c r="B66" i="38"/>
  <c r="A12" i="67"/>
  <c r="A12" i="43"/>
  <c r="A44" i="67"/>
  <c r="A44" i="43"/>
  <c r="A26" i="41"/>
  <c r="A26" i="65"/>
  <c r="A22" i="41"/>
  <c r="A22" i="65"/>
  <c r="A44" i="41"/>
  <c r="A44" i="65"/>
  <c r="A36" i="41"/>
  <c r="A36" i="65"/>
  <c r="A28" i="41"/>
  <c r="A28" i="65"/>
  <c r="A20" i="41"/>
  <c r="A20" i="65"/>
  <c r="A12" i="41"/>
  <c r="A12" i="65"/>
  <c r="A34" i="41"/>
  <c r="A34" i="65"/>
  <c r="A37" i="65"/>
  <c r="A37" i="41"/>
  <c r="A25" i="65"/>
  <c r="A25" i="41"/>
  <c r="A9" i="65"/>
  <c r="A9" i="41"/>
  <c r="A36" i="67"/>
  <c r="A36" i="43"/>
  <c r="A56" i="65"/>
  <c r="A67" i="65" s="1"/>
  <c r="A67" i="41"/>
  <c r="A33" i="65"/>
  <c r="A33" i="41"/>
  <c r="A17" i="65"/>
  <c r="A17" i="41"/>
  <c r="A58" i="65" l="1"/>
  <c r="A69" i="65" s="1"/>
  <c r="A58" i="41"/>
  <c r="A69" i="41" s="1"/>
  <c r="A10" i="67"/>
  <c r="A10" i="43"/>
  <c r="A34" i="67"/>
  <c r="A34" i="43"/>
  <c r="A13" i="67"/>
  <c r="A13" i="43"/>
  <c r="A29" i="67"/>
  <c r="A29" i="43"/>
  <c r="A45" i="67"/>
  <c r="A45" i="43"/>
  <c r="A27" i="67"/>
  <c r="A27" i="43"/>
  <c r="A42" i="67"/>
  <c r="A42" i="43"/>
  <c r="A14" i="67"/>
  <c r="A14" i="43"/>
  <c r="A26" i="67"/>
  <c r="A26" i="43"/>
  <c r="A19" i="67"/>
  <c r="A19" i="43"/>
  <c r="A25" i="43"/>
  <c r="A25" i="67"/>
  <c r="A41" i="43"/>
  <c r="A41" i="67"/>
  <c r="A43" i="67"/>
  <c r="A43" i="43"/>
  <c r="A15" i="67"/>
  <c r="A15" i="43"/>
  <c r="A18" i="67"/>
  <c r="A18" i="43"/>
  <c r="A35" i="67"/>
  <c r="A35" i="43"/>
  <c r="A21" i="67"/>
  <c r="A21" i="43"/>
  <c r="A37" i="67"/>
  <c r="A37" i="43"/>
  <c r="A23" i="67"/>
  <c r="A23" i="43"/>
  <c r="A22" i="67"/>
  <c r="A22" i="43"/>
  <c r="A30" i="67"/>
  <c r="A30" i="43"/>
  <c r="A38" i="67"/>
  <c r="A38" i="43"/>
  <c r="A57" i="41"/>
  <c r="A68" i="41" s="1"/>
  <c r="A57" i="65"/>
  <c r="A68" i="65" s="1"/>
  <c r="A31" i="67"/>
  <c r="A31" i="43"/>
  <c r="A17" i="67"/>
  <c r="A17" i="43"/>
  <c r="A33" i="67"/>
  <c r="A33" i="43"/>
  <c r="A39" i="67"/>
  <c r="A39" i="43"/>
  <c r="A11" i="67"/>
  <c r="A11" i="43"/>
</calcChain>
</file>

<file path=xl/sharedStrings.xml><?xml version="1.0" encoding="utf-8"?>
<sst xmlns="http://schemas.openxmlformats.org/spreadsheetml/2006/main" count="1208" uniqueCount="281">
  <si>
    <t>ANEXO ESTADÍSTICO</t>
  </si>
  <si>
    <t>Producto</t>
  </si>
  <si>
    <t>RANKING</t>
  </si>
  <si>
    <t>1° tipo</t>
  </si>
  <si>
    <t>2° tipo</t>
  </si>
  <si>
    <t>3° tipo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</si>
  <si>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</si>
  <si>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</si>
  <si>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</si>
  <si>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</si>
  <si>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</si>
  <si>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</si>
  <si>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</si>
  <si>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</si>
  <si>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</si>
  <si>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</si>
  <si>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</si>
  <si>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</si>
  <si>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</si>
  <si>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</si>
  <si>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</si>
  <si>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</si>
  <si>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</si>
  <si>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</si>
  <si>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</si>
  <si>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</si>
  <si>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</si>
  <si>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</si>
  <si>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</si>
  <si>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</si>
  <si>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</si>
  <si>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</si>
  <si>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</si>
  <si>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</si>
  <si>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</si>
  <si>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</si>
  <si>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</si>
  <si>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</si>
  <si>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</si>
  <si>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</si>
  <si>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</si>
  <si>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</si>
  <si>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</si>
  <si>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</si>
  <si>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</si>
  <si>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</si>
  <si>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</si>
  <si>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</si>
  <si>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</si>
  <si>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</si>
  <si>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</si>
  <si>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</si>
  <si>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</si>
  <si>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</si>
  <si>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</si>
  <si>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</si>
  <si>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</si>
  <si>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</si>
  <si>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</si>
  <si>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</si>
  <si>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</si>
  <si>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</si>
  <si>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</si>
  <si>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</si>
  <si>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</si>
  <si>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</si>
  <si>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</si>
  <si>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</si>
  <si>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</si>
  <si>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</si>
  <si>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</si>
  <si>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</si>
  <si>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</si>
  <si>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Total </t>
  </si>
  <si>
    <t>Ingreso Medio</t>
  </si>
  <si>
    <t>Facturado (1)</t>
  </si>
  <si>
    <t>(Unidades)(2)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</si>
  <si>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</si>
  <si>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</si>
  <si>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</si>
  <si>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</si>
  <si>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</si>
  <si>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</si>
  <si>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</si>
  <si>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</si>
  <si>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</si>
  <si>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</si>
  <si>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</si>
  <si>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</si>
  <si>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</si>
  <si>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</si>
  <si>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</si>
  <si>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</si>
  <si>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</si>
  <si>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</si>
  <si>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Valor CIF</t>
  </si>
  <si>
    <t>*Cuando se expresa el precio del insumo, aclarar a qué unidad de medida está referida (ej. $/Kg; $/m, etc)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</si>
  <si>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</si>
  <si>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</si>
  <si>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</si>
  <si>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</si>
  <si>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</si>
  <si>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</si>
  <si>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</si>
  <si>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</si>
  <si>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</si>
  <si>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</si>
  <si>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</si>
  <si>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</si>
  <si>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</si>
  <si>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</si>
  <si>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</si>
  <si>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</si>
  <si>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</si>
  <si>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</si>
  <si>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</si>
  <si>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</si>
  <si>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</si>
  <si>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</si>
  <si>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</si>
  <si>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</si>
  <si>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</si>
  <si>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</si>
  <si>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</si>
  <si>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</si>
  <si>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</si>
  <si>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</si>
  <si>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</si>
  <si>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</si>
  <si>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</si>
  <si>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</si>
  <si>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</si>
  <si>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</si>
  <si>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</si>
  <si>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</si>
  <si>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</si>
  <si>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r>
      <t>Estructura de costos de</t>
    </r>
    <r>
      <rPr>
        <b/>
        <sz val="10"/>
        <rFont val="Arial"/>
        <family val="2"/>
      </rPr>
      <t xml:space="preserve"> </t>
    </r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</si>
  <si>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</si>
  <si>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</si>
  <si>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</si>
  <si>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</si>
  <si>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</si>
  <si>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</si>
  <si>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</si>
  <si>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</si>
  <si>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</si>
  <si>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</si>
  <si>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</si>
  <si>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</si>
  <si>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</si>
  <si>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</si>
  <si>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</si>
  <si>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</si>
  <si>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</si>
  <si>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</si>
  <si>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</si>
  <si>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</si>
  <si>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</si>
  <si>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</si>
  <si>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</si>
  <si>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(diferencias entre totales y parciales)</t>
  </si>
  <si>
    <t>total</t>
  </si>
  <si>
    <t>unitario</t>
  </si>
  <si>
    <t>en pesos</t>
  </si>
  <si>
    <t>Fletes a cargo de los clientes - porcentaje sobre el precio</t>
  </si>
  <si>
    <t xml:space="preserve">                           %</t>
  </si>
  <si>
    <t>Agregue todas las filas que le resulten necesarias.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</si>
  <si>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</si>
  <si>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</si>
  <si>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</si>
  <si>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</si>
  <si>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</si>
  <si>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</si>
  <si>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</si>
  <si>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 xml:space="preserve">Información adicional sobre la Estructura de Costos de </t>
  </si>
  <si>
    <t>unidad de medida del insumo</t>
  </si>
  <si>
    <t xml:space="preserve">Insumos nacionales </t>
  </si>
  <si>
    <t>Insumos importados</t>
  </si>
  <si>
    <t>Valor por unidad de producto - Cuadro Nº 8</t>
  </si>
  <si>
    <t>Diferencial (+ / - ) asignable a canal mayorista</t>
  </si>
  <si>
    <t>Diferencial (+ / - ) asignable a canal minorista</t>
  </si>
  <si>
    <t>Diferencial (+ / - ) asignable a canal …….</t>
  </si>
  <si>
    <t>Gastos Fijos de Comercialización</t>
  </si>
  <si>
    <t>Otro (indicar)……………………</t>
  </si>
  <si>
    <t>Existencias al cierre de cada período</t>
  </si>
  <si>
    <t>….° tipo</t>
  </si>
  <si>
    <t>Otros (Resto)</t>
  </si>
  <si>
    <t>ene-xxx 06</t>
  </si>
  <si>
    <t>Beneficio Fiscal</t>
  </si>
  <si>
    <t>Exportaciones de</t>
  </si>
  <si>
    <t>Ventas de</t>
  </si>
  <si>
    <t>ene-xxx05</t>
  </si>
  <si>
    <t>Cuadro Nº 4.2.b</t>
  </si>
  <si>
    <t>Cuadro Nº 4.2.a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</si>
  <si>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</si>
  <si>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</si>
  <si>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Supongamos que la capacidad de la etapa que limita la producción fue utilizada en 2010</t>
  </si>
  <si>
    <t>Mix de producción de 2010</t>
  </si>
  <si>
    <t>Mix 2010</t>
  </si>
  <si>
    <t>eleva en un 50%, las unidades totales pasan a ser 1800 de acuerdo al mix vigente en 2010</t>
  </si>
  <si>
    <t xml:space="preserve">Si en el año 2011 la capacidad de producción, debido a inversiones que se hayan realizado se </t>
  </si>
  <si>
    <t>Tipos/Modelos de</t>
  </si>
  <si>
    <t>Crucetas</t>
  </si>
  <si>
    <t>Peso unitario (Kg.)</t>
  </si>
  <si>
    <t>Vehículos en los que se emplean</t>
  </si>
  <si>
    <t>Otras características técnicas y físicas</t>
  </si>
  <si>
    <t>Tricetas</t>
  </si>
  <si>
    <t>(En kilogramos)</t>
  </si>
  <si>
    <t>Cuadro Nº 2.a</t>
  </si>
  <si>
    <t>Cuadro N° 1.a</t>
  </si>
  <si>
    <t>Cuadro N° 1.b</t>
  </si>
  <si>
    <t>Cuadro Nº 2.b</t>
  </si>
  <si>
    <t>Cuadro Nº 3.a</t>
  </si>
  <si>
    <t>En kilogramos</t>
  </si>
  <si>
    <t>Cuadro Nº 3.b</t>
  </si>
  <si>
    <t>Cuadro Nº 4.1.a</t>
  </si>
  <si>
    <t>Cuadro Nº 4.1.b</t>
  </si>
  <si>
    <t>En valores - RESUMEN PÚBLICO</t>
  </si>
  <si>
    <t>Kilogramos</t>
  </si>
  <si>
    <t>Cuadro Nº 5.a</t>
  </si>
  <si>
    <t>Cuadro Nº 5.b</t>
  </si>
  <si>
    <t>Cuadro Nº 4.3.a</t>
  </si>
  <si>
    <t>Cuadro Nº 4.3.b</t>
  </si>
  <si>
    <t>Comunes de fábrica</t>
  </si>
  <si>
    <t>Demás productos</t>
  </si>
  <si>
    <t>Cuadro N° 7.a</t>
  </si>
  <si>
    <t>Cuadro N° 7.b</t>
  </si>
  <si>
    <t>Costos Totales del conjunto de todas las</t>
  </si>
  <si>
    <t>En pesos por unidad</t>
  </si>
  <si>
    <t>por unidad</t>
  </si>
  <si>
    <t>CASAS DE REPUESTOS</t>
  </si>
  <si>
    <t>DISTRIBUIDORES MAYORISTAS</t>
  </si>
  <si>
    <t xml:space="preserve">(1)   Insumos o componentes  o partes y piezas o subconjuntos. Proporcionar la información de los principales insumos utilizados en el proceso de producción (aquellos que repesenten al menos un 80% del total de insumos nacionales/importados). Agregue las </t>
  </si>
  <si>
    <t>indicar modelo/artículo:______________________</t>
  </si>
  <si>
    <t>en pesos por unidad</t>
  </si>
  <si>
    <t>Cantidad por cruceta</t>
  </si>
  <si>
    <t>Precios en el mercado interno del</t>
  </si>
  <si>
    <t>(1) Sin incluir IVA ni impuestos internos y neto de devoluciones y descuentos comerciales y puesto en el depósito de los clientes</t>
  </si>
  <si>
    <t>(2) Netas de devoluciones.</t>
  </si>
  <si>
    <t>Cuadro N° 11.a</t>
  </si>
  <si>
    <t>Cuadro N° 11.b</t>
  </si>
  <si>
    <t>Cuadro N° 12.a</t>
  </si>
  <si>
    <t>(en kilogramos y valores de primera venta)</t>
  </si>
  <si>
    <t>China</t>
  </si>
  <si>
    <t>Cuadro N° 12.b</t>
  </si>
  <si>
    <t>Crucetas importadas de todos los orígenes</t>
  </si>
  <si>
    <t>Cuadro N° 13.a</t>
  </si>
  <si>
    <t>Cuadro N° 13.b</t>
  </si>
  <si>
    <t>Tricetas importadas de todos los orígenes</t>
  </si>
  <si>
    <t>Cuadro Nº 14.a</t>
  </si>
  <si>
    <t>Cuadro Nº 14.b</t>
  </si>
  <si>
    <t>Masa Salarial (en pesos)</t>
  </si>
  <si>
    <t>Nota: Esta información debe ser consistente con el resto de la información suministrada en el cuestionario, en especial en los Cuadros Nº 8.</t>
  </si>
  <si>
    <t>indicar peso unitario:__________________</t>
  </si>
  <si>
    <t>Cuadro N° 8.1.a</t>
  </si>
  <si>
    <t>Cuadro N° 8.1.b</t>
  </si>
  <si>
    <t>Cuadro N° 8.2.a</t>
  </si>
  <si>
    <t>Cuadro N° 8.2.b</t>
  </si>
  <si>
    <t>modelo representativo de cruceta: CR 1001 o equivalente</t>
  </si>
  <si>
    <t>Cuadro Nº 10.1.a</t>
  </si>
  <si>
    <t>Cuadro Nº 10.1.b</t>
  </si>
  <si>
    <t>modelo representativo de cruceta: CR 1003 o equivalente</t>
  </si>
  <si>
    <t>Cuadro Nº 10.2.a</t>
  </si>
  <si>
    <t>modelo representativo de triceta: TR 1108 o equivalente</t>
  </si>
  <si>
    <t>modelo representativo de triceta: TR 1103 o equivalente</t>
  </si>
  <si>
    <t>Cuadro Nº 10.2.b</t>
  </si>
  <si>
    <t>Ene-jun 2020</t>
  </si>
  <si>
    <t>promedio 2017</t>
  </si>
  <si>
    <t>promedio 2018</t>
  </si>
  <si>
    <t>promedio 2019</t>
  </si>
  <si>
    <t>promedio ene-jun 2020</t>
  </si>
  <si>
    <t>Crucetas CR 1001 o equivalente (detalle en el punto 10.2)</t>
  </si>
  <si>
    <t>Crucetas CR 1003 o equivalente (ver detalle en el punto 10.2)</t>
  </si>
  <si>
    <t>Detalle las características de su producto ……………………………………………………………</t>
  </si>
  <si>
    <t>Tricetas TR 1108 o equivalente ( ver detalle en el punto 10.2)</t>
  </si>
  <si>
    <t>Tricetas TR 1103 o equivalente (ver detalle en el punto 10.2)</t>
  </si>
  <si>
    <t>Cuadro N° 9.1.a</t>
  </si>
  <si>
    <t>Cuadro N° 9.1.b</t>
  </si>
  <si>
    <t>Cuadro N° 9.2.a.</t>
  </si>
  <si>
    <t>Cuadro N° 9.2.b.</t>
  </si>
  <si>
    <t xml:space="preserve">Recuerde indicar en el punto 10.2 del Cuestionario, la/s forma/s de asignación de los costos comunes entre los distintos productos (por ej. comunes de fabricación, administrativos, comerciales, etc.)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</si>
</sst>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_ \ \ ;______@_ \ \ \ "/>
    <numFmt numFmtId="166" formatCode="_-* #,##0.00\ [$€]_-;\-* #,##0.00\ [$€]_-;_-* &quot;-&quot;??\ [$€]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1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6" fontId="4" fillId="0" borderId="0" applyFont="0" applyFill="0" applyBorder="0" applyAlignment="0" applyProtection="0"/>
    <xf numFmtId="0" fontId="4" fillId="0" borderId="1"/>
    <xf numFmtId="164" fontId="4" fillId="0" borderId="0" applyFont="0" applyFill="0" applyBorder="0" applyAlignment="0" applyProtection="0"/>
    <xf numFmtId="0" fontId="4" fillId="0" borderId="2" applyBorder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5" applyNumberFormat="0" applyFill="0" applyAlignment="0" applyProtection="0"/>
    <xf numFmtId="0" fontId="26" fillId="0" borderId="76" applyNumberFormat="0" applyFill="0" applyAlignment="0" applyProtection="0"/>
    <xf numFmtId="0" fontId="27" fillId="0" borderId="77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78" applyNumberFormat="0" applyAlignment="0" applyProtection="0"/>
    <xf numFmtId="0" fontId="32" fillId="12" borderId="79" applyNumberFormat="0" applyAlignment="0" applyProtection="0"/>
    <xf numFmtId="0" fontId="33" fillId="12" borderId="78" applyNumberFormat="0" applyAlignment="0" applyProtection="0"/>
    <xf numFmtId="0" fontId="34" fillId="0" borderId="80" applyNumberFormat="0" applyFill="0" applyAlignment="0" applyProtection="0"/>
    <xf numFmtId="0" fontId="35" fillId="13" borderId="81" applyNumberFormat="0" applyAlignment="0" applyProtection="0"/>
    <xf numFmtId="0" fontId="36" fillId="0" borderId="0" applyNumberFormat="0" applyFill="0" applyBorder="0" applyAlignment="0" applyProtection="0"/>
    <xf numFmtId="0" fontId="23" fillId="14" borderId="82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83" applyNumberFormat="0" applyFill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9" fillId="38" borderId="0" applyNumberFormat="0" applyBorder="0" applyAlignment="0" applyProtection="0"/>
  </cellStyleXfs>
  <cellXfs count="541">
    <xf numFmtId="0" fontId="0" fillId="0" borderId="0" xfId="0"/>
    <xf numFmtId="0" fontId="0" fillId="0" borderId="3" xfId="0" applyBorder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165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5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4" fontId="18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1" fontId="19" fillId="0" borderId="2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1" fontId="19" fillId="0" borderId="11" xfId="0" applyNumberFormat="1" applyFont="1" applyFill="1" applyBorder="1" applyAlignment="1" applyProtection="1">
      <alignment horizontal="center"/>
      <protection locked="0"/>
    </xf>
    <xf numFmtId="1" fontId="19" fillId="0" borderId="12" xfId="0" applyNumberFormat="1" applyFont="1" applyFill="1" applyBorder="1" applyAlignment="1" applyProtection="1">
      <alignment horizontal="center"/>
      <protection locked="0"/>
    </xf>
    <xf numFmtId="17" fontId="5" fillId="3" borderId="2" xfId="0" applyNumberFormat="1" applyFont="1" applyFill="1" applyBorder="1" applyAlignment="1" applyProtection="1">
      <alignment horizontal="center"/>
      <protection locked="0"/>
    </xf>
    <xf numFmtId="17" fontId="5" fillId="3" borderId="11" xfId="0" applyNumberFormat="1" applyFont="1" applyFill="1" applyBorder="1" applyAlignment="1" applyProtection="1">
      <alignment horizontal="center"/>
      <protection locked="0"/>
    </xf>
    <xf numFmtId="17" fontId="5" fillId="3" borderId="12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1" fontId="19" fillId="0" borderId="9" xfId="0" applyNumberFormat="1" applyFont="1" applyFill="1" applyBorder="1" applyAlignment="1" applyProtection="1">
      <alignment horizontal="center"/>
      <protection locked="0"/>
    </xf>
    <xf numFmtId="17" fontId="5" fillId="3" borderId="28" xfId="0" applyNumberFormat="1" applyFont="1" applyFill="1" applyBorder="1" applyAlignment="1" applyProtection="1">
      <alignment horizontal="center"/>
      <protection locked="0"/>
    </xf>
    <xf numFmtId="4" fontId="18" fillId="5" borderId="21" xfId="0" applyNumberFormat="1" applyFont="1" applyFill="1" applyBorder="1" applyAlignment="1" applyProtection="1">
      <alignment horizontal="center"/>
    </xf>
    <xf numFmtId="4" fontId="18" fillId="5" borderId="22" xfId="0" applyNumberFormat="1" applyFont="1" applyFill="1" applyBorder="1" applyAlignment="1" applyProtection="1">
      <alignment horizontal="center"/>
    </xf>
    <xf numFmtId="4" fontId="18" fillId="5" borderId="32" xfId="0" applyNumberFormat="1" applyFont="1" applyFill="1" applyBorder="1" applyAlignment="1" applyProtection="1">
      <alignment horizontal="center"/>
    </xf>
    <xf numFmtId="4" fontId="18" fillId="5" borderId="2" xfId="0" applyNumberFormat="1" applyFont="1" applyFill="1" applyBorder="1" applyAlignment="1" applyProtection="1">
      <alignment horizontal="center"/>
    </xf>
    <xf numFmtId="4" fontId="18" fillId="5" borderId="23" xfId="0" applyNumberFormat="1" applyFont="1" applyFill="1" applyBorder="1" applyAlignment="1" applyProtection="1">
      <alignment horizontal="center"/>
    </xf>
    <xf numFmtId="4" fontId="18" fillId="5" borderId="3" xfId="0" applyNumberFormat="1" applyFont="1" applyFill="1" applyBorder="1" applyAlignment="1" applyProtection="1">
      <alignment horizontal="center"/>
    </xf>
    <xf numFmtId="4" fontId="18" fillId="5" borderId="33" xfId="0" applyNumberFormat="1" applyFont="1" applyFill="1" applyBorder="1" applyAlignment="1" applyProtection="1">
      <alignment horizontal="center"/>
    </xf>
    <xf numFmtId="4" fontId="18" fillId="5" borderId="11" xfId="0" applyNumberFormat="1" applyFont="1" applyFill="1" applyBorder="1" applyAlignment="1" applyProtection="1">
      <alignment horizontal="center"/>
    </xf>
    <xf numFmtId="4" fontId="18" fillId="5" borderId="26" xfId="0" applyNumberFormat="1" applyFont="1" applyFill="1" applyBorder="1" applyAlignment="1" applyProtection="1">
      <alignment horizontal="center"/>
    </xf>
    <xf numFmtId="4" fontId="18" fillId="5" borderId="27" xfId="0" applyNumberFormat="1" applyFont="1" applyFill="1" applyBorder="1" applyAlignment="1" applyProtection="1">
      <alignment horizontal="center"/>
    </xf>
    <xf numFmtId="4" fontId="18" fillId="5" borderId="34" xfId="0" applyNumberFormat="1" applyFont="1" applyFill="1" applyBorder="1" applyAlignment="1" applyProtection="1">
      <alignment horizontal="center"/>
    </xf>
    <xf numFmtId="4" fontId="18" fillId="5" borderId="12" xfId="0" applyNumberFormat="1" applyFont="1" applyFill="1" applyBorder="1" applyAlignment="1" applyProtection="1">
      <alignment horizontal="center"/>
    </xf>
    <xf numFmtId="4" fontId="18" fillId="5" borderId="28" xfId="0" applyNumberFormat="1" applyFont="1" applyFill="1" applyBorder="1" applyAlignment="1" applyProtection="1">
      <alignment horizontal="center"/>
    </xf>
    <xf numFmtId="4" fontId="18" fillId="5" borderId="4" xfId="0" applyNumberFormat="1" applyFont="1" applyFill="1" applyBorder="1" applyAlignment="1" applyProtection="1">
      <alignment horizontal="center"/>
    </xf>
    <xf numFmtId="4" fontId="18" fillId="5" borderId="35" xfId="0" applyNumberFormat="1" applyFont="1" applyFill="1" applyBorder="1" applyAlignment="1" applyProtection="1">
      <alignment horizontal="center"/>
    </xf>
    <xf numFmtId="4" fontId="18" fillId="5" borderId="18" xfId="0" applyNumberFormat="1" applyFont="1" applyFill="1" applyBorder="1" applyAlignment="1" applyProtection="1">
      <alignment horizontal="center"/>
    </xf>
    <xf numFmtId="4" fontId="18" fillId="5" borderId="36" xfId="0" applyNumberFormat="1" applyFont="1" applyFill="1" applyBorder="1" applyAlignment="1" applyProtection="1">
      <alignment horizontal="center"/>
    </xf>
    <xf numFmtId="4" fontId="18" fillId="5" borderId="14" xfId="0" applyNumberFormat="1" applyFont="1" applyFill="1" applyBorder="1" applyAlignment="1" applyProtection="1">
      <alignment horizontal="center"/>
    </xf>
    <xf numFmtId="4" fontId="18" fillId="5" borderId="24" xfId="0" applyNumberFormat="1" applyFont="1" applyFill="1" applyBorder="1" applyAlignment="1" applyProtection="1">
      <alignment horizontal="center"/>
    </xf>
    <xf numFmtId="4" fontId="18" fillId="5" borderId="7" xfId="0" quotePrefix="1" applyNumberFormat="1" applyFont="1" applyFill="1" applyBorder="1" applyAlignment="1" applyProtection="1">
      <alignment horizontal="center"/>
    </xf>
    <xf numFmtId="4" fontId="18" fillId="5" borderId="34" xfId="0" quotePrefix="1" applyNumberFormat="1" applyFont="1" applyFill="1" applyBorder="1" applyAlignment="1" applyProtection="1">
      <alignment horizontal="center"/>
    </xf>
    <xf numFmtId="4" fontId="18" fillId="5" borderId="12" xfId="0" quotePrefix="1" applyNumberFormat="1" applyFont="1" applyFill="1" applyBorder="1" applyAlignment="1" applyProtection="1">
      <alignment horizontal="center"/>
    </xf>
    <xf numFmtId="4" fontId="18" fillId="5" borderId="2" xfId="3" quotePrefix="1" applyNumberFormat="1" applyFont="1" applyFill="1" applyBorder="1" applyAlignment="1" applyProtection="1">
      <alignment horizontal="right"/>
    </xf>
    <xf numFmtId="4" fontId="18" fillId="5" borderId="11" xfId="3" quotePrefix="1" applyNumberFormat="1" applyFont="1" applyFill="1" applyBorder="1" applyAlignment="1" applyProtection="1">
      <alignment horizontal="right"/>
    </xf>
    <xf numFmtId="4" fontId="18" fillId="5" borderId="12" xfId="3" quotePrefix="1" applyNumberFormat="1" applyFont="1" applyFill="1" applyBorder="1" applyAlignment="1" applyProtection="1">
      <alignment horizontal="right"/>
    </xf>
    <xf numFmtId="4" fontId="18" fillId="5" borderId="15" xfId="3" quotePrefix="1" applyNumberFormat="1" applyFont="1" applyFill="1" applyBorder="1" applyAlignment="1" applyProtection="1">
      <alignment horizontal="right"/>
    </xf>
    <xf numFmtId="4" fontId="18" fillId="5" borderId="28" xfId="3" quotePrefix="1" applyNumberFormat="1" applyFont="1" applyFill="1" applyBorder="1" applyAlignment="1" applyProtection="1">
      <alignment horizontal="right"/>
    </xf>
    <xf numFmtId="1" fontId="19" fillId="5" borderId="2" xfId="0" applyNumberFormat="1" applyFont="1" applyFill="1" applyBorder="1" applyAlignment="1" applyProtection="1">
      <alignment horizontal="center"/>
    </xf>
    <xf numFmtId="1" fontId="19" fillId="5" borderId="11" xfId="0" applyNumberFormat="1" applyFont="1" applyFill="1" applyBorder="1" applyAlignment="1" applyProtection="1">
      <alignment horizontal="center"/>
    </xf>
    <xf numFmtId="1" fontId="19" fillId="5" borderId="12" xfId="0" applyNumberFormat="1" applyFont="1" applyFill="1" applyBorder="1" applyAlignment="1" applyProtection="1">
      <alignment horizontal="center"/>
    </xf>
    <xf numFmtId="0" fontId="4" fillId="0" borderId="0" xfId="4" applyBorder="1" applyProtection="1"/>
    <xf numFmtId="2" fontId="19" fillId="5" borderId="9" xfId="0" applyNumberFormat="1" applyFont="1" applyFill="1" applyBorder="1" applyAlignment="1" applyProtection="1">
      <alignment horizontal="center"/>
    </xf>
    <xf numFmtId="0" fontId="0" fillId="0" borderId="33" xfId="0" applyBorder="1" applyProtection="1">
      <protection locked="0"/>
    </xf>
    <xf numFmtId="0" fontId="19" fillId="0" borderId="37" xfId="0" applyFont="1" applyBorder="1" applyProtection="1">
      <protection locked="0"/>
    </xf>
    <xf numFmtId="0" fontId="19" fillId="0" borderId="38" xfId="0" applyFont="1" applyBorder="1" applyProtection="1">
      <protection locked="0"/>
    </xf>
    <xf numFmtId="49" fontId="19" fillId="0" borderId="9" xfId="0" applyNumberFormat="1" applyFont="1" applyBorder="1" applyAlignment="1" applyProtection="1">
      <alignment horizontal="center"/>
      <protection locked="0"/>
    </xf>
    <xf numFmtId="0" fontId="19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19" fillId="0" borderId="30" xfId="0" applyFon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0" xfId="0" applyAlignment="1" applyProtection="1">
      <protection locked="0"/>
    </xf>
    <xf numFmtId="0" fontId="9" fillId="0" borderId="9" xfId="0" applyFont="1" applyBorder="1" applyProtection="1"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5" fillId="0" borderId="14" xfId="0" applyFont="1" applyBorder="1" applyProtection="1">
      <protection locked="0"/>
    </xf>
    <xf numFmtId="0" fontId="15" fillId="0" borderId="36" xfId="0" applyFont="1" applyBorder="1" applyProtection="1">
      <protection locked="0"/>
    </xf>
    <xf numFmtId="0" fontId="15" fillId="0" borderId="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4" fillId="0" borderId="6" xfId="5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17" fontId="19" fillId="0" borderId="9" xfId="0" applyNumberFormat="1" applyFont="1" applyBorder="1" applyAlignment="1" applyProtection="1">
      <alignment horizontal="center"/>
      <protection locked="0"/>
    </xf>
    <xf numFmtId="3" fontId="19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17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45" xfId="0" applyBorder="1" applyAlignment="1" applyProtection="1">
      <alignment horizontal="center"/>
      <protection locked="0"/>
    </xf>
    <xf numFmtId="17" fontId="5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5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7" fontId="5" fillId="0" borderId="0" xfId="0" applyNumberFormat="1" applyFont="1" applyBorder="1" applyAlignment="1" applyProtection="1">
      <alignment horizontal="center"/>
      <protection locked="0"/>
    </xf>
    <xf numFmtId="17" fontId="7" fillId="0" borderId="0" xfId="0" applyNumberFormat="1" applyFont="1" applyBorder="1" applyAlignment="1" applyProtection="1">
      <alignment horizontal="left"/>
      <protection locked="0"/>
    </xf>
    <xf numFmtId="0" fontId="15" fillId="0" borderId="42" xfId="0" applyFont="1" applyBorder="1" applyAlignment="1" applyProtection="1">
      <alignment horizontal="centerContinuous"/>
      <protection locked="0"/>
    </xf>
    <xf numFmtId="0" fontId="15" fillId="0" borderId="43" xfId="0" applyFont="1" applyBorder="1" applyAlignment="1" applyProtection="1">
      <alignment horizontal="centerContinuous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5" fillId="0" borderId="47" xfId="0" applyFont="1" applyBorder="1" applyAlignment="1" applyProtection="1">
      <alignment horizontal="left"/>
      <protection locked="0"/>
    </xf>
    <xf numFmtId="0" fontId="5" fillId="0" borderId="48" xfId="0" applyFont="1" applyBorder="1" applyAlignment="1" applyProtection="1">
      <alignment horizontal="centerContinuous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2" fillId="0" borderId="0" xfId="4" applyFont="1" applyBorder="1" applyAlignment="1" applyProtection="1">
      <alignment horizontal="left"/>
      <protection locked="0"/>
    </xf>
    <xf numFmtId="0" fontId="4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10" fillId="0" borderId="0" xfId="4" applyFont="1" applyFill="1" applyBorder="1" applyAlignment="1" applyProtection="1">
      <alignment horizontal="left"/>
      <protection locked="0"/>
    </xf>
    <xf numFmtId="0" fontId="2" fillId="0" borderId="14" xfId="4" applyFont="1" applyBorder="1" applyAlignment="1" applyProtection="1">
      <alignment horizontal="left"/>
      <protection locked="0"/>
    </xf>
    <xf numFmtId="0" fontId="2" fillId="0" borderId="14" xfId="4" applyFont="1" applyBorder="1" applyAlignment="1" applyProtection="1">
      <alignment horizontal="center"/>
      <protection locked="0"/>
    </xf>
    <xf numFmtId="0" fontId="2" fillId="0" borderId="8" xfId="4" applyFont="1" applyBorder="1" applyProtection="1">
      <protection locked="0"/>
    </xf>
    <xf numFmtId="0" fontId="2" fillId="0" borderId="8" xfId="4" applyFont="1" applyBorder="1" applyAlignment="1" applyProtection="1">
      <alignment horizontal="center"/>
      <protection locked="0"/>
    </xf>
    <xf numFmtId="0" fontId="2" fillId="0" borderId="0" xfId="4" applyFont="1" applyBorder="1" applyProtection="1">
      <protection locked="0"/>
    </xf>
    <xf numFmtId="0" fontId="2" fillId="0" borderId="2" xfId="4" applyFont="1" applyBorder="1" applyAlignment="1" applyProtection="1">
      <alignment horizontal="left"/>
      <protection locked="0"/>
    </xf>
    <xf numFmtId="0" fontId="4" fillId="0" borderId="22" xfId="4" applyBorder="1" applyAlignment="1" applyProtection="1">
      <alignment horizontal="center"/>
      <protection locked="0"/>
    </xf>
    <xf numFmtId="9" fontId="4" fillId="0" borderId="45" xfId="5" applyBorder="1" applyAlignment="1" applyProtection="1">
      <alignment horizontal="center"/>
      <protection locked="0"/>
    </xf>
    <xf numFmtId="0" fontId="4" fillId="0" borderId="2" xfId="4" applyBorder="1" applyProtection="1">
      <protection locked="0"/>
    </xf>
    <xf numFmtId="0" fontId="2" fillId="0" borderId="11" xfId="4" applyFont="1" applyBorder="1" applyProtection="1">
      <protection locked="0"/>
    </xf>
    <xf numFmtId="0" fontId="4" fillId="0" borderId="3" xfId="4" applyBorder="1" applyAlignment="1" applyProtection="1">
      <alignment horizontal="center"/>
      <protection locked="0"/>
    </xf>
    <xf numFmtId="9" fontId="4" fillId="0" borderId="5" xfId="5" applyBorder="1" applyAlignment="1" applyProtection="1">
      <alignment horizontal="center"/>
      <protection locked="0"/>
    </xf>
    <xf numFmtId="0" fontId="4" fillId="0" borderId="11" xfId="4" applyBorder="1" applyProtection="1">
      <protection locked="0"/>
    </xf>
    <xf numFmtId="0" fontId="2" fillId="0" borderId="12" xfId="4" applyFont="1" applyBorder="1" applyProtection="1">
      <protection locked="0"/>
    </xf>
    <xf numFmtId="0" fontId="4" fillId="0" borderId="7" xfId="4" applyBorder="1" applyAlignment="1" applyProtection="1">
      <alignment horizontal="center"/>
      <protection locked="0"/>
    </xf>
    <xf numFmtId="0" fontId="4" fillId="0" borderId="12" xfId="4" applyBorder="1" applyProtection="1">
      <protection locked="0"/>
    </xf>
    <xf numFmtId="0" fontId="4" fillId="0" borderId="0" xfId="4" applyBorder="1" applyAlignment="1" applyProtection="1">
      <alignment horizontal="center"/>
      <protection locked="0"/>
    </xf>
    <xf numFmtId="9" fontId="4" fillId="0" borderId="0" xfId="5" applyAlignment="1" applyProtection="1">
      <alignment horizontal="center"/>
      <protection locked="0"/>
    </xf>
    <xf numFmtId="0" fontId="2" fillId="0" borderId="9" xfId="4" applyFont="1" applyBorder="1" applyAlignment="1" applyProtection="1">
      <alignment horizontal="left"/>
      <protection locked="0"/>
    </xf>
    <xf numFmtId="0" fontId="4" fillId="0" borderId="20" xfId="4" applyBorder="1" applyAlignment="1" applyProtection="1">
      <alignment horizontal="center"/>
      <protection locked="0"/>
    </xf>
    <xf numFmtId="9" fontId="4" fillId="0" borderId="13" xfId="5" applyBorder="1" applyAlignment="1" applyProtection="1">
      <alignment horizontal="center"/>
      <protection locked="0"/>
    </xf>
    <xf numFmtId="0" fontId="4" fillId="0" borderId="21" xfId="4" applyBorder="1" applyAlignment="1" applyProtection="1">
      <alignment horizontal="center"/>
      <protection locked="0"/>
    </xf>
    <xf numFmtId="0" fontId="2" fillId="0" borderId="11" xfId="4" applyFont="1" applyBorder="1" applyAlignment="1" applyProtection="1">
      <alignment horizontal="left"/>
      <protection locked="0"/>
    </xf>
    <xf numFmtId="0" fontId="4" fillId="0" borderId="23" xfId="4" applyBorder="1" applyAlignment="1" applyProtection="1">
      <alignment horizontal="center"/>
      <protection locked="0"/>
    </xf>
    <xf numFmtId="0" fontId="4" fillId="0" borderId="24" xfId="4" applyBorder="1" applyAlignment="1" applyProtection="1">
      <alignment horizontal="center"/>
      <protection locked="0"/>
    </xf>
    <xf numFmtId="9" fontId="4" fillId="0" borderId="0" xfId="5" applyBorder="1" applyAlignment="1" applyProtection="1">
      <alignment horizontal="center"/>
      <protection locked="0"/>
    </xf>
    <xf numFmtId="0" fontId="2" fillId="0" borderId="28" xfId="4" applyFont="1" applyBorder="1" applyProtection="1">
      <protection locked="0"/>
    </xf>
    <xf numFmtId="0" fontId="4" fillId="0" borderId="26" xfId="4" applyBorder="1" applyAlignment="1" applyProtection="1">
      <alignment horizontal="center"/>
      <protection locked="0"/>
    </xf>
    <xf numFmtId="9" fontId="4" fillId="0" borderId="46" xfId="5" applyBorder="1" applyAlignment="1" applyProtection="1">
      <alignment horizontal="center"/>
      <protection locked="0"/>
    </xf>
    <xf numFmtId="0" fontId="4" fillId="0" borderId="27" xfId="4" applyBorder="1" applyAlignment="1" applyProtection="1">
      <alignment horizontal="center"/>
      <protection locked="0"/>
    </xf>
    <xf numFmtId="0" fontId="2" fillId="0" borderId="28" xfId="4" applyFont="1" applyBorder="1" applyAlignment="1" applyProtection="1">
      <alignment horizontal="left"/>
      <protection locked="0"/>
    </xf>
    <xf numFmtId="0" fontId="2" fillId="0" borderId="12" xfId="4" applyFont="1" applyBorder="1" applyAlignment="1" applyProtection="1">
      <alignment horizontal="left"/>
      <protection locked="0"/>
    </xf>
    <xf numFmtId="0" fontId="8" fillId="0" borderId="50" xfId="0" applyFont="1" applyBorder="1" applyProtection="1">
      <protection locked="0"/>
    </xf>
    <xf numFmtId="0" fontId="8" fillId="0" borderId="51" xfId="0" applyFont="1" applyBorder="1" applyProtection="1">
      <protection locked="0"/>
    </xf>
    <xf numFmtId="0" fontId="8" fillId="0" borderId="52" xfId="0" applyFont="1" applyBorder="1" applyProtection="1">
      <protection locked="0"/>
    </xf>
    <xf numFmtId="0" fontId="8" fillId="0" borderId="53" xfId="0" applyFont="1" applyBorder="1" applyProtection="1">
      <protection locked="0"/>
    </xf>
    <xf numFmtId="0" fontId="8" fillId="0" borderId="54" xfId="0" applyFont="1" applyBorder="1" applyProtection="1">
      <protection locked="0"/>
    </xf>
    <xf numFmtId="0" fontId="8" fillId="0" borderId="55" xfId="0" applyFont="1" applyBorder="1" applyProtection="1">
      <protection locked="0"/>
    </xf>
    <xf numFmtId="0" fontId="1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4" applyFont="1" applyBorder="1" applyProtection="1"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Continuous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9" fontId="2" fillId="0" borderId="40" xfId="5" applyFont="1" applyBorder="1" applyAlignment="1" applyProtection="1">
      <alignment horizontal="center"/>
      <protection locked="0"/>
    </xf>
    <xf numFmtId="9" fontId="2" fillId="0" borderId="41" xfId="5" applyFont="1" applyBorder="1" applyAlignment="1" applyProtection="1">
      <alignment horizontal="center"/>
      <protection locked="0"/>
    </xf>
    <xf numFmtId="9" fontId="4" fillId="0" borderId="0" xfId="5" applyBorder="1" applyProtection="1">
      <protection locked="0"/>
    </xf>
    <xf numFmtId="4" fontId="11" fillId="6" borderId="2" xfId="3" quotePrefix="1" applyNumberFormat="1" applyFont="1" applyFill="1" applyBorder="1" applyAlignment="1" applyProtection="1">
      <alignment horizontal="center"/>
    </xf>
    <xf numFmtId="4" fontId="11" fillId="6" borderId="11" xfId="3" quotePrefix="1" applyNumberFormat="1" applyFont="1" applyFill="1" applyBorder="1" applyAlignment="1" applyProtection="1">
      <alignment horizontal="center"/>
    </xf>
    <xf numFmtId="4" fontId="11" fillId="6" borderId="12" xfId="3" quotePrefix="1" applyNumberFormat="1" applyFont="1" applyFill="1" applyBorder="1" applyAlignment="1" applyProtection="1">
      <alignment horizontal="center"/>
    </xf>
    <xf numFmtId="4" fontId="11" fillId="6" borderId="15" xfId="3" quotePrefix="1" applyNumberFormat="1" applyFont="1" applyFill="1" applyBorder="1" applyAlignment="1" applyProtection="1">
      <alignment horizontal="center"/>
    </xf>
    <xf numFmtId="4" fontId="11" fillId="6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4" fontId="18" fillId="5" borderId="0" xfId="0" applyNumberFormat="1" applyFont="1" applyFill="1" applyBorder="1" applyAlignment="1" applyProtection="1">
      <alignment horizontal="center"/>
    </xf>
    <xf numFmtId="4" fontId="18" fillId="5" borderId="0" xfId="0" quotePrefix="1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4" xfId="0" applyFont="1" applyBorder="1" applyProtection="1">
      <protection locked="0"/>
    </xf>
    <xf numFmtId="2" fontId="19" fillId="5" borderId="9" xfId="0" applyNumberFormat="1" applyFont="1" applyFill="1" applyBorder="1" applyAlignment="1" applyProtection="1">
      <alignment horizontal="right"/>
    </xf>
    <xf numFmtId="2" fontId="19" fillId="5" borderId="8" xfId="0" applyNumberFormat="1" applyFont="1" applyFill="1" applyBorder="1" applyAlignment="1" applyProtection="1">
      <alignment horizontal="right"/>
    </xf>
    <xf numFmtId="0" fontId="19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2" fillId="0" borderId="37" xfId="4" applyFont="1" applyBorder="1" applyAlignment="1" applyProtection="1">
      <alignment horizontal="left" vertical="center"/>
      <protection locked="0"/>
    </xf>
    <xf numFmtId="0" fontId="2" fillId="0" borderId="39" xfId="4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0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9" xfId="0" applyFont="1" applyBorder="1" applyAlignment="1" applyProtection="1">
      <alignment horizontal="centerContinuous"/>
      <protection locked="0"/>
    </xf>
    <xf numFmtId="17" fontId="5" fillId="3" borderId="15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0" fontId="15" fillId="0" borderId="37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39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17" fillId="0" borderId="36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3" fontId="11" fillId="0" borderId="7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0" xfId="4" applyFont="1" applyFill="1" applyBorder="1" applyAlignment="1" applyProtection="1">
      <alignment horizontal="left"/>
      <protection locked="0"/>
    </xf>
    <xf numFmtId="166" fontId="5" fillId="0" borderId="0" xfId="1" applyFont="1" applyFill="1" applyAlignment="1" applyProtection="1">
      <alignment horizontal="left"/>
      <protection locked="0"/>
    </xf>
    <xf numFmtId="0" fontId="2" fillId="0" borderId="8" xfId="4" applyFont="1" applyFill="1" applyBorder="1" applyAlignment="1" applyProtection="1">
      <alignment horizontal="center"/>
      <protection locked="0"/>
    </xf>
    <xf numFmtId="0" fontId="22" fillId="0" borderId="50" xfId="0" applyFont="1" applyFill="1" applyBorder="1" applyProtection="1">
      <protection locked="0"/>
    </xf>
    <xf numFmtId="0" fontId="22" fillId="0" borderId="52" xfId="0" applyFont="1" applyFill="1" applyBorder="1" applyProtection="1">
      <protection locked="0"/>
    </xf>
    <xf numFmtId="0" fontId="22" fillId="0" borderId="54" xfId="0" applyFont="1" applyFill="1" applyBorder="1" applyProtection="1"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11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6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5" fillId="0" borderId="0" xfId="0" applyFont="1" applyFill="1" applyProtection="1">
      <protection locked="0"/>
    </xf>
    <xf numFmtId="0" fontId="0" fillId="0" borderId="47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64" xfId="0" applyBorder="1" applyProtection="1">
      <protection locked="0"/>
    </xf>
    <xf numFmtId="1" fontId="5" fillId="0" borderId="32" xfId="0" applyNumberFormat="1" applyFont="1" applyBorder="1" applyAlignment="1" applyProtection="1">
      <alignment horizontal="center"/>
      <protection locked="0"/>
    </xf>
    <xf numFmtId="1" fontId="5" fillId="0" borderId="33" xfId="0" applyNumberFormat="1" applyFont="1" applyBorder="1" applyAlignment="1" applyProtection="1">
      <alignment horizontal="center"/>
      <protection locked="0"/>
    </xf>
    <xf numFmtId="1" fontId="5" fillId="0" borderId="34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1" fontId="11" fillId="0" borderId="47" xfId="0" applyNumberFormat="1" applyFont="1" applyBorder="1" applyAlignment="1" applyProtection="1">
      <alignment horizontal="center"/>
      <protection locked="0"/>
    </xf>
    <xf numFmtId="1" fontId="11" fillId="0" borderId="61" xfId="0" applyNumberFormat="1" applyFont="1" applyBorder="1" applyAlignment="1" applyProtection="1">
      <alignment horizontal="center"/>
      <protection locked="0"/>
    </xf>
    <xf numFmtId="1" fontId="11" fillId="0" borderId="62" xfId="0" applyNumberFormat="1" applyFont="1" applyBorder="1" applyAlignment="1" applyProtection="1">
      <alignment horizontal="center"/>
      <protection locked="0"/>
    </xf>
    <xf numFmtId="0" fontId="11" fillId="0" borderId="47" xfId="0" applyFont="1" applyBorder="1" applyProtection="1">
      <protection locked="0"/>
    </xf>
    <xf numFmtId="0" fontId="11" fillId="0" borderId="61" xfId="0" applyFont="1" applyBorder="1" applyProtection="1">
      <protection locked="0"/>
    </xf>
    <xf numFmtId="0" fontId="11" fillId="0" borderId="62" xfId="0" applyFont="1" applyBorder="1" applyProtection="1">
      <protection locked="0"/>
    </xf>
    <xf numFmtId="0" fontId="5" fillId="0" borderId="37" xfId="0" applyFont="1" applyFill="1" applyBorder="1" applyAlignment="1" applyProtection="1">
      <alignment horizontal="centerContinuous"/>
      <protection locked="0"/>
    </xf>
    <xf numFmtId="0" fontId="5" fillId="0" borderId="4" xfId="0" applyFont="1" applyFill="1" applyBorder="1" applyProtection="1">
      <protection locked="0"/>
    </xf>
    <xf numFmtId="0" fontId="5" fillId="0" borderId="35" xfId="0" applyFont="1" applyFill="1" applyBorder="1" applyProtection="1">
      <protection locked="0"/>
    </xf>
    <xf numFmtId="0" fontId="5" fillId="0" borderId="65" xfId="0" applyFont="1" applyFill="1" applyBorder="1" applyProtection="1">
      <protection locked="0"/>
    </xf>
    <xf numFmtId="14" fontId="5" fillId="0" borderId="32" xfId="0" applyNumberFormat="1" applyFont="1" applyFill="1" applyBorder="1" applyAlignment="1" applyProtection="1">
      <alignment horizontal="center"/>
      <protection locked="0"/>
    </xf>
    <xf numFmtId="14" fontId="5" fillId="0" borderId="33" xfId="0" applyNumberFormat="1" applyFont="1" applyFill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14" fontId="5" fillId="0" borderId="34" xfId="0" applyNumberFormat="1" applyFont="1" applyFill="1" applyBorder="1" applyAlignment="1" applyProtection="1">
      <alignment horizontal="center"/>
      <protection locked="0"/>
    </xf>
    <xf numFmtId="0" fontId="5" fillId="0" borderId="36" xfId="0" applyFont="1" applyBorder="1" applyProtection="1"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17" fillId="0" borderId="48" xfId="0" applyFont="1" applyBorder="1" applyAlignment="1" applyProtection="1">
      <alignment horizontal="center"/>
      <protection locked="0"/>
    </xf>
    <xf numFmtId="0" fontId="17" fillId="0" borderId="63" xfId="0" applyFont="1" applyBorder="1" applyAlignment="1" applyProtection="1">
      <alignment horizontal="center"/>
      <protection locked="0"/>
    </xf>
    <xf numFmtId="0" fontId="11" fillId="0" borderId="63" xfId="0" applyFont="1" applyBorder="1" applyProtection="1">
      <protection locked="0"/>
    </xf>
    <xf numFmtId="0" fontId="11" fillId="0" borderId="64" xfId="0" applyFont="1" applyBorder="1" applyProtection="1"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2" fillId="0" borderId="0" xfId="4" applyFont="1" applyBorder="1" applyAlignment="1" applyProtection="1">
      <alignment horizontal="left"/>
      <protection locked="0"/>
    </xf>
    <xf numFmtId="4" fontId="18" fillId="5" borderId="0" xfId="3" quotePrefix="1" applyNumberFormat="1" applyFont="1" applyFill="1" applyBorder="1" applyAlignment="1" applyProtection="1">
      <alignment horizontal="right"/>
    </xf>
    <xf numFmtId="3" fontId="11" fillId="0" borderId="45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3" fontId="11" fillId="0" borderId="66" xfId="3" quotePrefix="1" applyNumberFormat="1" applyFont="1" applyFill="1" applyBorder="1" applyAlignment="1" applyProtection="1">
      <alignment horizontal="right"/>
      <protection locked="0"/>
    </xf>
    <xf numFmtId="3" fontId="11" fillId="0" borderId="67" xfId="3" quotePrefix="1" applyNumberFormat="1" applyFont="1" applyFill="1" applyBorder="1" applyAlignment="1" applyProtection="1">
      <alignment horizontal="right"/>
      <protection locked="0"/>
    </xf>
    <xf numFmtId="3" fontId="11" fillId="0" borderId="68" xfId="3" quotePrefix="1" applyNumberFormat="1" applyFont="1" applyFill="1" applyBorder="1" applyAlignment="1" applyProtection="1">
      <alignment horizontal="right"/>
      <protection locked="0"/>
    </xf>
    <xf numFmtId="0" fontId="5" fillId="7" borderId="0" xfId="0" applyFont="1" applyFill="1" applyAlignment="1" applyProtection="1">
      <protection locked="0"/>
    </xf>
    <xf numFmtId="4" fontId="11" fillId="6" borderId="0" xfId="3" quotePrefix="1" applyNumberFormat="1" applyFont="1" applyFill="1" applyBorder="1" applyAlignment="1" applyProtection="1">
      <alignment horizontal="center"/>
    </xf>
    <xf numFmtId="17" fontId="5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71" xfId="0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17" fontId="5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7" fontId="5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17" fontId="5" fillId="0" borderId="23" xfId="0" applyNumberFormat="1" applyFont="1" applyBorder="1" applyAlignment="1" applyProtection="1">
      <alignment horizontal="center"/>
      <protection locked="0"/>
    </xf>
    <xf numFmtId="17" fontId="5" fillId="0" borderId="24" xfId="0" applyNumberFormat="1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57" xfId="0" applyBorder="1" applyProtection="1">
      <protection locked="0"/>
    </xf>
    <xf numFmtId="17" fontId="5" fillId="0" borderId="22" xfId="0" applyNumberFormat="1" applyFont="1" applyBorder="1" applyAlignment="1" applyProtection="1">
      <alignment horizontal="center"/>
      <protection locked="0"/>
    </xf>
    <xf numFmtId="17" fontId="5" fillId="0" borderId="7" xfId="0" applyNumberFormat="1" applyFont="1" applyBorder="1" applyAlignment="1" applyProtection="1">
      <alignment horizontal="center"/>
      <protection locked="0"/>
    </xf>
    <xf numFmtId="17" fontId="5" fillId="0" borderId="32" xfId="0" applyNumberFormat="1" applyFont="1" applyBorder="1" applyAlignment="1" applyProtection="1">
      <alignment horizontal="center"/>
      <protection locked="0"/>
    </xf>
    <xf numFmtId="17" fontId="5" fillId="0" borderId="33" xfId="0" applyNumberFormat="1" applyFont="1" applyBorder="1" applyAlignment="1" applyProtection="1">
      <alignment horizontal="center"/>
      <protection locked="0"/>
    </xf>
    <xf numFmtId="17" fontId="5" fillId="0" borderId="34" xfId="0" applyNumberFormat="1" applyFont="1" applyBorder="1" applyAlignment="1" applyProtection="1">
      <alignment horizontal="center"/>
      <protection locked="0"/>
    </xf>
    <xf numFmtId="14" fontId="5" fillId="0" borderId="71" xfId="0" applyNumberFormat="1" applyFont="1" applyFill="1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" fillId="0" borderId="0" xfId="4" applyFont="1" applyFill="1" applyBorder="1" applyAlignment="1" applyProtection="1">
      <alignment horizontal="left"/>
      <protection locked="0"/>
    </xf>
    <xf numFmtId="0" fontId="19" fillId="0" borderId="30" xfId="0" applyFont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right"/>
      <protection locked="0"/>
    </xf>
    <xf numFmtId="0" fontId="11" fillId="0" borderId="34" xfId="0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72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9" fillId="0" borderId="69" xfId="0" applyFont="1" applyBorder="1" applyAlignment="1" applyProtection="1">
      <alignment horizontal="center"/>
      <protection locked="0"/>
    </xf>
    <xf numFmtId="0" fontId="19" fillId="0" borderId="70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2" fillId="0" borderId="0" xfId="4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21" fillId="0" borderId="30" xfId="4" applyFont="1" applyBorder="1" applyAlignment="1" applyProtection="1">
      <alignment horizontal="center" vertical="center" wrapText="1"/>
      <protection locked="0"/>
    </xf>
    <xf numFmtId="0" fontId="21" fillId="0" borderId="42" xfId="4" applyFont="1" applyBorder="1" applyAlignment="1" applyProtection="1">
      <alignment horizontal="center" vertical="center" wrapText="1"/>
      <protection locked="0"/>
    </xf>
    <xf numFmtId="0" fontId="21" fillId="0" borderId="43" xfId="4" applyFont="1" applyBorder="1" applyAlignment="1" applyProtection="1">
      <alignment horizontal="center" vertical="center" wrapText="1"/>
      <protection locked="0"/>
    </xf>
    <xf numFmtId="0" fontId="11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30" xfId="4" applyFont="1" applyFill="1" applyBorder="1" applyAlignment="1" applyProtection="1">
      <alignment horizontal="center"/>
      <protection locked="0"/>
    </xf>
    <xf numFmtId="0" fontId="5" fillId="0" borderId="43" xfId="4" applyFont="1" applyFill="1" applyBorder="1" applyAlignment="1" applyProtection="1">
      <alignment horizontal="center"/>
      <protection locked="0"/>
    </xf>
    <xf numFmtId="0" fontId="5" fillId="0" borderId="3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2" fillId="0" borderId="14" xfId="4" applyFont="1" applyBorder="1" applyAlignment="1" applyProtection="1">
      <alignment horizontal="center" vertical="center" wrapText="1"/>
      <protection locked="0"/>
    </xf>
    <xf numFmtId="0" fontId="2" fillId="0" borderId="8" xfId="4" applyFont="1" applyBorder="1" applyAlignment="1" applyProtection="1">
      <alignment horizontal="center" vertical="center" wrapText="1"/>
      <protection locked="0"/>
    </xf>
    <xf numFmtId="0" fontId="5" fillId="0" borderId="14" xfId="4" applyFont="1" applyBorder="1" applyAlignment="1" applyProtection="1">
      <alignment horizontal="center" vertical="center" wrapText="1"/>
      <protection locked="0"/>
    </xf>
    <xf numFmtId="0" fontId="5" fillId="0" borderId="8" xfId="4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7" fontId="11" fillId="0" borderId="38" xfId="0" applyNumberFormat="1" applyFont="1" applyBorder="1" applyAlignment="1" applyProtection="1">
      <alignment horizontal="left" vertical="center" wrapText="1"/>
      <protection locked="0"/>
    </xf>
    <xf numFmtId="0" fontId="0" fillId="0" borderId="38" xfId="0" applyBorder="1" applyAlignment="1">
      <alignment horizontal="left" vertical="center" wrapText="1"/>
    </xf>
    <xf numFmtId="0" fontId="5" fillId="0" borderId="32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Euro" xfId="1"/>
    <cellStyle name="Incorrecto" xfId="12" builtinId="27" customBuiltin="1"/>
    <cellStyle name="julio" xfId="2"/>
    <cellStyle name="Millares_Para cuestionario" xfId="3"/>
    <cellStyle name="Neutral" xfId="13" builtinId="28" customBuiltin="1"/>
    <cellStyle name="Normal" xfId="0" builtinId="0"/>
    <cellStyle name="Normal_9- Costos" xfId="4"/>
    <cellStyle name="Notas" xfId="20" builtinId="10" customBuiltin="1"/>
    <cellStyle name="Porcentaje" xfId="5" builtinId="5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5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 rot="1316310">
          <a:off x="44862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 rot="1316310">
          <a:off x="44862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4</xdr:row>
      <xdr:rowOff>123825</xdr:rowOff>
    </xdr:from>
    <xdr:to>
      <xdr:col>5</xdr:col>
      <xdr:colOff>276225</xdr:colOff>
      <xdr:row>5</xdr:row>
      <xdr:rowOff>371475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 rot="629847">
          <a:off x="6362700" y="79057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4</xdr:row>
      <xdr:rowOff>123825</xdr:rowOff>
    </xdr:from>
    <xdr:to>
      <xdr:col>5</xdr:col>
      <xdr:colOff>276225</xdr:colOff>
      <xdr:row>5</xdr:row>
      <xdr:rowOff>371475</xdr:rowOff>
    </xdr:to>
    <xdr:sp macro="" textlink="">
      <xdr:nvSpPr>
        <xdr:cNvPr id="7169" name="AutoShape 1"/>
        <xdr:cNvSpPr>
          <a:spLocks noChangeArrowheads="1"/>
        </xdr:cNvSpPr>
      </xdr:nvSpPr>
      <xdr:spPr bwMode="auto">
        <a:xfrm rot="629847">
          <a:off x="6362700" y="79057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os\80%20-%20expedientes%20viejos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os\80%20-%20expedientes%20viejos\Revisiones\2013.046\040%20Cuestionarios\10%20Modelo%20Enviado\Productores\Cuadro%20productores%20dum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os\80%20-%20expedientes%20viejos\020-Modelo%20para%20expedientes\Cuestionarios\dumping-subvenciones\Cuadro%20productores%20SALVAGUARD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os\80%20-%20expedientes%20viejos\Revisiones\2013.046\040%20Cuestionarios\10%20Modelo%20Enviado\Productores\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A3" sqref="A3"/>
    </sheetView>
  </sheetViews>
  <sheetFormatPr baseColWidth="10" defaultRowHeight="12.75" x14ac:dyDescent="0.2"/>
  <cols>
    <col min="1" max="1" width="12.28515625" style="51" bestFit="1" customWidth="1"/>
    <col min="2" max="4" width="11.42578125" style="51"/>
    <col min="5" max="5" width="12.140625" style="51" customWidth="1"/>
    <col min="6" max="6" width="11.5703125" style="51" customWidth="1"/>
    <col min="7" max="7" width="11.42578125" style="51"/>
    <col min="8" max="8" width="12.140625" style="51" customWidth="1"/>
    <col min="9" max="16384" width="11.42578125" style="51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41" t="s">
        <v>143</v>
      </c>
      <c r="B3" s="142"/>
      <c r="C3" s="142"/>
      <c r="D3" s="142"/>
      <c r="E3" s="143"/>
    </row>
    <row r="4" spans="1:8" ht="15" customHeight="1" thickBot="1" x14ac:dyDescent="0.25">
      <c r="A4" s="144" t="s">
        <v>144</v>
      </c>
      <c r="B4" s="145"/>
      <c r="C4" s="145"/>
      <c r="D4" s="145"/>
      <c r="E4" s="146"/>
    </row>
    <row r="5" spans="1:8" ht="15" customHeight="1" thickBot="1" x14ac:dyDescent="0.25"/>
    <row r="6" spans="1:8" ht="15" customHeight="1" thickBot="1" x14ac:dyDescent="0.25">
      <c r="A6" s="147" t="s">
        <v>145</v>
      </c>
      <c r="B6" s="148"/>
      <c r="C6" s="148"/>
      <c r="D6" s="148"/>
      <c r="E6" s="149"/>
    </row>
    <row r="7" spans="1:8" ht="15" customHeight="1" thickBot="1" x14ac:dyDescent="0.25"/>
    <row r="8" spans="1:8" ht="15" customHeight="1" thickBot="1" x14ac:dyDescent="0.25">
      <c r="A8" s="147" t="s">
        <v>146</v>
      </c>
      <c r="B8" s="148"/>
      <c r="C8" s="148"/>
      <c r="D8" s="148"/>
      <c r="E8" s="148"/>
      <c r="F8" s="148"/>
      <c r="G8" s="148"/>
      <c r="H8" s="149"/>
    </row>
    <row r="9" spans="1:8" ht="15" customHeight="1" thickBot="1" x14ac:dyDescent="0.25"/>
    <row r="10" spans="1:8" ht="41.25" customHeight="1" thickBot="1" x14ac:dyDescent="0.25">
      <c r="A10" s="478" t="s">
        <v>153</v>
      </c>
      <c r="B10" s="479"/>
      <c r="C10" s="479"/>
      <c r="D10" s="479"/>
      <c r="E10" s="479"/>
      <c r="F10" s="479"/>
      <c r="G10" s="479"/>
      <c r="H10" s="480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50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F68"/>
  <sheetViews>
    <sheetView topLeftCell="A90" workbookViewId="0">
      <selection activeCell="C38" sqref="C38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7.85546875" style="56" customWidth="1"/>
    <col min="4" max="4" width="3.42578125" style="56" customWidth="1"/>
    <col min="5" max="5" width="37.85546875" style="56" customWidth="1"/>
    <col min="6" max="6" width="2.140625" style="56" customWidth="1"/>
    <col min="7" max="9" width="11.42578125" style="51"/>
    <col min="10" max="10" width="11.5703125" style="51" customWidth="1"/>
    <col min="11" max="16384" width="11.42578125" style="51"/>
  </cols>
  <sheetData>
    <row r="1" spans="1:6" x14ac:dyDescent="0.2">
      <c r="A1" s="492" t="s">
        <v>216</v>
      </c>
      <c r="B1" s="492"/>
      <c r="C1" s="492"/>
      <c r="D1" s="492"/>
      <c r="E1" s="492"/>
      <c r="F1" s="51"/>
    </row>
    <row r="2" spans="1:6" x14ac:dyDescent="0.2">
      <c r="A2" s="492" t="s">
        <v>190</v>
      </c>
      <c r="B2" s="492"/>
      <c r="C2" s="492"/>
      <c r="D2" s="492"/>
      <c r="E2" s="492"/>
      <c r="F2" s="51"/>
    </row>
    <row r="3" spans="1:6" x14ac:dyDescent="0.2">
      <c r="A3" s="491" t="str">
        <f>+'1 modelos T'!A3</f>
        <v>Tricetas</v>
      </c>
      <c r="B3" s="491"/>
      <c r="C3" s="491"/>
      <c r="D3" s="491"/>
      <c r="E3" s="491"/>
      <c r="F3" s="51"/>
    </row>
    <row r="4" spans="1:6" x14ac:dyDescent="0.2">
      <c r="A4" s="492" t="s">
        <v>111</v>
      </c>
      <c r="B4" s="492"/>
      <c r="C4" s="492"/>
      <c r="D4" s="492"/>
      <c r="E4" s="492"/>
      <c r="F4" s="51"/>
    </row>
    <row r="5" spans="1:6" ht="14.25" customHeight="1" thickBot="1" x14ac:dyDescent="0.25">
      <c r="A5" s="52"/>
      <c r="C5" s="53"/>
      <c r="D5" s="53"/>
      <c r="E5" s="53"/>
    </row>
    <row r="6" spans="1:6" ht="39" thickBot="1" x14ac:dyDescent="0.25">
      <c r="A6" s="334" t="s">
        <v>112</v>
      </c>
      <c r="C6" s="24" t="s">
        <v>155</v>
      </c>
      <c r="D6" s="28"/>
      <c r="E6" s="24" t="s">
        <v>156</v>
      </c>
    </row>
    <row r="7" spans="1:6" x14ac:dyDescent="0.2">
      <c r="A7" s="101">
        <f>'3 vol. C'!C7</f>
        <v>42736</v>
      </c>
      <c r="C7" s="32"/>
      <c r="D7" s="33"/>
      <c r="E7" s="32"/>
    </row>
    <row r="8" spans="1:6" x14ac:dyDescent="0.2">
      <c r="A8" s="102">
        <f>'3 vol. C'!C8</f>
        <v>42767</v>
      </c>
      <c r="C8" s="36"/>
      <c r="D8" s="33"/>
      <c r="E8" s="36"/>
    </row>
    <row r="9" spans="1:6" x14ac:dyDescent="0.2">
      <c r="A9" s="102">
        <f>'3 vol. C'!C9</f>
        <v>42795</v>
      </c>
      <c r="C9" s="36"/>
      <c r="D9" s="33"/>
      <c r="E9" s="36"/>
    </row>
    <row r="10" spans="1:6" x14ac:dyDescent="0.2">
      <c r="A10" s="102">
        <f>'3 vol. C'!C10</f>
        <v>42826</v>
      </c>
      <c r="C10" s="36"/>
      <c r="D10" s="33"/>
      <c r="E10" s="36"/>
    </row>
    <row r="11" spans="1:6" x14ac:dyDescent="0.2">
      <c r="A11" s="102">
        <f>'3 vol. C'!C11</f>
        <v>42856</v>
      </c>
      <c r="C11" s="36"/>
      <c r="D11" s="33"/>
      <c r="E11" s="36"/>
    </row>
    <row r="12" spans="1:6" x14ac:dyDescent="0.2">
      <c r="A12" s="102">
        <f>'3 vol. C'!C12</f>
        <v>42887</v>
      </c>
      <c r="C12" s="36"/>
      <c r="D12" s="33"/>
      <c r="E12" s="36"/>
    </row>
    <row r="13" spans="1:6" x14ac:dyDescent="0.2">
      <c r="A13" s="102">
        <f>'3 vol. C'!C13</f>
        <v>42917</v>
      </c>
      <c r="C13" s="36"/>
      <c r="D13" s="33"/>
      <c r="E13" s="36"/>
    </row>
    <row r="14" spans="1:6" x14ac:dyDescent="0.2">
      <c r="A14" s="102">
        <f>'3 vol. C'!C14</f>
        <v>42948</v>
      </c>
      <c r="C14" s="36"/>
      <c r="D14" s="33"/>
      <c r="E14" s="36"/>
    </row>
    <row r="15" spans="1:6" x14ac:dyDescent="0.2">
      <c r="A15" s="102">
        <f>'3 vol. C'!C15</f>
        <v>42979</v>
      </c>
      <c r="C15" s="36"/>
      <c r="D15" s="33"/>
      <c r="E15" s="36"/>
    </row>
    <row r="16" spans="1:6" x14ac:dyDescent="0.2">
      <c r="A16" s="102">
        <f>'3 vol. C'!C16</f>
        <v>43009</v>
      </c>
      <c r="C16" s="36"/>
      <c r="D16" s="33"/>
      <c r="E16" s="36"/>
    </row>
    <row r="17" spans="1:5" x14ac:dyDescent="0.2">
      <c r="A17" s="102">
        <f>'3 vol. C'!C17</f>
        <v>43040</v>
      </c>
      <c r="C17" s="36"/>
      <c r="D17" s="33"/>
      <c r="E17" s="36"/>
    </row>
    <row r="18" spans="1:5" ht="13.5" thickBot="1" x14ac:dyDescent="0.25">
      <c r="A18" s="103">
        <f>'3 vol. C'!C18</f>
        <v>43070</v>
      </c>
      <c r="C18" s="39"/>
      <c r="D18" s="33"/>
      <c r="E18" s="39"/>
    </row>
    <row r="19" spans="1:5" x14ac:dyDescent="0.2">
      <c r="A19" s="101">
        <f>'3 vol. C'!C19</f>
        <v>43101</v>
      </c>
      <c r="C19" s="42"/>
      <c r="D19" s="33"/>
      <c r="E19" s="42"/>
    </row>
    <row r="20" spans="1:5" x14ac:dyDescent="0.2">
      <c r="A20" s="102">
        <f>'3 vol. C'!C20</f>
        <v>43132</v>
      </c>
      <c r="C20" s="36"/>
      <c r="D20" s="33"/>
      <c r="E20" s="36"/>
    </row>
    <row r="21" spans="1:5" x14ac:dyDescent="0.2">
      <c r="A21" s="102">
        <f>'3 vol. C'!C21</f>
        <v>43160</v>
      </c>
      <c r="C21" s="36"/>
      <c r="D21" s="33"/>
      <c r="E21" s="36"/>
    </row>
    <row r="22" spans="1:5" x14ac:dyDescent="0.2">
      <c r="A22" s="102">
        <f>'3 vol. C'!C22</f>
        <v>43191</v>
      </c>
      <c r="C22" s="36"/>
      <c r="D22" s="33"/>
      <c r="E22" s="36"/>
    </row>
    <row r="23" spans="1:5" x14ac:dyDescent="0.2">
      <c r="A23" s="102">
        <f>'3 vol. C'!C23</f>
        <v>43221</v>
      </c>
      <c r="C23" s="36"/>
      <c r="D23" s="33"/>
      <c r="E23" s="36"/>
    </row>
    <row r="24" spans="1:5" x14ac:dyDescent="0.2">
      <c r="A24" s="102">
        <f>'3 vol. C'!C24</f>
        <v>43252</v>
      </c>
      <c r="C24" s="36"/>
      <c r="D24" s="33"/>
      <c r="E24" s="36"/>
    </row>
    <row r="25" spans="1:5" x14ac:dyDescent="0.2">
      <c r="A25" s="102">
        <f>'3 vol. C'!C25</f>
        <v>43282</v>
      </c>
      <c r="C25" s="36"/>
      <c r="D25" s="33"/>
      <c r="E25" s="36"/>
    </row>
    <row r="26" spans="1:5" x14ac:dyDescent="0.2">
      <c r="A26" s="102">
        <f>'3 vol. C'!C26</f>
        <v>43313</v>
      </c>
      <c r="C26" s="36"/>
      <c r="D26" s="33"/>
      <c r="E26" s="36"/>
    </row>
    <row r="27" spans="1:5" x14ac:dyDescent="0.2">
      <c r="A27" s="102">
        <f>'3 vol. C'!C27</f>
        <v>43344</v>
      </c>
      <c r="C27" s="295"/>
      <c r="D27" s="303"/>
      <c r="E27" s="295"/>
    </row>
    <row r="28" spans="1:5" x14ac:dyDescent="0.2">
      <c r="A28" s="102">
        <f>'3 vol. C'!C28</f>
        <v>43374</v>
      </c>
      <c r="C28" s="36"/>
      <c r="D28" s="33"/>
      <c r="E28" s="36"/>
    </row>
    <row r="29" spans="1:5" x14ac:dyDescent="0.2">
      <c r="A29" s="102">
        <f>'3 vol. C'!C29</f>
        <v>43405</v>
      </c>
      <c r="C29" s="36"/>
      <c r="D29" s="33"/>
      <c r="E29" s="36"/>
    </row>
    <row r="30" spans="1:5" ht="13.5" thickBot="1" x14ac:dyDescent="0.25">
      <c r="A30" s="103">
        <f>'3 vol. C'!C30</f>
        <v>43435</v>
      </c>
      <c r="C30" s="45"/>
      <c r="D30" s="33"/>
      <c r="E30" s="45"/>
    </row>
    <row r="31" spans="1:5" x14ac:dyDescent="0.2">
      <c r="A31" s="101">
        <f>'3 vol. C'!C31</f>
        <v>43466</v>
      </c>
      <c r="C31" s="32"/>
      <c r="D31" s="33"/>
      <c r="E31" s="32"/>
    </row>
    <row r="32" spans="1:5" x14ac:dyDescent="0.2">
      <c r="A32" s="102">
        <f>'3 vol. C'!C32</f>
        <v>43497</v>
      </c>
      <c r="C32" s="36"/>
      <c r="D32" s="33"/>
      <c r="E32" s="36"/>
    </row>
    <row r="33" spans="1:5" x14ac:dyDescent="0.2">
      <c r="A33" s="102">
        <f>'3 vol. C'!C33</f>
        <v>43525</v>
      </c>
      <c r="C33" s="36"/>
      <c r="D33" s="33"/>
      <c r="E33" s="36"/>
    </row>
    <row r="34" spans="1:5" x14ac:dyDescent="0.2">
      <c r="A34" s="102">
        <f>'3 vol. C'!C34</f>
        <v>43556</v>
      </c>
      <c r="C34" s="36"/>
      <c r="D34" s="33"/>
      <c r="E34" s="36"/>
    </row>
    <row r="35" spans="1:5" x14ac:dyDescent="0.2">
      <c r="A35" s="102">
        <f>'3 vol. C'!C35</f>
        <v>43586</v>
      </c>
      <c r="C35" s="36"/>
      <c r="D35" s="33"/>
      <c r="E35" s="36"/>
    </row>
    <row r="36" spans="1:5" x14ac:dyDescent="0.2">
      <c r="A36" s="102">
        <f>'3 vol. C'!C36</f>
        <v>43617</v>
      </c>
      <c r="C36" s="36"/>
      <c r="D36" s="33"/>
      <c r="E36" s="36"/>
    </row>
    <row r="37" spans="1:5" x14ac:dyDescent="0.2">
      <c r="A37" s="102">
        <f>'3 vol. C'!C37</f>
        <v>43647</v>
      </c>
      <c r="C37" s="36"/>
      <c r="D37" s="33"/>
      <c r="E37" s="36"/>
    </row>
    <row r="38" spans="1:5" x14ac:dyDescent="0.2">
      <c r="A38" s="102">
        <f>'3 vol. C'!C38</f>
        <v>43678</v>
      </c>
      <c r="C38" s="36"/>
      <c r="D38" s="33"/>
      <c r="E38" s="36"/>
    </row>
    <row r="39" spans="1:5" x14ac:dyDescent="0.2">
      <c r="A39" s="102">
        <f>'3 vol. C'!C39</f>
        <v>43709</v>
      </c>
      <c r="C39" s="36"/>
      <c r="D39" s="33"/>
      <c r="E39" s="36"/>
    </row>
    <row r="40" spans="1:5" x14ac:dyDescent="0.2">
      <c r="A40" s="102">
        <f>'3 vol. C'!C40</f>
        <v>43739</v>
      </c>
      <c r="C40" s="36"/>
      <c r="D40" s="33"/>
      <c r="E40" s="36"/>
    </row>
    <row r="41" spans="1:5" x14ac:dyDescent="0.2">
      <c r="A41" s="102">
        <f>'3 vol. C'!C41</f>
        <v>43770</v>
      </c>
      <c r="C41" s="36"/>
      <c r="D41" s="33"/>
      <c r="E41" s="36"/>
    </row>
    <row r="42" spans="1:5" ht="13.5" thickBot="1" x14ac:dyDescent="0.25">
      <c r="A42" s="107">
        <f>'3 vol. C'!C42</f>
        <v>43800</v>
      </c>
      <c r="C42" s="45"/>
      <c r="D42" s="33"/>
      <c r="E42" s="45"/>
    </row>
    <row r="43" spans="1:5" x14ac:dyDescent="0.2">
      <c r="A43" s="101">
        <f>'3 vol. C'!C43</f>
        <v>43831</v>
      </c>
      <c r="C43" s="32"/>
      <c r="D43" s="33"/>
      <c r="E43" s="32"/>
    </row>
    <row r="44" spans="1:5" x14ac:dyDescent="0.2">
      <c r="A44" s="102">
        <f>'3 vol. C'!C44</f>
        <v>43862</v>
      </c>
      <c r="C44" s="36"/>
      <c r="D44" s="33"/>
      <c r="E44" s="36"/>
    </row>
    <row r="45" spans="1:5" x14ac:dyDescent="0.2">
      <c r="A45" s="102">
        <f>'3 vol. C'!C45</f>
        <v>43891</v>
      </c>
      <c r="C45" s="36"/>
      <c r="D45" s="33"/>
      <c r="E45" s="36"/>
    </row>
    <row r="46" spans="1:5" x14ac:dyDescent="0.2">
      <c r="A46" s="102">
        <f>'3 vol. C'!C46</f>
        <v>43922</v>
      </c>
      <c r="C46" s="36"/>
      <c r="D46" s="33"/>
      <c r="E46" s="36"/>
    </row>
    <row r="47" spans="1:5" x14ac:dyDescent="0.2">
      <c r="A47" s="102">
        <f>'3 vol. C'!C47</f>
        <v>43952</v>
      </c>
      <c r="C47" s="36"/>
      <c r="D47" s="33"/>
      <c r="E47" s="36"/>
    </row>
    <row r="48" spans="1:5" ht="13.5" thickBot="1" x14ac:dyDescent="0.25">
      <c r="A48" s="103">
        <f>'3 vol. C'!C48</f>
        <v>43983</v>
      </c>
      <c r="C48" s="39"/>
      <c r="D48" s="33"/>
      <c r="E48" s="39"/>
    </row>
    <row r="49" spans="1:6" ht="13.5" thickBot="1" x14ac:dyDescent="0.25">
      <c r="A49" s="46"/>
      <c r="C49" s="33"/>
      <c r="D49" s="33"/>
      <c r="E49" s="33"/>
      <c r="F49" s="59"/>
    </row>
    <row r="50" spans="1:6" ht="39" thickBot="1" x14ac:dyDescent="0.25">
      <c r="A50" s="67" t="s">
        <v>7</v>
      </c>
      <c r="C50" s="318" t="str">
        <f>+C6</f>
        <v>Ventas de Producción Propia
En pesos</v>
      </c>
      <c r="D50" s="304"/>
      <c r="E50" s="318" t="str">
        <f>+E6</f>
        <v>Ventas de Producción Encargada o Contratada a Terceros
En pesos</v>
      </c>
    </row>
    <row r="51" spans="1:6" x14ac:dyDescent="0.2">
      <c r="A51" s="65">
        <v>2014</v>
      </c>
      <c r="C51" s="364"/>
      <c r="D51" s="304"/>
      <c r="E51" s="364"/>
    </row>
    <row r="52" spans="1:6" x14ac:dyDescent="0.2">
      <c r="A52" s="61">
        <v>2015</v>
      </c>
      <c r="C52" s="365"/>
      <c r="D52" s="304"/>
      <c r="E52" s="365"/>
    </row>
    <row r="53" spans="1:6" x14ac:dyDescent="0.2">
      <c r="A53" s="61">
        <v>2016</v>
      </c>
      <c r="C53" s="365"/>
      <c r="D53" s="304"/>
      <c r="E53" s="365"/>
    </row>
    <row r="54" spans="1:6" x14ac:dyDescent="0.2">
      <c r="A54" s="61">
        <v>2017</v>
      </c>
      <c r="C54" s="365"/>
      <c r="D54" s="304"/>
      <c r="E54" s="365"/>
    </row>
    <row r="55" spans="1:6" x14ac:dyDescent="0.2">
      <c r="A55" s="61">
        <v>2018</v>
      </c>
      <c r="C55" s="62"/>
      <c r="D55" s="305"/>
      <c r="E55" s="62"/>
    </row>
    <row r="56" spans="1:6" x14ac:dyDescent="0.2">
      <c r="A56" s="61">
        <f>'3 vol. C'!C57</f>
        <v>2019</v>
      </c>
      <c r="C56" s="62"/>
      <c r="D56" s="305"/>
      <c r="E56" s="62"/>
    </row>
    <row r="57" spans="1:6" ht="13.5" thickBot="1" x14ac:dyDescent="0.25">
      <c r="A57" s="360" t="str">
        <f>'3 vol. C'!C58</f>
        <v>Ene-jun 2020</v>
      </c>
      <c r="C57" s="64"/>
      <c r="D57" s="305"/>
      <c r="E57" s="64"/>
    </row>
    <row r="58" spans="1:6" ht="13.5" thickBot="1" x14ac:dyDescent="0.25"/>
    <row r="59" spans="1:6" ht="13.5" thickBot="1" x14ac:dyDescent="0.25">
      <c r="A59" s="59" t="s">
        <v>164</v>
      </c>
      <c r="E59" s="159" t="s">
        <v>165</v>
      </c>
    </row>
    <row r="60" spans="1:6" hidden="1" x14ac:dyDescent="0.2">
      <c r="A60" s="84" t="s">
        <v>151</v>
      </c>
    </row>
    <row r="61" spans="1:6" hidden="1" x14ac:dyDescent="0.2"/>
    <row r="62" spans="1:6" ht="38.25" hidden="1" customHeight="1" thickBot="1" x14ac:dyDescent="0.25">
      <c r="F62" s="90"/>
    </row>
    <row r="63" spans="1:6" ht="39" hidden="1" thickBot="1" x14ac:dyDescent="0.25">
      <c r="A63" s="89" t="s">
        <v>7</v>
      </c>
      <c r="B63" s="98"/>
      <c r="C63" s="95" t="str">
        <f>+C50</f>
        <v>Ventas de Producción Propia
En pesos</v>
      </c>
      <c r="D63" s="306"/>
      <c r="E63" s="95" t="str">
        <f>+E50</f>
        <v>Ventas de Producción Encargada o Contratada a Terceros
En pesos</v>
      </c>
      <c r="F63" s="98"/>
    </row>
    <row r="64" spans="1:6" hidden="1" x14ac:dyDescent="0.2">
      <c r="A64" s="97">
        <v>2002</v>
      </c>
      <c r="B64" s="98"/>
      <c r="C64" s="111">
        <f>+C55-SUM(C7:C18)</f>
        <v>0</v>
      </c>
      <c r="D64" s="307"/>
      <c r="E64" s="111">
        <f>+E55-SUM(E7:E18)</f>
        <v>0</v>
      </c>
      <c r="F64" s="98"/>
    </row>
    <row r="65" spans="1:6" hidden="1" x14ac:dyDescent="0.2">
      <c r="A65" s="99">
        <v>2003</v>
      </c>
      <c r="B65" s="98"/>
      <c r="C65" s="115">
        <f>+C56-SUM(C19:C30)</f>
        <v>0</v>
      </c>
      <c r="D65" s="307"/>
      <c r="E65" s="115">
        <f>+E56-SUM(E19:E30)</f>
        <v>0</v>
      </c>
      <c r="F65" s="98"/>
    </row>
    <row r="66" spans="1:6" ht="13.5" hidden="1" thickBot="1" x14ac:dyDescent="0.25">
      <c r="A66" s="100">
        <v>2004</v>
      </c>
      <c r="B66" s="98"/>
      <c r="C66" s="119">
        <f>+C57-SUM(C31:C42)</f>
        <v>0</v>
      </c>
      <c r="D66" s="307"/>
      <c r="E66" s="119">
        <f>+E57-SUM(E31:E42)</f>
        <v>0</v>
      </c>
      <c r="F66" s="98"/>
    </row>
    <row r="67" spans="1:6" hidden="1" x14ac:dyDescent="0.2">
      <c r="A67" s="97" t="s">
        <v>191</v>
      </c>
      <c r="B67" s="98"/>
      <c r="C67" s="124" t="e">
        <f>+#REF!-(SUM(C31:INDEX(C31:C42,'[4]parámetros e instrucciones'!$E$3)))</f>
        <v>#REF!</v>
      </c>
      <c r="D67" s="307"/>
      <c r="E67" s="124" t="e">
        <f>+#REF!-(SUM(E31:INDEX(E31:E42,'[5]parámetros e instrucciones'!$E$3)))</f>
        <v>#REF!</v>
      </c>
      <c r="F67" s="98"/>
    </row>
    <row r="68" spans="1:6" ht="13.5" hidden="1" thickBot="1" x14ac:dyDescent="0.25">
      <c r="A68" s="100" t="s">
        <v>187</v>
      </c>
      <c r="B68" s="98"/>
      <c r="C68" s="129" t="e">
        <f>+#REF!-(SUM(#REF!:INDEX(#REF!,'[4]parámetros e instrucciones'!$E$3)))</f>
        <v>#REF!</v>
      </c>
      <c r="D68" s="308"/>
      <c r="E68" s="129" t="e">
        <f>+#REF!-(SUM(#REF!:INDEX(#REF!,'[5]parámetros e instrucciones'!$E$3)))</f>
        <v>#REF!</v>
      </c>
    </row>
  </sheetData>
  <sheetProtection formatCells="0" formatColumns="0" formatRows="0"/>
  <protectedRanges>
    <protectedRange sqref="C55:D57 C7:D48" name="Rango2_1_1"/>
    <protectedRange sqref="C55:D57" name="Rango1_1_1"/>
    <protectedRange sqref="E55:E57 E7:E48" name="Rango2_1_1_1"/>
    <protectedRange sqref="E55:E57" name="Rango1_1_1_1"/>
  </protectedRanges>
  <mergeCells count="4">
    <mergeCell ref="A1:E1"/>
    <mergeCell ref="A2:E2"/>
    <mergeCell ref="A3:E3"/>
    <mergeCell ref="A4:E4"/>
  </mergeCells>
  <phoneticPr fontId="16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85" orientation="portrait" horizontalDpi="300" verticalDpi="300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7"/>
  <sheetViews>
    <sheetView workbookViewId="0">
      <selection activeCell="C38" sqref="C38"/>
    </sheetView>
  </sheetViews>
  <sheetFormatPr baseColWidth="10" defaultRowHeight="12.75" x14ac:dyDescent="0.2"/>
  <cols>
    <col min="1" max="1" width="19.85546875" style="56" customWidth="1"/>
    <col min="2" max="2" width="1.85546875" style="51" customWidth="1"/>
    <col min="3" max="3" width="23" style="56" customWidth="1"/>
    <col min="4" max="16384" width="11.42578125" style="51"/>
  </cols>
  <sheetData>
    <row r="1" spans="1:6" x14ac:dyDescent="0.2">
      <c r="A1" s="492" t="s">
        <v>193</v>
      </c>
      <c r="B1" s="492"/>
      <c r="C1" s="492"/>
    </row>
    <row r="2" spans="1:6" x14ac:dyDescent="0.2">
      <c r="A2" s="492" t="s">
        <v>118</v>
      </c>
      <c r="B2" s="492"/>
      <c r="C2" s="492"/>
      <c r="F2" s="90" t="s">
        <v>126</v>
      </c>
    </row>
    <row r="3" spans="1:6" x14ac:dyDescent="0.2">
      <c r="A3" s="491" t="str">
        <f>+'1 modelos C'!A3</f>
        <v>Crucetas</v>
      </c>
      <c r="B3" s="491"/>
      <c r="C3" s="491"/>
    </row>
    <row r="4" spans="1:6" x14ac:dyDescent="0.2">
      <c r="A4" s="491" t="s">
        <v>111</v>
      </c>
      <c r="B4" s="491"/>
      <c r="C4" s="491"/>
    </row>
    <row r="5" spans="1:6" x14ac:dyDescent="0.2">
      <c r="A5" s="52"/>
      <c r="B5" s="52"/>
      <c r="C5" s="52"/>
    </row>
    <row r="6" spans="1:6" ht="13.5" thickBot="1" x14ac:dyDescent="0.25">
      <c r="A6" s="52"/>
      <c r="C6" s="53"/>
    </row>
    <row r="7" spans="1:6" ht="13.5" thickBot="1" x14ac:dyDescent="0.25">
      <c r="A7" s="24" t="s">
        <v>112</v>
      </c>
      <c r="C7" s="24" t="s">
        <v>119</v>
      </c>
      <c r="F7" s="90" t="s">
        <v>124</v>
      </c>
    </row>
    <row r="8" spans="1:6" ht="13.5" thickBot="1" x14ac:dyDescent="0.25">
      <c r="A8" s="101">
        <f>+'4.RES PUB C'!A7</f>
        <v>42736</v>
      </c>
      <c r="C8" s="32"/>
      <c r="F8" s="172"/>
    </row>
    <row r="9" spans="1:6" x14ac:dyDescent="0.2">
      <c r="A9" s="102">
        <f>+'4.RES PUB C'!A8</f>
        <v>42767</v>
      </c>
      <c r="C9" s="36"/>
      <c r="F9" s="90"/>
    </row>
    <row r="10" spans="1:6" ht="13.5" thickBot="1" x14ac:dyDescent="0.25">
      <c r="A10" s="102">
        <f>+'4.RES PUB C'!A9</f>
        <v>42795</v>
      </c>
      <c r="C10" s="36"/>
      <c r="F10" s="90" t="s">
        <v>125</v>
      </c>
    </row>
    <row r="11" spans="1:6" ht="13.5" thickBot="1" x14ac:dyDescent="0.25">
      <c r="A11" s="102">
        <f>+'4.RES PUB C'!A10</f>
        <v>42826</v>
      </c>
      <c r="C11" s="36"/>
      <c r="F11" s="173"/>
    </row>
    <row r="12" spans="1:6" x14ac:dyDescent="0.2">
      <c r="A12" s="102">
        <f>+'4.RES PUB C'!A11</f>
        <v>42856</v>
      </c>
      <c r="C12" s="36"/>
    </row>
    <row r="13" spans="1:6" x14ac:dyDescent="0.2">
      <c r="A13" s="102">
        <f>+'4.RES PUB C'!A12</f>
        <v>42887</v>
      </c>
      <c r="C13" s="36"/>
    </row>
    <row r="14" spans="1:6" x14ac:dyDescent="0.2">
      <c r="A14" s="102">
        <f>+'4.RES PUB C'!A13</f>
        <v>42917</v>
      </c>
      <c r="C14" s="36"/>
    </row>
    <row r="15" spans="1:6" x14ac:dyDescent="0.2">
      <c r="A15" s="102">
        <f>+'4.RES PUB C'!A14</f>
        <v>42948</v>
      </c>
      <c r="C15" s="36"/>
    </row>
    <row r="16" spans="1:6" x14ac:dyDescent="0.2">
      <c r="A16" s="102">
        <f>+'4.RES PUB C'!A15</f>
        <v>42979</v>
      </c>
      <c r="C16" s="36"/>
    </row>
    <row r="17" spans="1:3" x14ac:dyDescent="0.2">
      <c r="A17" s="102">
        <f>+'4.RES PUB C'!A16</f>
        <v>43009</v>
      </c>
      <c r="C17" s="36"/>
    </row>
    <row r="18" spans="1:3" x14ac:dyDescent="0.2">
      <c r="A18" s="102">
        <f>+'4.RES PUB C'!A17</f>
        <v>43040</v>
      </c>
      <c r="C18" s="36"/>
    </row>
    <row r="19" spans="1:3" ht="13.5" thickBot="1" x14ac:dyDescent="0.25">
      <c r="A19" s="103">
        <f>+'4.RES PUB C'!A18</f>
        <v>43070</v>
      </c>
      <c r="C19" s="39"/>
    </row>
    <row r="20" spans="1:3" x14ac:dyDescent="0.2">
      <c r="A20" s="101">
        <f>+'4.RES PUB C'!A19</f>
        <v>43101</v>
      </c>
      <c r="C20" s="42"/>
    </row>
    <row r="21" spans="1:3" x14ac:dyDescent="0.2">
      <c r="A21" s="102">
        <f>+'4.RES PUB C'!A20</f>
        <v>43132</v>
      </c>
      <c r="C21" s="36"/>
    </row>
    <row r="22" spans="1:3" x14ac:dyDescent="0.2">
      <c r="A22" s="102">
        <f>+'4.RES PUB C'!A21</f>
        <v>43160</v>
      </c>
      <c r="C22" s="36"/>
    </row>
    <row r="23" spans="1:3" x14ac:dyDescent="0.2">
      <c r="A23" s="102">
        <f>+'4.RES PUB C'!A22</f>
        <v>43191</v>
      </c>
      <c r="C23" s="36"/>
    </row>
    <row r="24" spans="1:3" x14ac:dyDescent="0.2">
      <c r="A24" s="102">
        <f>+'4.RES PUB C'!A23</f>
        <v>43221</v>
      </c>
      <c r="C24" s="36"/>
    </row>
    <row r="25" spans="1:3" x14ac:dyDescent="0.2">
      <c r="A25" s="102">
        <f>+'4.RES PUB C'!A24</f>
        <v>43252</v>
      </c>
      <c r="C25" s="36"/>
    </row>
    <row r="26" spans="1:3" x14ac:dyDescent="0.2">
      <c r="A26" s="102">
        <f>+'4.RES PUB C'!A25</f>
        <v>43282</v>
      </c>
      <c r="C26" s="36"/>
    </row>
    <row r="27" spans="1:3" x14ac:dyDescent="0.2">
      <c r="A27" s="102">
        <f>+'4.RES PUB C'!A26</f>
        <v>43313</v>
      </c>
      <c r="C27" s="36"/>
    </row>
    <row r="28" spans="1:3" x14ac:dyDescent="0.2">
      <c r="A28" s="102">
        <f>+'4.RES PUB C'!A27</f>
        <v>43344</v>
      </c>
      <c r="C28" s="36"/>
    </row>
    <row r="29" spans="1:3" x14ac:dyDescent="0.2">
      <c r="A29" s="102">
        <f>+'4.RES PUB C'!A28</f>
        <v>43374</v>
      </c>
      <c r="C29" s="36"/>
    </row>
    <row r="30" spans="1:3" x14ac:dyDescent="0.2">
      <c r="A30" s="102">
        <f>+'4.RES PUB C'!A29</f>
        <v>43405</v>
      </c>
      <c r="C30" s="36"/>
    </row>
    <row r="31" spans="1:3" ht="13.5" thickBot="1" x14ac:dyDescent="0.25">
      <c r="A31" s="103">
        <f>+'4.RES PUB C'!A30</f>
        <v>43435</v>
      </c>
      <c r="C31" s="45"/>
    </row>
    <row r="32" spans="1:3" x14ac:dyDescent="0.2">
      <c r="A32" s="101">
        <f>+'4.RES PUB C'!A31</f>
        <v>43466</v>
      </c>
      <c r="C32" s="32"/>
    </row>
    <row r="33" spans="1:3" x14ac:dyDescent="0.2">
      <c r="A33" s="102">
        <f>+'4.RES PUB C'!A32</f>
        <v>43497</v>
      </c>
      <c r="C33" s="36"/>
    </row>
    <row r="34" spans="1:3" x14ac:dyDescent="0.2">
      <c r="A34" s="102">
        <f>+'4.RES PUB C'!A33</f>
        <v>43525</v>
      </c>
      <c r="C34" s="36"/>
    </row>
    <row r="35" spans="1:3" x14ac:dyDescent="0.2">
      <c r="A35" s="102">
        <f>+'4.RES PUB C'!A34</f>
        <v>43556</v>
      </c>
      <c r="C35" s="36"/>
    </row>
    <row r="36" spans="1:3" x14ac:dyDescent="0.2">
      <c r="A36" s="102">
        <f>+'4.RES PUB C'!A35</f>
        <v>43586</v>
      </c>
      <c r="C36" s="36"/>
    </row>
    <row r="37" spans="1:3" x14ac:dyDescent="0.2">
      <c r="A37" s="102">
        <f>+'4.RES PUB C'!A36</f>
        <v>43617</v>
      </c>
      <c r="C37" s="36"/>
    </row>
    <row r="38" spans="1:3" x14ac:dyDescent="0.2">
      <c r="A38" s="102">
        <f>+'4.RES PUB C'!A37</f>
        <v>43647</v>
      </c>
      <c r="C38" s="36"/>
    </row>
    <row r="39" spans="1:3" x14ac:dyDescent="0.2">
      <c r="A39" s="102">
        <f>+'4.RES PUB C'!A38</f>
        <v>43678</v>
      </c>
      <c r="C39" s="36"/>
    </row>
    <row r="40" spans="1:3" x14ac:dyDescent="0.2">
      <c r="A40" s="102">
        <f>+'4.RES PUB C'!A39</f>
        <v>43709</v>
      </c>
      <c r="C40" s="36"/>
    </row>
    <row r="41" spans="1:3" x14ac:dyDescent="0.2">
      <c r="A41" s="102">
        <f>+'4.RES PUB C'!A40</f>
        <v>43739</v>
      </c>
      <c r="C41" s="36"/>
    </row>
    <row r="42" spans="1:3" x14ac:dyDescent="0.2">
      <c r="A42" s="102">
        <f>+'4.RES PUB C'!A41</f>
        <v>43770</v>
      </c>
      <c r="C42" s="36"/>
    </row>
    <row r="43" spans="1:3" ht="13.5" thickBot="1" x14ac:dyDescent="0.25">
      <c r="A43" s="107">
        <f>+'4.RES PUB C'!A42</f>
        <v>43800</v>
      </c>
      <c r="C43" s="45"/>
    </row>
    <row r="44" spans="1:3" x14ac:dyDescent="0.2">
      <c r="A44" s="101">
        <f>+'4.RES PUB C'!A49</f>
        <v>0</v>
      </c>
      <c r="C44" s="32"/>
    </row>
    <row r="45" spans="1:3" x14ac:dyDescent="0.2">
      <c r="A45" s="102">
        <v>43862</v>
      </c>
      <c r="C45" s="36"/>
    </row>
    <row r="46" spans="1:3" x14ac:dyDescent="0.2">
      <c r="A46" s="102">
        <v>43891</v>
      </c>
      <c r="C46" s="36"/>
    </row>
    <row r="47" spans="1:3" x14ac:dyDescent="0.2">
      <c r="A47" s="102">
        <v>43922</v>
      </c>
      <c r="C47" s="36"/>
    </row>
    <row r="48" spans="1:3" x14ac:dyDescent="0.2">
      <c r="A48" s="102">
        <v>43952</v>
      </c>
      <c r="C48" s="36"/>
    </row>
    <row r="49" spans="1:3" ht="13.5" thickBot="1" x14ac:dyDescent="0.25">
      <c r="A49" s="103">
        <v>43983</v>
      </c>
      <c r="C49" s="39"/>
    </row>
    <row r="50" spans="1:3" ht="13.5" thickBot="1" x14ac:dyDescent="0.25">
      <c r="A50" s="46"/>
      <c r="C50" s="33"/>
    </row>
    <row r="51" spans="1:3" ht="13.5" thickBot="1" x14ac:dyDescent="0.25">
      <c r="A51" s="67" t="s">
        <v>7</v>
      </c>
      <c r="C51" s="24" t="s">
        <v>119</v>
      </c>
    </row>
    <row r="52" spans="1:3" x14ac:dyDescent="0.2">
      <c r="A52" s="65">
        <v>2014</v>
      </c>
      <c r="C52" s="65"/>
    </row>
    <row r="53" spans="1:3" x14ac:dyDescent="0.2">
      <c r="A53" s="61">
        <v>2015</v>
      </c>
      <c r="C53" s="61"/>
    </row>
    <row r="54" spans="1:3" x14ac:dyDescent="0.2">
      <c r="A54" s="61">
        <v>2016</v>
      </c>
      <c r="C54" s="61"/>
    </row>
    <row r="55" spans="1:3" x14ac:dyDescent="0.2">
      <c r="A55" s="61">
        <v>2017</v>
      </c>
      <c r="C55" s="61"/>
    </row>
    <row r="56" spans="1:3" x14ac:dyDescent="0.2">
      <c r="A56" s="61">
        <f>+'3 vol. C'!C56</f>
        <v>2018</v>
      </c>
      <c r="C56" s="61"/>
    </row>
    <row r="57" spans="1:3" x14ac:dyDescent="0.2">
      <c r="A57" s="61">
        <f>+'3 vol. C'!C57</f>
        <v>2019</v>
      </c>
      <c r="C57" s="61"/>
    </row>
    <row r="58" spans="1:3" ht="13.5" thickBot="1" x14ac:dyDescent="0.25">
      <c r="A58" s="360" t="str">
        <f>+'3 vol. C'!C58</f>
        <v>Ene-jun 2020</v>
      </c>
      <c r="C58" s="360"/>
    </row>
    <row r="60" spans="1:3" hidden="1" x14ac:dyDescent="0.2">
      <c r="A60" s="84" t="s">
        <v>147</v>
      </c>
    </row>
    <row r="61" spans="1:3" ht="13.5" hidden="1" thickBot="1" x14ac:dyDescent="0.25"/>
    <row r="62" spans="1:3" ht="26.25" hidden="1" thickBot="1" x14ac:dyDescent="0.25">
      <c r="A62" s="89" t="s">
        <v>7</v>
      </c>
      <c r="B62" s="98"/>
      <c r="C62" s="95" t="s">
        <v>117</v>
      </c>
    </row>
    <row r="63" spans="1:3" hidden="1" x14ac:dyDescent="0.2">
      <c r="A63" s="97">
        <f>+A56</f>
        <v>2018</v>
      </c>
      <c r="B63" s="98"/>
      <c r="C63" s="111">
        <f>+C56-SUM(C8:C19)</f>
        <v>0</v>
      </c>
    </row>
    <row r="64" spans="1:3" hidden="1" x14ac:dyDescent="0.2">
      <c r="A64" s="99">
        <f>+A57</f>
        <v>2019</v>
      </c>
      <c r="B64" s="98"/>
      <c r="C64" s="115">
        <f>+C57-SUM(C20:C31)</f>
        <v>0</v>
      </c>
    </row>
    <row r="65" spans="1:3" ht="13.5" hidden="1" thickBot="1" x14ac:dyDescent="0.25">
      <c r="A65" s="100" t="str">
        <f>+A58</f>
        <v>Ene-jun 2020</v>
      </c>
      <c r="B65" s="98"/>
      <c r="C65" s="119">
        <f>+C58-SUM(C32:C43)</f>
        <v>0</v>
      </c>
    </row>
    <row r="66" spans="1:3" hidden="1" x14ac:dyDescent="0.2">
      <c r="A66" s="97" t="e">
        <f>+#REF!</f>
        <v>#REF!</v>
      </c>
      <c r="B66" s="98"/>
      <c r="C66" s="124" t="e">
        <f>+#REF!-(SUM(C32:INDEX(C32:C43,'parámetros e instrucciones'!$E$3)))</f>
        <v>#REF!</v>
      </c>
    </row>
    <row r="67" spans="1:3" ht="13.5" hidden="1" thickBot="1" x14ac:dyDescent="0.25">
      <c r="A67" s="100" t="e">
        <f>+#REF!</f>
        <v>#REF!</v>
      </c>
      <c r="B67" s="98"/>
      <c r="C67" s="129" t="e">
        <f>+#REF!-(SUM(#REF!:INDEX(#REF!,'parámetros e instrucciones'!$E$3)))</f>
        <v>#REF!</v>
      </c>
    </row>
  </sheetData>
  <sheetProtection formatCells="0" formatColumns="0" formatRows="0"/>
  <protectedRanges>
    <protectedRange sqref="C56:C58 C8:C49" name="Rango2_1"/>
    <protectedRange sqref="C56:C58" name="Rango1_1"/>
  </protectedRanges>
  <mergeCells count="4">
    <mergeCell ref="A1:C1"/>
    <mergeCell ref="A2:C2"/>
    <mergeCell ref="A3:C3"/>
    <mergeCell ref="A4:C4"/>
  </mergeCells>
  <phoneticPr fontId="16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95" orientation="portrait" horizontalDpi="300" verticalDpi="300" r:id="rId1"/>
  <headerFooter alignWithMargins="0">
    <oddHeader>&amp;R2020 - Año del General Manuel Belgrano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F67"/>
  <sheetViews>
    <sheetView workbookViewId="0">
      <selection activeCell="C38" sqref="C38"/>
    </sheetView>
  </sheetViews>
  <sheetFormatPr baseColWidth="10" defaultRowHeight="12.75" x14ac:dyDescent="0.2"/>
  <cols>
    <col min="1" max="1" width="19.85546875" style="56" customWidth="1"/>
    <col min="2" max="2" width="1.85546875" style="51" customWidth="1"/>
    <col min="3" max="3" width="23" style="56" customWidth="1"/>
    <col min="4" max="16384" width="11.42578125" style="51"/>
  </cols>
  <sheetData>
    <row r="1" spans="1:6" x14ac:dyDescent="0.2">
      <c r="A1" s="492" t="s">
        <v>192</v>
      </c>
      <c r="B1" s="492"/>
      <c r="C1" s="492"/>
    </row>
    <row r="2" spans="1:6" x14ac:dyDescent="0.2">
      <c r="A2" s="492" t="s">
        <v>118</v>
      </c>
      <c r="B2" s="492"/>
      <c r="C2" s="492"/>
      <c r="F2" s="90" t="s">
        <v>126</v>
      </c>
    </row>
    <row r="3" spans="1:6" x14ac:dyDescent="0.2">
      <c r="A3" s="491" t="str">
        <f>+'1 modelos T'!A3</f>
        <v>Tricetas</v>
      </c>
      <c r="B3" s="491"/>
      <c r="C3" s="491"/>
    </row>
    <row r="4" spans="1:6" x14ac:dyDescent="0.2">
      <c r="A4" s="491" t="s">
        <v>111</v>
      </c>
      <c r="B4" s="491"/>
      <c r="C4" s="491"/>
    </row>
    <row r="5" spans="1:6" x14ac:dyDescent="0.2">
      <c r="A5" s="52"/>
      <c r="B5" s="52"/>
      <c r="C5" s="52"/>
    </row>
    <row r="6" spans="1:6" ht="13.5" thickBot="1" x14ac:dyDescent="0.25">
      <c r="A6" s="52"/>
      <c r="C6" s="53"/>
    </row>
    <row r="7" spans="1:6" ht="13.5" thickBot="1" x14ac:dyDescent="0.25">
      <c r="A7" s="24" t="s">
        <v>112</v>
      </c>
      <c r="C7" s="24" t="s">
        <v>119</v>
      </c>
      <c r="F7" s="90" t="s">
        <v>124</v>
      </c>
    </row>
    <row r="8" spans="1:6" ht="13.5" thickBot="1" x14ac:dyDescent="0.25">
      <c r="A8" s="101">
        <f>+'4.RES PUB C'!A7</f>
        <v>42736</v>
      </c>
      <c r="C8" s="32"/>
      <c r="F8" s="172"/>
    </row>
    <row r="9" spans="1:6" x14ac:dyDescent="0.2">
      <c r="A9" s="102">
        <f>+'4.RES PUB C'!A8</f>
        <v>42767</v>
      </c>
      <c r="C9" s="36"/>
      <c r="F9" s="90"/>
    </row>
    <row r="10" spans="1:6" ht="13.5" thickBot="1" x14ac:dyDescent="0.25">
      <c r="A10" s="102">
        <f>+'4.RES PUB C'!A9</f>
        <v>42795</v>
      </c>
      <c r="C10" s="36"/>
      <c r="F10" s="90" t="s">
        <v>125</v>
      </c>
    </row>
    <row r="11" spans="1:6" ht="13.5" thickBot="1" x14ac:dyDescent="0.25">
      <c r="A11" s="102">
        <f>+'4.RES PUB C'!A10</f>
        <v>42826</v>
      </c>
      <c r="C11" s="36"/>
      <c r="F11" s="173"/>
    </row>
    <row r="12" spans="1:6" x14ac:dyDescent="0.2">
      <c r="A12" s="102">
        <f>+'4.RES PUB C'!A11</f>
        <v>42856</v>
      </c>
      <c r="C12" s="36"/>
    </row>
    <row r="13" spans="1:6" x14ac:dyDescent="0.2">
      <c r="A13" s="102">
        <f>+'4.RES PUB C'!A12</f>
        <v>42887</v>
      </c>
      <c r="C13" s="36"/>
    </row>
    <row r="14" spans="1:6" x14ac:dyDescent="0.2">
      <c r="A14" s="102">
        <f>+'4.RES PUB C'!A13</f>
        <v>42917</v>
      </c>
      <c r="C14" s="36"/>
    </row>
    <row r="15" spans="1:6" x14ac:dyDescent="0.2">
      <c r="A15" s="102">
        <f>+'4.RES PUB C'!A14</f>
        <v>42948</v>
      </c>
      <c r="C15" s="36"/>
    </row>
    <row r="16" spans="1:6" x14ac:dyDescent="0.2">
      <c r="A16" s="102">
        <f>+'4.RES PUB C'!A15</f>
        <v>42979</v>
      </c>
      <c r="C16" s="36"/>
    </row>
    <row r="17" spans="1:3" x14ac:dyDescent="0.2">
      <c r="A17" s="102">
        <f>+'4.RES PUB C'!A16</f>
        <v>43009</v>
      </c>
      <c r="C17" s="36"/>
    </row>
    <row r="18" spans="1:3" x14ac:dyDescent="0.2">
      <c r="A18" s="102">
        <f>+'4.RES PUB C'!A17</f>
        <v>43040</v>
      </c>
      <c r="C18" s="36"/>
    </row>
    <row r="19" spans="1:3" ht="13.5" thickBot="1" x14ac:dyDescent="0.25">
      <c r="A19" s="103">
        <f>+'4.RES PUB C'!A18</f>
        <v>43070</v>
      </c>
      <c r="C19" s="39"/>
    </row>
    <row r="20" spans="1:3" x14ac:dyDescent="0.2">
      <c r="A20" s="101">
        <f>+'4.RES PUB C'!A19</f>
        <v>43101</v>
      </c>
      <c r="C20" s="42"/>
    </row>
    <row r="21" spans="1:3" x14ac:dyDescent="0.2">
      <c r="A21" s="102">
        <f>+'4.RES PUB C'!A20</f>
        <v>43132</v>
      </c>
      <c r="C21" s="36"/>
    </row>
    <row r="22" spans="1:3" x14ac:dyDescent="0.2">
      <c r="A22" s="102">
        <f>+'4.RES PUB C'!A21</f>
        <v>43160</v>
      </c>
      <c r="C22" s="36"/>
    </row>
    <row r="23" spans="1:3" x14ac:dyDescent="0.2">
      <c r="A23" s="102">
        <f>+'4.RES PUB C'!A22</f>
        <v>43191</v>
      </c>
      <c r="C23" s="36"/>
    </row>
    <row r="24" spans="1:3" x14ac:dyDescent="0.2">
      <c r="A24" s="102">
        <f>+'4.RES PUB C'!A23</f>
        <v>43221</v>
      </c>
      <c r="C24" s="36"/>
    </row>
    <row r="25" spans="1:3" x14ac:dyDescent="0.2">
      <c r="A25" s="102">
        <f>+'4.RES PUB C'!A24</f>
        <v>43252</v>
      </c>
      <c r="C25" s="36"/>
    </row>
    <row r="26" spans="1:3" x14ac:dyDescent="0.2">
      <c r="A26" s="102">
        <f>+'4.RES PUB C'!A25</f>
        <v>43282</v>
      </c>
      <c r="C26" s="36"/>
    </row>
    <row r="27" spans="1:3" x14ac:dyDescent="0.2">
      <c r="A27" s="102">
        <f>+'4.RES PUB C'!A26</f>
        <v>43313</v>
      </c>
      <c r="C27" s="36"/>
    </row>
    <row r="28" spans="1:3" x14ac:dyDescent="0.2">
      <c r="A28" s="102">
        <f>+'4.RES PUB C'!A27</f>
        <v>43344</v>
      </c>
      <c r="C28" s="36"/>
    </row>
    <row r="29" spans="1:3" x14ac:dyDescent="0.2">
      <c r="A29" s="102">
        <f>+'4.RES PUB C'!A28</f>
        <v>43374</v>
      </c>
      <c r="C29" s="36"/>
    </row>
    <row r="30" spans="1:3" x14ac:dyDescent="0.2">
      <c r="A30" s="102">
        <f>+'4.RES PUB C'!A29</f>
        <v>43405</v>
      </c>
      <c r="C30" s="36"/>
    </row>
    <row r="31" spans="1:3" ht="13.5" thickBot="1" x14ac:dyDescent="0.25">
      <c r="A31" s="103">
        <f>+'4.RES PUB C'!A30</f>
        <v>43435</v>
      </c>
      <c r="C31" s="45"/>
    </row>
    <row r="32" spans="1:3" x14ac:dyDescent="0.2">
      <c r="A32" s="101">
        <f>+'4.RES PUB C'!A31</f>
        <v>43466</v>
      </c>
      <c r="C32" s="32"/>
    </row>
    <row r="33" spans="1:3" x14ac:dyDescent="0.2">
      <c r="A33" s="102">
        <f>+'4.RES PUB C'!A32</f>
        <v>43497</v>
      </c>
      <c r="C33" s="36"/>
    </row>
    <row r="34" spans="1:3" x14ac:dyDescent="0.2">
      <c r="A34" s="102">
        <f>+'4.RES PUB C'!A33</f>
        <v>43525</v>
      </c>
      <c r="C34" s="36"/>
    </row>
    <row r="35" spans="1:3" x14ac:dyDescent="0.2">
      <c r="A35" s="102">
        <f>+'4.RES PUB C'!A34</f>
        <v>43556</v>
      </c>
      <c r="C35" s="36"/>
    </row>
    <row r="36" spans="1:3" x14ac:dyDescent="0.2">
      <c r="A36" s="102">
        <f>+'4.RES PUB C'!A35</f>
        <v>43586</v>
      </c>
      <c r="C36" s="36"/>
    </row>
    <row r="37" spans="1:3" x14ac:dyDescent="0.2">
      <c r="A37" s="102">
        <f>+'4.RES PUB C'!A36</f>
        <v>43617</v>
      </c>
      <c r="C37" s="36"/>
    </row>
    <row r="38" spans="1:3" x14ac:dyDescent="0.2">
      <c r="A38" s="102">
        <f>+'4.RES PUB C'!A37</f>
        <v>43647</v>
      </c>
      <c r="C38" s="36"/>
    </row>
    <row r="39" spans="1:3" x14ac:dyDescent="0.2">
      <c r="A39" s="102">
        <f>+'4.RES PUB C'!A38</f>
        <v>43678</v>
      </c>
      <c r="C39" s="36"/>
    </row>
    <row r="40" spans="1:3" x14ac:dyDescent="0.2">
      <c r="A40" s="102">
        <f>+'4.RES PUB C'!A39</f>
        <v>43709</v>
      </c>
      <c r="C40" s="36"/>
    </row>
    <row r="41" spans="1:3" x14ac:dyDescent="0.2">
      <c r="A41" s="102">
        <f>+'4.RES PUB C'!A40</f>
        <v>43739</v>
      </c>
      <c r="C41" s="36"/>
    </row>
    <row r="42" spans="1:3" x14ac:dyDescent="0.2">
      <c r="A42" s="102">
        <f>+'4.RES PUB C'!A41</f>
        <v>43770</v>
      </c>
      <c r="C42" s="36"/>
    </row>
    <row r="43" spans="1:3" ht="13.5" thickBot="1" x14ac:dyDescent="0.25">
      <c r="A43" s="103">
        <f>+'4.RES PUB C'!A42</f>
        <v>43800</v>
      </c>
      <c r="C43" s="39"/>
    </row>
    <row r="44" spans="1:3" x14ac:dyDescent="0.2">
      <c r="A44" s="101">
        <v>0</v>
      </c>
      <c r="C44" s="32"/>
    </row>
    <row r="45" spans="1:3" x14ac:dyDescent="0.2">
      <c r="A45" s="102">
        <v>43862</v>
      </c>
      <c r="C45" s="36"/>
    </row>
    <row r="46" spans="1:3" x14ac:dyDescent="0.2">
      <c r="A46" s="102">
        <v>43891</v>
      </c>
      <c r="C46" s="36"/>
    </row>
    <row r="47" spans="1:3" x14ac:dyDescent="0.2">
      <c r="A47" s="102">
        <v>43922</v>
      </c>
      <c r="C47" s="36"/>
    </row>
    <row r="48" spans="1:3" x14ac:dyDescent="0.2">
      <c r="A48" s="102">
        <v>43952</v>
      </c>
      <c r="C48" s="36"/>
    </row>
    <row r="49" spans="1:3" ht="13.5" thickBot="1" x14ac:dyDescent="0.25">
      <c r="A49" s="103">
        <v>43983</v>
      </c>
      <c r="C49" s="39"/>
    </row>
    <row r="50" spans="1:3" ht="13.5" thickBot="1" x14ac:dyDescent="0.25">
      <c r="A50" s="46"/>
      <c r="C50" s="33"/>
    </row>
    <row r="51" spans="1:3" ht="13.5" thickBot="1" x14ac:dyDescent="0.25">
      <c r="A51" s="67" t="s">
        <v>7</v>
      </c>
      <c r="C51" s="24" t="s">
        <v>119</v>
      </c>
    </row>
    <row r="52" spans="1:3" x14ac:dyDescent="0.2">
      <c r="A52" s="65">
        <v>2014</v>
      </c>
      <c r="C52" s="65"/>
    </row>
    <row r="53" spans="1:3" x14ac:dyDescent="0.2">
      <c r="A53" s="61">
        <v>2015</v>
      </c>
      <c r="C53" s="61"/>
    </row>
    <row r="54" spans="1:3" x14ac:dyDescent="0.2">
      <c r="A54" s="61">
        <v>2016</v>
      </c>
      <c r="C54" s="61"/>
    </row>
    <row r="55" spans="1:3" x14ac:dyDescent="0.2">
      <c r="A55" s="61">
        <v>2017</v>
      </c>
      <c r="C55" s="61"/>
    </row>
    <row r="56" spans="1:3" x14ac:dyDescent="0.2">
      <c r="A56" s="61">
        <v>2018</v>
      </c>
      <c r="C56" s="61"/>
    </row>
    <row r="57" spans="1:3" x14ac:dyDescent="0.2">
      <c r="A57" s="61">
        <v>2019</v>
      </c>
      <c r="C57" s="61"/>
    </row>
    <row r="58" spans="1:3" ht="13.5" thickBot="1" x14ac:dyDescent="0.25">
      <c r="A58" s="360" t="s">
        <v>266</v>
      </c>
      <c r="C58" s="360"/>
    </row>
    <row r="60" spans="1:3" hidden="1" x14ac:dyDescent="0.2">
      <c r="A60" s="84" t="s">
        <v>147</v>
      </c>
    </row>
    <row r="61" spans="1:3" ht="13.5" hidden="1" thickBot="1" x14ac:dyDescent="0.25"/>
    <row r="62" spans="1:3" ht="26.25" hidden="1" thickBot="1" x14ac:dyDescent="0.25">
      <c r="A62" s="89" t="s">
        <v>7</v>
      </c>
      <c r="B62" s="98"/>
      <c r="C62" s="95" t="s">
        <v>117</v>
      </c>
    </row>
    <row r="63" spans="1:3" hidden="1" x14ac:dyDescent="0.2">
      <c r="A63" s="97">
        <f>+A56</f>
        <v>2018</v>
      </c>
      <c r="B63" s="98"/>
      <c r="C63" s="111">
        <f>+C56-SUM(C8:C19)</f>
        <v>0</v>
      </c>
    </row>
    <row r="64" spans="1:3" hidden="1" x14ac:dyDescent="0.2">
      <c r="A64" s="99">
        <f>+A57</f>
        <v>2019</v>
      </c>
      <c r="B64" s="98"/>
      <c r="C64" s="115">
        <f>+C57-SUM(C20:C31)</f>
        <v>0</v>
      </c>
    </row>
    <row r="65" spans="1:3" ht="13.5" hidden="1" thickBot="1" x14ac:dyDescent="0.25">
      <c r="A65" s="100" t="str">
        <f>+A58</f>
        <v>Ene-jun 2020</v>
      </c>
      <c r="B65" s="98"/>
      <c r="C65" s="119">
        <f>+C58-SUM(C32:C43)</f>
        <v>0</v>
      </c>
    </row>
    <row r="66" spans="1:3" hidden="1" x14ac:dyDescent="0.2">
      <c r="A66" s="97" t="e">
        <f>+#REF!</f>
        <v>#REF!</v>
      </c>
      <c r="B66" s="98"/>
      <c r="C66" s="124" t="e">
        <f>+#REF!-(SUM(C32:INDEX(C32:C43,'parámetros e instrucciones'!$E$3)))</f>
        <v>#REF!</v>
      </c>
    </row>
    <row r="67" spans="1:3" ht="13.5" hidden="1" thickBot="1" x14ac:dyDescent="0.25">
      <c r="A67" s="100" t="e">
        <f>+#REF!</f>
        <v>#REF!</v>
      </c>
      <c r="B67" s="98"/>
      <c r="C67" s="129" t="e">
        <f>+#REF!-(SUM(#REF!:INDEX(#REF!,'parámetros e instrucciones'!$E$3)))</f>
        <v>#REF!</v>
      </c>
    </row>
  </sheetData>
  <sheetProtection formatCells="0" formatColumns="0" formatRows="0"/>
  <protectedRanges>
    <protectedRange sqref="C8:C49 C56:C58" name="Rango2_1"/>
    <protectedRange sqref="C56:C58" name="Rango1_1"/>
  </protectedRanges>
  <mergeCells count="4">
    <mergeCell ref="A1:C1"/>
    <mergeCell ref="A2:C2"/>
    <mergeCell ref="A3:C3"/>
    <mergeCell ref="A4:C4"/>
  </mergeCells>
  <phoneticPr fontId="16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95" orientation="portrait" horizontalDpi="300" verticalDpi="300" r:id="rId1"/>
  <headerFooter alignWithMargins="0">
    <oddHeader>&amp;R2020 - Año del General Manuel Belgrano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68"/>
  <sheetViews>
    <sheetView workbookViewId="0">
      <selection activeCell="C38" sqref="C38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8.28515625" style="66" customWidth="1"/>
    <col min="4" max="4" width="11.42578125" style="51"/>
    <col min="5" max="7" width="0" style="51" hidden="1" customWidth="1"/>
    <col min="8" max="8" width="18.5703125" style="51" hidden="1" customWidth="1"/>
    <col min="9" max="16384" width="11.42578125" style="51"/>
  </cols>
  <sheetData>
    <row r="1" spans="1:8" x14ac:dyDescent="0.2">
      <c r="A1" s="492" t="s">
        <v>221</v>
      </c>
      <c r="B1" s="492"/>
      <c r="C1" s="492"/>
    </row>
    <row r="2" spans="1:8" x14ac:dyDescent="0.2">
      <c r="A2" s="492" t="s">
        <v>189</v>
      </c>
      <c r="B2" s="492"/>
      <c r="C2" s="492"/>
    </row>
    <row r="3" spans="1:8" ht="13.5" thickBot="1" x14ac:dyDescent="0.25">
      <c r="A3" s="491" t="str">
        <f>+'1 modelos C'!A3</f>
        <v>Crucetas</v>
      </c>
      <c r="B3" s="491"/>
      <c r="C3" s="491"/>
      <c r="E3" s="104"/>
      <c r="F3" s="104"/>
      <c r="H3" s="84" t="s">
        <v>121</v>
      </c>
    </row>
    <row r="4" spans="1:8" ht="13.5" thickBot="1" x14ac:dyDescent="0.25">
      <c r="A4" s="492" t="s">
        <v>217</v>
      </c>
      <c r="B4" s="492"/>
      <c r="C4" s="492"/>
      <c r="E4" s="493" t="s">
        <v>131</v>
      </c>
      <c r="F4" s="494"/>
      <c r="H4" s="84" t="s">
        <v>154</v>
      </c>
    </row>
    <row r="5" spans="1:8" ht="13.5" thickBot="1" x14ac:dyDescent="0.25">
      <c r="A5" s="52"/>
      <c r="C5" s="55"/>
    </row>
    <row r="6" spans="1:8" ht="60" customHeight="1" thickBot="1" x14ac:dyDescent="0.25">
      <c r="A6" s="24" t="s">
        <v>112</v>
      </c>
      <c r="C6" s="24" t="s">
        <v>141</v>
      </c>
      <c r="F6" s="90"/>
      <c r="H6" s="24" t="s">
        <v>141</v>
      </c>
    </row>
    <row r="7" spans="1:8" x14ac:dyDescent="0.2">
      <c r="A7" s="101">
        <f>+'3 vol. C'!C7</f>
        <v>42736</v>
      </c>
      <c r="C7" s="298" t="str">
        <f>+H7</f>
        <v/>
      </c>
      <c r="E7" s="90" t="s">
        <v>127</v>
      </c>
      <c r="H7" s="293" t="str">
        <f>IF('4.conf C'!C8&gt;0,('4.conf C'!C8/'4.conf C'!$F$11)*100,"")</f>
        <v/>
      </c>
    </row>
    <row r="8" spans="1:8" x14ac:dyDescent="0.2">
      <c r="A8" s="102">
        <f>+'3 vol. C'!C8</f>
        <v>42767</v>
      </c>
      <c r="C8" s="296" t="str">
        <f t="shared" ref="C8:C42" si="0">+H8</f>
        <v/>
      </c>
      <c r="E8" s="90" t="s">
        <v>128</v>
      </c>
      <c r="H8" s="291" t="str">
        <f>IF('4.conf C'!C9&gt;0,('4.conf C'!C9/'4.conf C'!$F$11)*100,"")</f>
        <v/>
      </c>
    </row>
    <row r="9" spans="1:8" x14ac:dyDescent="0.2">
      <c r="A9" s="102">
        <f>+'3 vol. C'!C9</f>
        <v>42795</v>
      </c>
      <c r="C9" s="296" t="str">
        <f t="shared" si="0"/>
        <v/>
      </c>
      <c r="E9" s="90" t="s">
        <v>129</v>
      </c>
      <c r="H9" s="291" t="str">
        <f>IF('4.conf C'!C10&gt;0,('4.conf C'!C10/'4.conf C'!$F$11)*100,"")</f>
        <v/>
      </c>
    </row>
    <row r="10" spans="1:8" x14ac:dyDescent="0.2">
      <c r="A10" s="102">
        <f>+'3 vol. C'!C10</f>
        <v>42826</v>
      </c>
      <c r="C10" s="296" t="str">
        <f t="shared" si="0"/>
        <v/>
      </c>
      <c r="E10" s="90" t="s">
        <v>130</v>
      </c>
      <c r="H10" s="291" t="str">
        <f>IF('4.conf C'!C11&gt;0,('4.conf C'!C11/'4.conf C'!$F$11)*100,"")</f>
        <v/>
      </c>
    </row>
    <row r="11" spans="1:8" x14ac:dyDescent="0.2">
      <c r="A11" s="102">
        <f>+'3 vol. C'!C11</f>
        <v>42856</v>
      </c>
      <c r="C11" s="296" t="str">
        <f t="shared" si="0"/>
        <v/>
      </c>
      <c r="H11" s="291" t="str">
        <f>IF('4.conf C'!C12&gt;0,('4.conf C'!C12/'4.conf C'!$F$11)*100,"")</f>
        <v/>
      </c>
    </row>
    <row r="12" spans="1:8" x14ac:dyDescent="0.2">
      <c r="A12" s="102">
        <f>+'3 vol. C'!C12</f>
        <v>42887</v>
      </c>
      <c r="C12" s="296" t="str">
        <f t="shared" si="0"/>
        <v/>
      </c>
      <c r="H12" s="291" t="str">
        <f>IF('4.conf C'!C13&gt;0,('4.conf C'!C13/'4.conf C'!$F$11)*100,"")</f>
        <v/>
      </c>
    </row>
    <row r="13" spans="1:8" x14ac:dyDescent="0.2">
      <c r="A13" s="102">
        <f>+'3 vol. C'!C13</f>
        <v>42917</v>
      </c>
      <c r="C13" s="296" t="str">
        <f t="shared" si="0"/>
        <v/>
      </c>
      <c r="H13" s="291" t="str">
        <f>IF('4.conf C'!C14&gt;0,('4.conf C'!C14/'4.conf C'!$F$11)*100,"")</f>
        <v/>
      </c>
    </row>
    <row r="14" spans="1:8" x14ac:dyDescent="0.2">
      <c r="A14" s="102">
        <f>+'3 vol. C'!C14</f>
        <v>42948</v>
      </c>
      <c r="C14" s="296" t="str">
        <f t="shared" si="0"/>
        <v/>
      </c>
      <c r="H14" s="291" t="str">
        <f>IF('4.conf C'!C15&gt;0,('4.conf C'!C15/'4.conf C'!$F$11)*100,"")</f>
        <v/>
      </c>
    </row>
    <row r="15" spans="1:8" x14ac:dyDescent="0.2">
      <c r="A15" s="102">
        <f>+'3 vol. C'!C15</f>
        <v>42979</v>
      </c>
      <c r="C15" s="296" t="str">
        <f t="shared" si="0"/>
        <v/>
      </c>
      <c r="H15" s="291" t="str">
        <f>IF('4.conf C'!C16&gt;0,('4.conf C'!C16/'4.conf C'!$F$11)*100,"")</f>
        <v/>
      </c>
    </row>
    <row r="16" spans="1:8" x14ac:dyDescent="0.2">
      <c r="A16" s="102">
        <f>+'3 vol. C'!C16</f>
        <v>43009</v>
      </c>
      <c r="C16" s="296" t="str">
        <f t="shared" si="0"/>
        <v/>
      </c>
      <c r="H16" s="291" t="str">
        <f>IF('4.conf C'!C17&gt;0,('4.conf C'!C17/'4.conf C'!$F$11)*100,"")</f>
        <v/>
      </c>
    </row>
    <row r="17" spans="1:8" x14ac:dyDescent="0.2">
      <c r="A17" s="102">
        <f>+'3 vol. C'!C17</f>
        <v>43040</v>
      </c>
      <c r="C17" s="296" t="str">
        <f t="shared" si="0"/>
        <v/>
      </c>
      <c r="H17" s="291" t="str">
        <f>IF('4.conf C'!C18&gt;0,('4.conf C'!C18/'4.conf C'!$F$11)*100,"")</f>
        <v/>
      </c>
    </row>
    <row r="18" spans="1:8" ht="13.5" thickBot="1" x14ac:dyDescent="0.25">
      <c r="A18" s="103">
        <f>+'3 vol. C'!C18</f>
        <v>43070</v>
      </c>
      <c r="C18" s="297" t="str">
        <f t="shared" si="0"/>
        <v/>
      </c>
      <c r="H18" s="292" t="str">
        <f>IF('4.conf C'!C19&gt;0,('4.conf C'!C19/'4.conf C'!$F$11)*100,"")</f>
        <v/>
      </c>
    </row>
    <row r="19" spans="1:8" x14ac:dyDescent="0.2">
      <c r="A19" s="101">
        <f>+'3 vol. C'!C19</f>
        <v>43101</v>
      </c>
      <c r="C19" s="298" t="str">
        <f t="shared" si="0"/>
        <v/>
      </c>
      <c r="H19" s="293" t="str">
        <f>IF('4.conf C'!C20&gt;0,('4.conf C'!C20/'4.conf C'!$F$11)*100,"")</f>
        <v/>
      </c>
    </row>
    <row r="20" spans="1:8" x14ac:dyDescent="0.2">
      <c r="A20" s="102">
        <f>+'3 vol. C'!C20</f>
        <v>43132</v>
      </c>
      <c r="C20" s="296" t="str">
        <f t="shared" si="0"/>
        <v/>
      </c>
      <c r="H20" s="291" t="str">
        <f>IF('4.conf C'!C21&gt;0,('4.conf C'!C21/'4.conf C'!$F$11)*100,"")</f>
        <v/>
      </c>
    </row>
    <row r="21" spans="1:8" x14ac:dyDescent="0.2">
      <c r="A21" s="102">
        <f>+'3 vol. C'!C21</f>
        <v>43160</v>
      </c>
      <c r="C21" s="296" t="str">
        <f t="shared" si="0"/>
        <v/>
      </c>
      <c r="H21" s="291" t="str">
        <f>IF('4.conf C'!C22&gt;0,('4.conf C'!C22/'4.conf C'!$F$11)*100,"")</f>
        <v/>
      </c>
    </row>
    <row r="22" spans="1:8" x14ac:dyDescent="0.2">
      <c r="A22" s="102">
        <f>+'3 vol. C'!C22</f>
        <v>43191</v>
      </c>
      <c r="C22" s="296" t="str">
        <f t="shared" si="0"/>
        <v/>
      </c>
      <c r="H22" s="291" t="str">
        <f>IF('4.conf C'!C23&gt;0,('4.conf C'!C23/'4.conf C'!$F$11)*100,"")</f>
        <v/>
      </c>
    </row>
    <row r="23" spans="1:8" x14ac:dyDescent="0.2">
      <c r="A23" s="102">
        <f>+'3 vol. C'!C23</f>
        <v>43221</v>
      </c>
      <c r="C23" s="296" t="str">
        <f t="shared" si="0"/>
        <v/>
      </c>
      <c r="H23" s="291" t="str">
        <f>IF('4.conf C'!C24&gt;0,('4.conf C'!C24/'4.conf C'!$F$11)*100,"")</f>
        <v/>
      </c>
    </row>
    <row r="24" spans="1:8" x14ac:dyDescent="0.2">
      <c r="A24" s="102">
        <f>+'3 vol. C'!C24</f>
        <v>43252</v>
      </c>
      <c r="C24" s="296" t="str">
        <f t="shared" si="0"/>
        <v/>
      </c>
      <c r="H24" s="291" t="str">
        <f>IF('4.conf C'!C25&gt;0,('4.conf C'!C25/'4.conf C'!$F$11)*100,"")</f>
        <v/>
      </c>
    </row>
    <row r="25" spans="1:8" x14ac:dyDescent="0.2">
      <c r="A25" s="102">
        <f>+'3 vol. C'!C25</f>
        <v>43282</v>
      </c>
      <c r="C25" s="296" t="str">
        <f t="shared" si="0"/>
        <v/>
      </c>
      <c r="H25" s="291" t="str">
        <f>IF('4.conf C'!C26&gt;0,('4.conf C'!C26/'4.conf C'!$F$11)*100,"")</f>
        <v/>
      </c>
    </row>
    <row r="26" spans="1:8" x14ac:dyDescent="0.2">
      <c r="A26" s="102">
        <f>+'3 vol. C'!C26</f>
        <v>43313</v>
      </c>
      <c r="C26" s="296" t="str">
        <f t="shared" si="0"/>
        <v/>
      </c>
      <c r="H26" s="291" t="str">
        <f>IF('4.conf C'!C27&gt;0,('4.conf C'!C27/'4.conf C'!$F$11)*100,"")</f>
        <v/>
      </c>
    </row>
    <row r="27" spans="1:8" x14ac:dyDescent="0.2">
      <c r="A27" s="102">
        <f>+'3 vol. C'!C27</f>
        <v>43344</v>
      </c>
      <c r="C27" s="296" t="str">
        <f t="shared" si="0"/>
        <v/>
      </c>
      <c r="H27" s="291" t="str">
        <f>IF('4.conf C'!C28&gt;0,('4.conf C'!C28/'4.conf C'!$F$11)*100,"")</f>
        <v/>
      </c>
    </row>
    <row r="28" spans="1:8" x14ac:dyDescent="0.2">
      <c r="A28" s="102">
        <f>+'3 vol. C'!C28</f>
        <v>43374</v>
      </c>
      <c r="C28" s="296" t="str">
        <f t="shared" si="0"/>
        <v/>
      </c>
      <c r="H28" s="291" t="str">
        <f>IF('4.conf C'!C29&gt;0,('4.conf C'!C29/'4.conf C'!$F$11)*100,"")</f>
        <v/>
      </c>
    </row>
    <row r="29" spans="1:8" x14ac:dyDescent="0.2">
      <c r="A29" s="102">
        <f>+'3 vol. C'!C29</f>
        <v>43405</v>
      </c>
      <c r="C29" s="296" t="str">
        <f t="shared" si="0"/>
        <v/>
      </c>
      <c r="H29" s="291" t="str">
        <f>IF('4.conf C'!C30&gt;0,('4.conf C'!C30/'4.conf C'!$F$11)*100,"")</f>
        <v/>
      </c>
    </row>
    <row r="30" spans="1:8" ht="13.5" thickBot="1" x14ac:dyDescent="0.25">
      <c r="A30" s="103">
        <f>+'3 vol. C'!C30</f>
        <v>43435</v>
      </c>
      <c r="C30" s="299" t="str">
        <f t="shared" si="0"/>
        <v/>
      </c>
      <c r="H30" s="294" t="str">
        <f>IF('4.conf C'!C31&gt;0,('4.conf C'!C31/'4.conf C'!$F$11)*100,"")</f>
        <v/>
      </c>
    </row>
    <row r="31" spans="1:8" x14ac:dyDescent="0.2">
      <c r="A31" s="101">
        <f>+'3 vol. C'!C31</f>
        <v>43466</v>
      </c>
      <c r="C31" s="300" t="str">
        <f t="shared" si="0"/>
        <v/>
      </c>
      <c r="H31" s="290" t="str">
        <f>IF('4.conf C'!C32&gt;0,('4.conf C'!C32/'4.conf C'!$F$11)*100,"")</f>
        <v/>
      </c>
    </row>
    <row r="32" spans="1:8" x14ac:dyDescent="0.2">
      <c r="A32" s="102">
        <f>+'3 vol. C'!C32</f>
        <v>43497</v>
      </c>
      <c r="C32" s="296" t="str">
        <f t="shared" si="0"/>
        <v/>
      </c>
      <c r="H32" s="291" t="str">
        <f>IF('4.conf C'!C33&gt;0,('4.conf C'!C33/'4.conf C'!$F$11)*100,"")</f>
        <v/>
      </c>
    </row>
    <row r="33" spans="1:8" x14ac:dyDescent="0.2">
      <c r="A33" s="102">
        <f>+'3 vol. C'!C33</f>
        <v>43525</v>
      </c>
      <c r="C33" s="296" t="str">
        <f t="shared" si="0"/>
        <v/>
      </c>
      <c r="H33" s="291" t="str">
        <f>IF('4.conf C'!C34&gt;0,('4.conf C'!C34/'4.conf C'!$F$11)*100,"")</f>
        <v/>
      </c>
    </row>
    <row r="34" spans="1:8" x14ac:dyDescent="0.2">
      <c r="A34" s="102">
        <f>+'3 vol. C'!C34</f>
        <v>43556</v>
      </c>
      <c r="C34" s="296" t="str">
        <f t="shared" si="0"/>
        <v/>
      </c>
      <c r="H34" s="291" t="str">
        <f>IF('4.conf C'!C35&gt;0,('4.conf C'!C35/'4.conf C'!$F$11)*100,"")</f>
        <v/>
      </c>
    </row>
    <row r="35" spans="1:8" x14ac:dyDescent="0.2">
      <c r="A35" s="102">
        <f>+'3 vol. C'!C35</f>
        <v>43586</v>
      </c>
      <c r="C35" s="296" t="str">
        <f t="shared" si="0"/>
        <v/>
      </c>
      <c r="H35" s="291" t="str">
        <f>IF('4.conf C'!C36&gt;0,('4.conf C'!C36/'4.conf C'!$F$11)*100,"")</f>
        <v/>
      </c>
    </row>
    <row r="36" spans="1:8" x14ac:dyDescent="0.2">
      <c r="A36" s="102">
        <f>+'3 vol. C'!C36</f>
        <v>43617</v>
      </c>
      <c r="C36" s="296" t="str">
        <f t="shared" si="0"/>
        <v/>
      </c>
      <c r="H36" s="291" t="str">
        <f>IF('4.conf C'!C37&gt;0,('4.conf C'!C37/'4.conf C'!$F$11)*100,"")</f>
        <v/>
      </c>
    </row>
    <row r="37" spans="1:8" x14ac:dyDescent="0.2">
      <c r="A37" s="102">
        <f>+'3 vol. C'!C37</f>
        <v>43647</v>
      </c>
      <c r="C37" s="296" t="str">
        <f t="shared" si="0"/>
        <v/>
      </c>
      <c r="H37" s="291" t="str">
        <f>IF('4.conf C'!C38&gt;0,('4.conf C'!C38/'4.conf C'!$F$11)*100,"")</f>
        <v/>
      </c>
    </row>
    <row r="38" spans="1:8" x14ac:dyDescent="0.2">
      <c r="A38" s="102">
        <f>+'3 vol. C'!C38</f>
        <v>43678</v>
      </c>
      <c r="C38" s="296" t="str">
        <f t="shared" si="0"/>
        <v/>
      </c>
      <c r="H38" s="291" t="str">
        <f>IF('4.conf C'!C39&gt;0,('4.conf C'!C39/'4.conf C'!$F$11)*100,"")</f>
        <v/>
      </c>
    </row>
    <row r="39" spans="1:8" x14ac:dyDescent="0.2">
      <c r="A39" s="102">
        <f>+'3 vol. C'!C39</f>
        <v>43709</v>
      </c>
      <c r="C39" s="296" t="str">
        <f t="shared" si="0"/>
        <v/>
      </c>
      <c r="H39" s="291" t="str">
        <f>IF('4.conf C'!C40&gt;0,('4.conf C'!C40/'4.conf C'!$F$11)*100,"")</f>
        <v/>
      </c>
    </row>
    <row r="40" spans="1:8" x14ac:dyDescent="0.2">
      <c r="A40" s="102">
        <f>+'3 vol. C'!C40</f>
        <v>43739</v>
      </c>
      <c r="C40" s="296" t="str">
        <f t="shared" si="0"/>
        <v/>
      </c>
      <c r="H40" s="291" t="str">
        <f>IF('4.conf C'!C41&gt;0,('4.conf C'!C41/'4.conf C'!$F$11)*100,"")</f>
        <v/>
      </c>
    </row>
    <row r="41" spans="1:8" x14ac:dyDescent="0.2">
      <c r="A41" s="102">
        <f>+'3 vol. C'!C41</f>
        <v>43770</v>
      </c>
      <c r="C41" s="296" t="str">
        <f t="shared" si="0"/>
        <v/>
      </c>
      <c r="H41" s="291" t="str">
        <f>IF('4.conf C'!C42&gt;0,('4.conf C'!C42/'4.conf C'!$F$11)*100,"")</f>
        <v/>
      </c>
    </row>
    <row r="42" spans="1:8" ht="13.5" thickBot="1" x14ac:dyDescent="0.25">
      <c r="A42" s="107">
        <f>+'3 vol. C'!C42</f>
        <v>43800</v>
      </c>
      <c r="C42" s="299" t="str">
        <f t="shared" si="0"/>
        <v/>
      </c>
      <c r="H42" s="294" t="str">
        <f>IF('4.conf C'!C43&gt;0,('4.conf C'!C43/'4.conf C'!$F$11)*100,"")</f>
        <v/>
      </c>
    </row>
    <row r="43" spans="1:8" x14ac:dyDescent="0.2">
      <c r="A43" s="101">
        <f>+'3 vol. C'!C43</f>
        <v>43831</v>
      </c>
      <c r="C43" s="300"/>
      <c r="H43" s="445"/>
    </row>
    <row r="44" spans="1:8" x14ac:dyDescent="0.2">
      <c r="A44" s="102">
        <f>+'3 vol. C'!C44</f>
        <v>43862</v>
      </c>
      <c r="C44" s="296"/>
      <c r="H44" s="445"/>
    </row>
    <row r="45" spans="1:8" x14ac:dyDescent="0.2">
      <c r="A45" s="102">
        <f>+'3 vol. C'!C45</f>
        <v>43891</v>
      </c>
      <c r="C45" s="296"/>
      <c r="H45" s="445"/>
    </row>
    <row r="46" spans="1:8" x14ac:dyDescent="0.2">
      <c r="A46" s="102">
        <f>+'3 vol. C'!C46</f>
        <v>43922</v>
      </c>
      <c r="C46" s="296"/>
      <c r="H46" s="445"/>
    </row>
    <row r="47" spans="1:8" x14ac:dyDescent="0.2">
      <c r="A47" s="102">
        <f>+'3 vol. C'!C47</f>
        <v>43952</v>
      </c>
      <c r="C47" s="296"/>
      <c r="H47" s="445"/>
    </row>
    <row r="48" spans="1:8" ht="13.5" thickBot="1" x14ac:dyDescent="0.25">
      <c r="A48" s="103">
        <f>+'3 vol. C'!C48</f>
        <v>43983</v>
      </c>
      <c r="C48" s="297"/>
      <c r="H48" s="445"/>
    </row>
    <row r="49" spans="1:8" ht="13.5" thickBot="1" x14ac:dyDescent="0.25">
      <c r="A49" s="46"/>
      <c r="C49" s="49"/>
    </row>
    <row r="50" spans="1:8" ht="57.75" customHeight="1" thickBot="1" x14ac:dyDescent="0.25">
      <c r="A50" s="57" t="str">
        <f>+'3 vol. C'!C50</f>
        <v>Año</v>
      </c>
      <c r="C50" s="334" t="str">
        <f>+C6</f>
        <v>EXPORTACIONES US$ FOB   RESÚMEN PÚBLICO</v>
      </c>
      <c r="H50" s="24" t="str">
        <f>+H6</f>
        <v>EXPORTACIONES US$ FOB   RESÚMEN PÚBLICO</v>
      </c>
    </row>
    <row r="51" spans="1:8" ht="12.75" customHeight="1" x14ac:dyDescent="0.2">
      <c r="A51" s="65">
        <v>2014</v>
      </c>
      <c r="C51" s="367"/>
      <c r="H51" s="366"/>
    </row>
    <row r="52" spans="1:8" ht="12.75" customHeight="1" x14ac:dyDescent="0.2">
      <c r="A52" s="61">
        <v>2015</v>
      </c>
      <c r="C52" s="368"/>
      <c r="H52" s="366"/>
    </row>
    <row r="53" spans="1:8" ht="12.75" customHeight="1" x14ac:dyDescent="0.2">
      <c r="A53" s="61">
        <v>2016</v>
      </c>
      <c r="C53" s="368"/>
      <c r="H53" s="366"/>
    </row>
    <row r="54" spans="1:8" ht="12.75" customHeight="1" x14ac:dyDescent="0.2">
      <c r="A54" s="61">
        <v>2017</v>
      </c>
      <c r="C54" s="368"/>
      <c r="H54" s="366"/>
    </row>
    <row r="55" spans="1:8" x14ac:dyDescent="0.2">
      <c r="A55" s="61">
        <v>2018</v>
      </c>
      <c r="C55" s="301" t="str">
        <f>+H55</f>
        <v/>
      </c>
      <c r="H55" s="293" t="str">
        <f>IF('4.conf C'!C56&gt;0,('4.conf C'!C56/'4.conf C'!$F$11)*100,"")</f>
        <v/>
      </c>
    </row>
    <row r="56" spans="1:8" x14ac:dyDescent="0.2">
      <c r="A56" s="61">
        <v>2019</v>
      </c>
      <c r="C56" s="301" t="str">
        <f>+H56</f>
        <v/>
      </c>
      <c r="H56" s="293" t="str">
        <f>IF('4.conf C'!C57&gt;0,('4.conf C'!C57/'4.conf C'!$F$11)*100,"")</f>
        <v/>
      </c>
    </row>
    <row r="57" spans="1:8" ht="13.5" thickBot="1" x14ac:dyDescent="0.25">
      <c r="A57" s="360" t="str">
        <f>+'3 vol. C'!C58</f>
        <v>Ene-jun 2020</v>
      </c>
      <c r="C57" s="302" t="str">
        <f>+H57</f>
        <v/>
      </c>
      <c r="H57" s="293" t="str">
        <f>IF('4.conf C'!C58&gt;0,('4.conf C'!C58/'4.conf C'!$F$11)*100,"")</f>
        <v/>
      </c>
    </row>
    <row r="61" spans="1:8" hidden="1" x14ac:dyDescent="0.2">
      <c r="A61" s="84" t="s">
        <v>147</v>
      </c>
    </row>
    <row r="62" spans="1:8" ht="13.5" hidden="1" thickBot="1" x14ac:dyDescent="0.25"/>
    <row r="63" spans="1:8" ht="38.25" hidden="1" customHeight="1" thickBot="1" x14ac:dyDescent="0.25">
      <c r="A63" s="89" t="s">
        <v>7</v>
      </c>
      <c r="B63" s="98"/>
      <c r="C63" s="95" t="str">
        <f>+C50</f>
        <v>EXPORTACIONES US$ FOB   RESÚMEN PÚBLICO</v>
      </c>
    </row>
    <row r="64" spans="1:8" hidden="1" x14ac:dyDescent="0.2">
      <c r="A64" s="97">
        <v>2002</v>
      </c>
      <c r="B64" s="98"/>
      <c r="C64" s="111" t="e">
        <f>+C55-SUM(C7:C18)</f>
        <v>#VALUE!</v>
      </c>
    </row>
    <row r="65" spans="1:3" hidden="1" x14ac:dyDescent="0.2">
      <c r="A65" s="99">
        <v>2003</v>
      </c>
      <c r="B65" s="98"/>
      <c r="C65" s="115" t="e">
        <f>+C56-SUM(C19:C30)</f>
        <v>#VALUE!</v>
      </c>
    </row>
    <row r="66" spans="1:3" ht="13.5" hidden="1" thickBot="1" x14ac:dyDescent="0.25">
      <c r="A66" s="100">
        <v>2004</v>
      </c>
      <c r="B66" s="98"/>
      <c r="C66" s="119" t="e">
        <f>+C57-SUM(C31:C42)</f>
        <v>#VALUE!</v>
      </c>
    </row>
    <row r="67" spans="1:3" hidden="1" x14ac:dyDescent="0.2">
      <c r="A67" s="97" t="e">
        <f>+#REF!</f>
        <v>#REF!</v>
      </c>
      <c r="B67" s="98"/>
      <c r="C67" s="124" t="e">
        <f>+#REF!-(SUM(C31:INDEX(C31:C42,'[5]parámetros e instrucciones'!$E$3)))</f>
        <v>#REF!</v>
      </c>
    </row>
    <row r="68" spans="1:3" ht="13.5" hidden="1" thickBot="1" x14ac:dyDescent="0.25">
      <c r="A68" s="100" t="e">
        <f>+#REF!</f>
        <v>#REF!</v>
      </c>
      <c r="B68" s="98"/>
      <c r="C68" s="129" t="e">
        <f>+#REF!-(SUM(#REF!:INDEX(#REF!,'[5]parámetros e instrucciones'!$E$3)))</f>
        <v>#REF!</v>
      </c>
    </row>
  </sheetData>
  <sheetProtection formatCells="0" formatColumns="0" formatRows="0"/>
  <protectedRanges>
    <protectedRange sqref="C55:C57 C7:C48" name="Rango2_1"/>
    <protectedRange sqref="C55:C57" name="Rango1_1"/>
  </protectedRanges>
  <mergeCells count="5">
    <mergeCell ref="E4:F4"/>
    <mergeCell ref="A1:C1"/>
    <mergeCell ref="A2:C2"/>
    <mergeCell ref="A3:C3"/>
    <mergeCell ref="A4:C4"/>
  </mergeCells>
  <phoneticPr fontId="16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86" orientation="portrait" horizontalDpi="300" verticalDpi="300" r:id="rId1"/>
  <headerFooter alignWithMargins="0">
    <oddHeader>&amp;R2020 - Año del General Manuel Belgrano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H68"/>
  <sheetViews>
    <sheetView workbookViewId="0">
      <selection activeCell="C38" sqref="C38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8.28515625" style="66" customWidth="1"/>
    <col min="4" max="4" width="11.42578125" style="51"/>
    <col min="5" max="6" width="0" style="51" hidden="1" customWidth="1"/>
    <col min="7" max="7" width="11.42578125" style="51"/>
    <col min="8" max="8" width="18.5703125" style="51" hidden="1" customWidth="1"/>
    <col min="9" max="16384" width="11.42578125" style="51"/>
  </cols>
  <sheetData>
    <row r="1" spans="1:8" x14ac:dyDescent="0.2">
      <c r="A1" s="492" t="s">
        <v>222</v>
      </c>
      <c r="B1" s="492"/>
      <c r="C1" s="492"/>
    </row>
    <row r="2" spans="1:8" x14ac:dyDescent="0.2">
      <c r="A2" s="492" t="s">
        <v>189</v>
      </c>
      <c r="B2" s="492"/>
      <c r="C2" s="492"/>
    </row>
    <row r="3" spans="1:8" ht="13.5" thickBot="1" x14ac:dyDescent="0.25">
      <c r="A3" s="491" t="str">
        <f>+'1 modelos T'!A3</f>
        <v>Tricetas</v>
      </c>
      <c r="B3" s="491"/>
      <c r="C3" s="491"/>
      <c r="E3" s="104"/>
      <c r="F3" s="104"/>
      <c r="H3" s="84" t="s">
        <v>121</v>
      </c>
    </row>
    <row r="4" spans="1:8" ht="13.5" thickBot="1" x14ac:dyDescent="0.25">
      <c r="A4" s="492" t="s">
        <v>217</v>
      </c>
      <c r="B4" s="492"/>
      <c r="C4" s="492"/>
      <c r="E4" s="493" t="s">
        <v>131</v>
      </c>
      <c r="F4" s="494"/>
      <c r="H4" s="84" t="s">
        <v>154</v>
      </c>
    </row>
    <row r="5" spans="1:8" ht="13.5" thickBot="1" x14ac:dyDescent="0.25">
      <c r="A5" s="52"/>
      <c r="C5" s="55"/>
    </row>
    <row r="6" spans="1:8" ht="60" customHeight="1" thickBot="1" x14ac:dyDescent="0.25">
      <c r="A6" s="24" t="s">
        <v>112</v>
      </c>
      <c r="C6" s="24" t="s">
        <v>141</v>
      </c>
      <c r="F6" s="90"/>
      <c r="H6" s="24" t="s">
        <v>141</v>
      </c>
    </row>
    <row r="7" spans="1:8" x14ac:dyDescent="0.2">
      <c r="A7" s="101">
        <f>+'3 vol. C'!C7</f>
        <v>42736</v>
      </c>
      <c r="C7" s="298" t="str">
        <f t="shared" ref="C7:C42" si="0">+H7</f>
        <v/>
      </c>
      <c r="E7" s="90" t="s">
        <v>127</v>
      </c>
      <c r="H7" s="293" t="str">
        <f>IF('4.conf C'!C8&gt;0,('4.conf C'!C8/'4.conf C'!$F$11)*100,"")</f>
        <v/>
      </c>
    </row>
    <row r="8" spans="1:8" x14ac:dyDescent="0.2">
      <c r="A8" s="102">
        <f>+'3 vol. C'!C8</f>
        <v>42767</v>
      </c>
      <c r="C8" s="296" t="str">
        <f t="shared" si="0"/>
        <v/>
      </c>
      <c r="E8" s="90" t="s">
        <v>128</v>
      </c>
      <c r="H8" s="291" t="str">
        <f>IF('4.conf C'!C9&gt;0,('4.conf C'!C9/'4.conf C'!$F$11)*100,"")</f>
        <v/>
      </c>
    </row>
    <row r="9" spans="1:8" x14ac:dyDescent="0.2">
      <c r="A9" s="102">
        <f>+'3 vol. C'!C9</f>
        <v>42795</v>
      </c>
      <c r="C9" s="296" t="str">
        <f t="shared" si="0"/>
        <v/>
      </c>
      <c r="E9" s="90" t="s">
        <v>129</v>
      </c>
      <c r="H9" s="291" t="str">
        <f>IF('4.conf C'!C10&gt;0,('4.conf C'!C10/'4.conf C'!$F$11)*100,"")</f>
        <v/>
      </c>
    </row>
    <row r="10" spans="1:8" x14ac:dyDescent="0.2">
      <c r="A10" s="102">
        <f>+'3 vol. C'!C10</f>
        <v>42826</v>
      </c>
      <c r="C10" s="296" t="str">
        <f t="shared" si="0"/>
        <v/>
      </c>
      <c r="E10" s="90" t="s">
        <v>130</v>
      </c>
      <c r="H10" s="291" t="str">
        <f>IF('4.conf C'!C11&gt;0,('4.conf C'!C11/'4.conf C'!$F$11)*100,"")</f>
        <v/>
      </c>
    </row>
    <row r="11" spans="1:8" x14ac:dyDescent="0.2">
      <c r="A11" s="102">
        <f>+'3 vol. C'!C11</f>
        <v>42856</v>
      </c>
      <c r="C11" s="296" t="str">
        <f t="shared" si="0"/>
        <v/>
      </c>
      <c r="H11" s="291" t="str">
        <f>IF('4.conf C'!C12&gt;0,('4.conf C'!C12/'4.conf C'!$F$11)*100,"")</f>
        <v/>
      </c>
    </row>
    <row r="12" spans="1:8" x14ac:dyDescent="0.2">
      <c r="A12" s="102">
        <f>+'3 vol. C'!C12</f>
        <v>42887</v>
      </c>
      <c r="C12" s="296" t="str">
        <f t="shared" si="0"/>
        <v/>
      </c>
      <c r="H12" s="291" t="str">
        <f>IF('4.conf C'!C13&gt;0,('4.conf C'!C13/'4.conf C'!$F$11)*100,"")</f>
        <v/>
      </c>
    </row>
    <row r="13" spans="1:8" x14ac:dyDescent="0.2">
      <c r="A13" s="102">
        <f>+'3 vol. C'!C13</f>
        <v>42917</v>
      </c>
      <c r="C13" s="296" t="str">
        <f t="shared" si="0"/>
        <v/>
      </c>
      <c r="H13" s="291" t="str">
        <f>IF('4.conf C'!C14&gt;0,('4.conf C'!C14/'4.conf C'!$F$11)*100,"")</f>
        <v/>
      </c>
    </row>
    <row r="14" spans="1:8" x14ac:dyDescent="0.2">
      <c r="A14" s="102">
        <f>+'3 vol. C'!C14</f>
        <v>42948</v>
      </c>
      <c r="C14" s="296" t="str">
        <f t="shared" si="0"/>
        <v/>
      </c>
      <c r="H14" s="291" t="str">
        <f>IF('4.conf C'!C15&gt;0,('4.conf C'!C15/'4.conf C'!$F$11)*100,"")</f>
        <v/>
      </c>
    </row>
    <row r="15" spans="1:8" x14ac:dyDescent="0.2">
      <c r="A15" s="102">
        <f>+'3 vol. C'!C15</f>
        <v>42979</v>
      </c>
      <c r="C15" s="296" t="str">
        <f t="shared" si="0"/>
        <v/>
      </c>
      <c r="H15" s="291" t="str">
        <f>IF('4.conf C'!C16&gt;0,('4.conf C'!C16/'4.conf C'!$F$11)*100,"")</f>
        <v/>
      </c>
    </row>
    <row r="16" spans="1:8" x14ac:dyDescent="0.2">
      <c r="A16" s="102">
        <f>+'3 vol. C'!C16</f>
        <v>43009</v>
      </c>
      <c r="C16" s="296" t="str">
        <f t="shared" si="0"/>
        <v/>
      </c>
      <c r="H16" s="291" t="str">
        <f>IF('4.conf C'!C17&gt;0,('4.conf C'!C17/'4.conf C'!$F$11)*100,"")</f>
        <v/>
      </c>
    </row>
    <row r="17" spans="1:8" x14ac:dyDescent="0.2">
      <c r="A17" s="102">
        <f>+'3 vol. C'!C17</f>
        <v>43040</v>
      </c>
      <c r="C17" s="296" t="str">
        <f t="shared" si="0"/>
        <v/>
      </c>
      <c r="H17" s="291" t="str">
        <f>IF('4.conf C'!C18&gt;0,('4.conf C'!C18/'4.conf C'!$F$11)*100,"")</f>
        <v/>
      </c>
    </row>
    <row r="18" spans="1:8" ht="13.5" thickBot="1" x14ac:dyDescent="0.25">
      <c r="A18" s="103">
        <f>+'3 vol. C'!C18</f>
        <v>43070</v>
      </c>
      <c r="C18" s="297" t="str">
        <f t="shared" si="0"/>
        <v/>
      </c>
      <c r="H18" s="292" t="str">
        <f>IF('4.conf C'!C19&gt;0,('4.conf C'!C19/'4.conf C'!$F$11)*100,"")</f>
        <v/>
      </c>
    </row>
    <row r="19" spans="1:8" x14ac:dyDescent="0.2">
      <c r="A19" s="101">
        <f>+'3 vol. C'!C19</f>
        <v>43101</v>
      </c>
      <c r="C19" s="298" t="str">
        <f t="shared" si="0"/>
        <v/>
      </c>
      <c r="H19" s="293" t="str">
        <f>IF('4.conf C'!C20&gt;0,('4.conf C'!C20/'4.conf C'!$F$11)*100,"")</f>
        <v/>
      </c>
    </row>
    <row r="20" spans="1:8" x14ac:dyDescent="0.2">
      <c r="A20" s="102">
        <f>+'3 vol. C'!C20</f>
        <v>43132</v>
      </c>
      <c r="C20" s="296" t="str">
        <f t="shared" si="0"/>
        <v/>
      </c>
      <c r="H20" s="291" t="str">
        <f>IF('4.conf C'!C21&gt;0,('4.conf C'!C21/'4.conf C'!$F$11)*100,"")</f>
        <v/>
      </c>
    </row>
    <row r="21" spans="1:8" x14ac:dyDescent="0.2">
      <c r="A21" s="102">
        <f>+'3 vol. C'!C21</f>
        <v>43160</v>
      </c>
      <c r="C21" s="296" t="str">
        <f t="shared" si="0"/>
        <v/>
      </c>
      <c r="H21" s="291" t="str">
        <f>IF('4.conf C'!C22&gt;0,('4.conf C'!C22/'4.conf C'!$F$11)*100,"")</f>
        <v/>
      </c>
    </row>
    <row r="22" spans="1:8" x14ac:dyDescent="0.2">
      <c r="A22" s="102">
        <f>+'3 vol. C'!C22</f>
        <v>43191</v>
      </c>
      <c r="C22" s="296" t="str">
        <f t="shared" si="0"/>
        <v/>
      </c>
      <c r="H22" s="291" t="str">
        <f>IF('4.conf C'!C23&gt;0,('4.conf C'!C23/'4.conf C'!$F$11)*100,"")</f>
        <v/>
      </c>
    </row>
    <row r="23" spans="1:8" x14ac:dyDescent="0.2">
      <c r="A23" s="102">
        <f>+'3 vol. C'!C23</f>
        <v>43221</v>
      </c>
      <c r="C23" s="296" t="str">
        <f t="shared" si="0"/>
        <v/>
      </c>
      <c r="H23" s="291" t="str">
        <f>IF('4.conf C'!C24&gt;0,('4.conf C'!C24/'4.conf C'!$F$11)*100,"")</f>
        <v/>
      </c>
    </row>
    <row r="24" spans="1:8" x14ac:dyDescent="0.2">
      <c r="A24" s="102">
        <f>+'3 vol. C'!C24</f>
        <v>43252</v>
      </c>
      <c r="C24" s="296" t="str">
        <f t="shared" si="0"/>
        <v/>
      </c>
      <c r="H24" s="291" t="str">
        <f>IF('4.conf C'!C25&gt;0,('4.conf C'!C25/'4.conf C'!$F$11)*100,"")</f>
        <v/>
      </c>
    </row>
    <row r="25" spans="1:8" x14ac:dyDescent="0.2">
      <c r="A25" s="102">
        <f>+'3 vol. C'!C25</f>
        <v>43282</v>
      </c>
      <c r="C25" s="296" t="str">
        <f t="shared" si="0"/>
        <v/>
      </c>
      <c r="H25" s="291" t="str">
        <f>IF('4.conf C'!C26&gt;0,('4.conf C'!C26/'4.conf C'!$F$11)*100,"")</f>
        <v/>
      </c>
    </row>
    <row r="26" spans="1:8" x14ac:dyDescent="0.2">
      <c r="A26" s="102">
        <f>+'3 vol. C'!C26</f>
        <v>43313</v>
      </c>
      <c r="C26" s="296" t="str">
        <f t="shared" si="0"/>
        <v/>
      </c>
      <c r="H26" s="291" t="str">
        <f>IF('4.conf C'!C27&gt;0,('4.conf C'!C27/'4.conf C'!$F$11)*100,"")</f>
        <v/>
      </c>
    </row>
    <row r="27" spans="1:8" x14ac:dyDescent="0.2">
      <c r="A27" s="102">
        <f>+'3 vol. C'!C27</f>
        <v>43344</v>
      </c>
      <c r="C27" s="296" t="str">
        <f t="shared" si="0"/>
        <v/>
      </c>
      <c r="H27" s="291" t="str">
        <f>IF('4.conf C'!C28&gt;0,('4.conf C'!C28/'4.conf C'!$F$11)*100,"")</f>
        <v/>
      </c>
    </row>
    <row r="28" spans="1:8" x14ac:dyDescent="0.2">
      <c r="A28" s="102">
        <f>+'3 vol. C'!C28</f>
        <v>43374</v>
      </c>
      <c r="C28" s="296" t="str">
        <f t="shared" si="0"/>
        <v/>
      </c>
      <c r="H28" s="291" t="str">
        <f>IF('4.conf C'!C29&gt;0,('4.conf C'!C29/'4.conf C'!$F$11)*100,"")</f>
        <v/>
      </c>
    </row>
    <row r="29" spans="1:8" x14ac:dyDescent="0.2">
      <c r="A29" s="102">
        <f>+'3 vol. C'!C29</f>
        <v>43405</v>
      </c>
      <c r="C29" s="296" t="str">
        <f t="shared" si="0"/>
        <v/>
      </c>
      <c r="H29" s="291" t="str">
        <f>IF('4.conf C'!C30&gt;0,('4.conf C'!C30/'4.conf C'!$F$11)*100,"")</f>
        <v/>
      </c>
    </row>
    <row r="30" spans="1:8" ht="13.5" thickBot="1" x14ac:dyDescent="0.25">
      <c r="A30" s="103">
        <f>+'3 vol. C'!C30</f>
        <v>43435</v>
      </c>
      <c r="C30" s="299" t="str">
        <f t="shared" si="0"/>
        <v/>
      </c>
      <c r="H30" s="294" t="str">
        <f>IF('4.conf C'!C31&gt;0,('4.conf C'!C31/'4.conf C'!$F$11)*100,"")</f>
        <v/>
      </c>
    </row>
    <row r="31" spans="1:8" x14ac:dyDescent="0.2">
      <c r="A31" s="101">
        <f>+'3 vol. C'!C31</f>
        <v>43466</v>
      </c>
      <c r="C31" s="300" t="str">
        <f t="shared" si="0"/>
        <v/>
      </c>
      <c r="H31" s="290" t="str">
        <f>IF('4.conf C'!C32&gt;0,('4.conf C'!C32/'4.conf C'!$F$11)*100,"")</f>
        <v/>
      </c>
    </row>
    <row r="32" spans="1:8" x14ac:dyDescent="0.2">
      <c r="A32" s="102">
        <f>+'3 vol. C'!C32</f>
        <v>43497</v>
      </c>
      <c r="C32" s="296" t="str">
        <f t="shared" si="0"/>
        <v/>
      </c>
      <c r="H32" s="291" t="str">
        <f>IF('4.conf C'!C33&gt;0,('4.conf C'!C33/'4.conf C'!$F$11)*100,"")</f>
        <v/>
      </c>
    </row>
    <row r="33" spans="1:8" x14ac:dyDescent="0.2">
      <c r="A33" s="102">
        <f>+'3 vol. C'!C33</f>
        <v>43525</v>
      </c>
      <c r="C33" s="296" t="str">
        <f t="shared" si="0"/>
        <v/>
      </c>
      <c r="H33" s="291" t="str">
        <f>IF('4.conf C'!C34&gt;0,('4.conf C'!C34/'4.conf C'!$F$11)*100,"")</f>
        <v/>
      </c>
    </row>
    <row r="34" spans="1:8" x14ac:dyDescent="0.2">
      <c r="A34" s="102">
        <f>+'3 vol. C'!C34</f>
        <v>43556</v>
      </c>
      <c r="C34" s="296" t="str">
        <f t="shared" si="0"/>
        <v/>
      </c>
      <c r="H34" s="291" t="str">
        <f>IF('4.conf C'!C35&gt;0,('4.conf C'!C35/'4.conf C'!$F$11)*100,"")</f>
        <v/>
      </c>
    </row>
    <row r="35" spans="1:8" x14ac:dyDescent="0.2">
      <c r="A35" s="102">
        <f>+'3 vol. C'!C35</f>
        <v>43586</v>
      </c>
      <c r="C35" s="296" t="str">
        <f t="shared" si="0"/>
        <v/>
      </c>
      <c r="H35" s="291" t="str">
        <f>IF('4.conf C'!C36&gt;0,('4.conf C'!C36/'4.conf C'!$F$11)*100,"")</f>
        <v/>
      </c>
    </row>
    <row r="36" spans="1:8" x14ac:dyDescent="0.2">
      <c r="A36" s="102">
        <f>+'3 vol. C'!C36</f>
        <v>43617</v>
      </c>
      <c r="C36" s="296" t="str">
        <f t="shared" si="0"/>
        <v/>
      </c>
      <c r="H36" s="291" t="str">
        <f>IF('4.conf C'!C37&gt;0,('4.conf C'!C37/'4.conf C'!$F$11)*100,"")</f>
        <v/>
      </c>
    </row>
    <row r="37" spans="1:8" x14ac:dyDescent="0.2">
      <c r="A37" s="102">
        <f>+'3 vol. C'!C37</f>
        <v>43647</v>
      </c>
      <c r="C37" s="296" t="str">
        <f t="shared" si="0"/>
        <v/>
      </c>
      <c r="H37" s="291" t="str">
        <f>IF('4.conf C'!C38&gt;0,('4.conf C'!C38/'4.conf C'!$F$11)*100,"")</f>
        <v/>
      </c>
    </row>
    <row r="38" spans="1:8" x14ac:dyDescent="0.2">
      <c r="A38" s="102">
        <f>+'3 vol. C'!C38</f>
        <v>43678</v>
      </c>
      <c r="C38" s="296" t="str">
        <f t="shared" si="0"/>
        <v/>
      </c>
      <c r="H38" s="291" t="str">
        <f>IF('4.conf C'!C39&gt;0,('4.conf C'!C39/'4.conf C'!$F$11)*100,"")</f>
        <v/>
      </c>
    </row>
    <row r="39" spans="1:8" x14ac:dyDescent="0.2">
      <c r="A39" s="102">
        <f>+'3 vol. C'!C39</f>
        <v>43709</v>
      </c>
      <c r="C39" s="296" t="str">
        <f t="shared" si="0"/>
        <v/>
      </c>
      <c r="H39" s="291" t="str">
        <f>IF('4.conf C'!C40&gt;0,('4.conf C'!C40/'4.conf C'!$F$11)*100,"")</f>
        <v/>
      </c>
    </row>
    <row r="40" spans="1:8" x14ac:dyDescent="0.2">
      <c r="A40" s="102">
        <f>+'3 vol. C'!C40</f>
        <v>43739</v>
      </c>
      <c r="C40" s="296" t="str">
        <f t="shared" si="0"/>
        <v/>
      </c>
      <c r="H40" s="291" t="str">
        <f>IF('4.conf C'!C41&gt;0,('4.conf C'!C41/'4.conf C'!$F$11)*100,"")</f>
        <v/>
      </c>
    </row>
    <row r="41" spans="1:8" x14ac:dyDescent="0.2">
      <c r="A41" s="102">
        <f>+'3 vol. C'!C41</f>
        <v>43770</v>
      </c>
      <c r="C41" s="296" t="str">
        <f t="shared" si="0"/>
        <v/>
      </c>
      <c r="H41" s="291" t="str">
        <f>IF('4.conf C'!C42&gt;0,('4.conf C'!C42/'4.conf C'!$F$11)*100,"")</f>
        <v/>
      </c>
    </row>
    <row r="42" spans="1:8" ht="13.5" thickBot="1" x14ac:dyDescent="0.25">
      <c r="A42" s="103">
        <f>+'3 vol. C'!C42</f>
        <v>43800</v>
      </c>
      <c r="C42" s="297" t="str">
        <f t="shared" si="0"/>
        <v/>
      </c>
      <c r="H42" s="292" t="str">
        <f>IF('4.conf C'!C43&gt;0,('4.conf C'!C43/'4.conf C'!$F$11)*100,"")</f>
        <v/>
      </c>
    </row>
    <row r="43" spans="1:8" x14ac:dyDescent="0.2">
      <c r="A43" s="101">
        <v>43831</v>
      </c>
      <c r="C43" s="300"/>
      <c r="H43" s="290"/>
    </row>
    <row r="44" spans="1:8" x14ac:dyDescent="0.2">
      <c r="A44" s="102">
        <v>43862</v>
      </c>
      <c r="C44" s="296"/>
      <c r="H44" s="291"/>
    </row>
    <row r="45" spans="1:8" x14ac:dyDescent="0.2">
      <c r="A45" s="102">
        <v>43891</v>
      </c>
      <c r="C45" s="296"/>
      <c r="H45" s="291"/>
    </row>
    <row r="46" spans="1:8" x14ac:dyDescent="0.2">
      <c r="A46" s="102">
        <v>43922</v>
      </c>
      <c r="C46" s="296"/>
      <c r="H46" s="291"/>
    </row>
    <row r="47" spans="1:8" x14ac:dyDescent="0.2">
      <c r="A47" s="102">
        <v>43952</v>
      </c>
      <c r="C47" s="296"/>
      <c r="H47" s="291"/>
    </row>
    <row r="48" spans="1:8" ht="13.5" thickBot="1" x14ac:dyDescent="0.25">
      <c r="A48" s="103">
        <v>43983</v>
      </c>
      <c r="C48" s="297"/>
      <c r="H48" s="292"/>
    </row>
    <row r="49" spans="1:8" ht="13.5" thickBot="1" x14ac:dyDescent="0.25">
      <c r="A49" s="46"/>
      <c r="C49" s="49"/>
    </row>
    <row r="50" spans="1:8" ht="57.75" customHeight="1" thickBot="1" x14ac:dyDescent="0.25">
      <c r="A50" s="57" t="str">
        <f>+'3 vol. C'!C50</f>
        <v>Año</v>
      </c>
      <c r="C50" s="334" t="str">
        <f>+C6</f>
        <v>EXPORTACIONES US$ FOB   RESÚMEN PÚBLICO</v>
      </c>
      <c r="H50" s="24" t="str">
        <f>+H6</f>
        <v>EXPORTACIONES US$ FOB   RESÚMEN PÚBLICO</v>
      </c>
    </row>
    <row r="51" spans="1:8" ht="12.75" customHeight="1" x14ac:dyDescent="0.2">
      <c r="A51" s="65">
        <v>2014</v>
      </c>
      <c r="C51" s="367"/>
      <c r="H51" s="293"/>
    </row>
    <row r="52" spans="1:8" ht="12.75" customHeight="1" x14ac:dyDescent="0.2">
      <c r="A52" s="61">
        <v>2015</v>
      </c>
      <c r="C52" s="368"/>
      <c r="H52" s="293"/>
    </row>
    <row r="53" spans="1:8" ht="12.75" customHeight="1" x14ac:dyDescent="0.2">
      <c r="A53" s="61">
        <v>2016</v>
      </c>
      <c r="C53" s="368"/>
      <c r="H53" s="293"/>
    </row>
    <row r="54" spans="1:8" ht="12.75" customHeight="1" x14ac:dyDescent="0.2">
      <c r="A54" s="61">
        <v>2017</v>
      </c>
      <c r="C54" s="368"/>
      <c r="H54" s="293"/>
    </row>
    <row r="55" spans="1:8" x14ac:dyDescent="0.2">
      <c r="A55" s="61">
        <v>2018</v>
      </c>
      <c r="C55" s="301" t="str">
        <f>+H55</f>
        <v/>
      </c>
      <c r="H55" s="293" t="str">
        <f>IF('4.conf C'!C56&gt;0,('4.conf C'!C56/'4.conf C'!$F$11)*100,"")</f>
        <v/>
      </c>
    </row>
    <row r="56" spans="1:8" x14ac:dyDescent="0.2">
      <c r="A56" s="61">
        <f>+'3 vol. C'!C57</f>
        <v>2019</v>
      </c>
      <c r="C56" s="301" t="str">
        <f>+H56</f>
        <v/>
      </c>
      <c r="H56" s="293" t="str">
        <f>IF('4.conf C'!C57&gt;0,('4.conf C'!C57/'4.conf C'!$F$11)*100,"")</f>
        <v/>
      </c>
    </row>
    <row r="57" spans="1:8" ht="13.5" thickBot="1" x14ac:dyDescent="0.25">
      <c r="A57" s="360" t="str">
        <f>+'3 vol. C'!C58</f>
        <v>Ene-jun 2020</v>
      </c>
      <c r="C57" s="302" t="str">
        <f>+H57</f>
        <v/>
      </c>
      <c r="H57" s="293" t="str">
        <f>IF('4.conf C'!C58&gt;0,('4.conf C'!C58/'4.conf C'!$F$11)*100,"")</f>
        <v/>
      </c>
    </row>
    <row r="61" spans="1:8" hidden="1" x14ac:dyDescent="0.2">
      <c r="A61" s="84" t="s">
        <v>147</v>
      </c>
    </row>
    <row r="62" spans="1:8" ht="13.5" hidden="1" thickBot="1" x14ac:dyDescent="0.25"/>
    <row r="63" spans="1:8" ht="38.25" hidden="1" customHeight="1" thickBot="1" x14ac:dyDescent="0.25">
      <c r="A63" s="89" t="s">
        <v>7</v>
      </c>
      <c r="B63" s="98"/>
      <c r="C63" s="95" t="str">
        <f>+C50</f>
        <v>EXPORTACIONES US$ FOB   RESÚMEN PÚBLICO</v>
      </c>
    </row>
    <row r="64" spans="1:8" hidden="1" x14ac:dyDescent="0.2">
      <c r="A64" s="97">
        <v>2002</v>
      </c>
      <c r="B64" s="98"/>
      <c r="C64" s="111" t="e">
        <f>+C55-SUM(C7:C18)</f>
        <v>#VALUE!</v>
      </c>
    </row>
    <row r="65" spans="1:3" hidden="1" x14ac:dyDescent="0.2">
      <c r="A65" s="99">
        <v>2003</v>
      </c>
      <c r="B65" s="98"/>
      <c r="C65" s="115" t="e">
        <f>+C56-SUM(C19:C30)</f>
        <v>#VALUE!</v>
      </c>
    </row>
    <row r="66" spans="1:3" ht="13.5" hidden="1" thickBot="1" x14ac:dyDescent="0.25">
      <c r="A66" s="100">
        <v>2004</v>
      </c>
      <c r="B66" s="98"/>
      <c r="C66" s="119" t="e">
        <f>+C57-SUM(C31:C42)</f>
        <v>#VALUE!</v>
      </c>
    </row>
    <row r="67" spans="1:3" hidden="1" x14ac:dyDescent="0.2">
      <c r="A67" s="97" t="e">
        <f>+#REF!</f>
        <v>#REF!</v>
      </c>
      <c r="B67" s="98"/>
      <c r="C67" s="124" t="e">
        <f>+#REF!-(SUM(C31:INDEX(C31:C42,'[5]parámetros e instrucciones'!$E$3)))</f>
        <v>#REF!</v>
      </c>
    </row>
    <row r="68" spans="1:3" ht="13.5" hidden="1" thickBot="1" x14ac:dyDescent="0.25">
      <c r="A68" s="100" t="e">
        <f>+#REF!</f>
        <v>#REF!</v>
      </c>
      <c r="B68" s="98"/>
      <c r="C68" s="129" t="e">
        <f>+#REF!-(SUM(#REF!:INDEX(#REF!,'[5]parámetros e instrucciones'!$E$3)))</f>
        <v>#REF!</v>
      </c>
    </row>
  </sheetData>
  <sheetProtection formatCells="0" formatColumns="0" formatRows="0"/>
  <protectedRanges>
    <protectedRange sqref="C7:C48 C55:C57" name="Rango2_1"/>
    <protectedRange sqref="C55:C57" name="Rango1_1"/>
  </protectedRanges>
  <mergeCells count="5">
    <mergeCell ref="E4:F4"/>
    <mergeCell ref="A1:C1"/>
    <mergeCell ref="A2:C2"/>
    <mergeCell ref="A3:C3"/>
    <mergeCell ref="A4:C4"/>
  </mergeCells>
  <phoneticPr fontId="16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86" orientation="portrait" horizontalDpi="300" verticalDpi="300" r:id="rId1"/>
  <headerFooter alignWithMargins="0">
    <oddHeader>&amp;R2020 - Año del General Manuel Belgrano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23"/>
  <sheetViews>
    <sheetView showGridLines="0" workbookViewId="0">
      <selection activeCell="C38" sqref="C38"/>
    </sheetView>
  </sheetViews>
  <sheetFormatPr baseColWidth="10" defaultRowHeight="12.75" x14ac:dyDescent="0.2"/>
  <cols>
    <col min="1" max="1" width="20.5703125" style="51" customWidth="1"/>
    <col min="2" max="2" width="36.5703125" style="51" customWidth="1"/>
    <col min="3" max="3" width="19" style="51" customWidth="1"/>
    <col min="4" max="16384" width="11.42578125" style="51"/>
  </cols>
  <sheetData>
    <row r="1" spans="1:2" s="171" customFormat="1" x14ac:dyDescent="0.2">
      <c r="A1" s="152" t="s">
        <v>219</v>
      </c>
      <c r="B1" s="152"/>
    </row>
    <row r="2" spans="1:2" s="171" customFormat="1" x14ac:dyDescent="0.2">
      <c r="A2" s="152" t="s">
        <v>103</v>
      </c>
      <c r="B2" s="152"/>
    </row>
    <row r="3" spans="1:2" s="53" customFormat="1" x14ac:dyDescent="0.2">
      <c r="A3" s="369" t="str">
        <f>+'1 modelos C'!A3</f>
        <v>Crucetas</v>
      </c>
      <c r="B3" s="369"/>
    </row>
    <row r="4" spans="1:2" ht="13.5" thickBot="1" x14ac:dyDescent="0.25"/>
    <row r="5" spans="1:2" ht="13.5" thickBot="1" x14ac:dyDescent="0.25">
      <c r="A5" s="159" t="s">
        <v>9</v>
      </c>
      <c r="B5" s="159" t="s">
        <v>218</v>
      </c>
    </row>
    <row r="6" spans="1:2" x14ac:dyDescent="0.2">
      <c r="A6" s="370">
        <v>2014</v>
      </c>
      <c r="B6" s="370"/>
    </row>
    <row r="7" spans="1:2" x14ac:dyDescent="0.2">
      <c r="A7" s="169">
        <v>2015</v>
      </c>
      <c r="B7" s="169"/>
    </row>
    <row r="8" spans="1:2" x14ac:dyDescent="0.2">
      <c r="A8" s="169">
        <v>2016</v>
      </c>
      <c r="B8" s="169"/>
    </row>
    <row r="9" spans="1:2" x14ac:dyDescent="0.2">
      <c r="A9" s="169">
        <v>2017</v>
      </c>
      <c r="B9" s="169"/>
    </row>
    <row r="10" spans="1:2" x14ac:dyDescent="0.2">
      <c r="A10" s="169">
        <f>'3 vol. C'!C56</f>
        <v>2018</v>
      </c>
      <c r="B10" s="169"/>
    </row>
    <row r="11" spans="1:2" x14ac:dyDescent="0.2">
      <c r="A11" s="169">
        <f>'3 vol. C'!C57</f>
        <v>2019</v>
      </c>
      <c r="B11" s="169"/>
    </row>
    <row r="12" spans="1:2" ht="13.5" thickBot="1" x14ac:dyDescent="0.25">
      <c r="A12" s="356" t="str">
        <f>'3 vol. C'!C58</f>
        <v>Ene-jun 2020</v>
      </c>
      <c r="B12" s="356"/>
    </row>
    <row r="13" spans="1:2" x14ac:dyDescent="0.2">
      <c r="A13" s="170"/>
    </row>
    <row r="17" spans="1:2" ht="13.5" hidden="1" thickBot="1" x14ac:dyDescent="0.25">
      <c r="A17" s="90" t="s">
        <v>121</v>
      </c>
    </row>
    <row r="18" spans="1:2" ht="13.5" hidden="1" thickBot="1" x14ac:dyDescent="0.25">
      <c r="A18" s="89" t="s">
        <v>7</v>
      </c>
      <c r="B18" s="89" t="s">
        <v>137</v>
      </c>
    </row>
    <row r="19" spans="1:2" hidden="1" x14ac:dyDescent="0.2">
      <c r="A19" s="97">
        <v>2003</v>
      </c>
      <c r="B19" s="135" t="str">
        <f>IF('3 vol. C'!E56&gt;'5capprod C'!B10,"ERROR","OK")</f>
        <v>OK</v>
      </c>
    </row>
    <row r="20" spans="1:2" hidden="1" x14ac:dyDescent="0.2">
      <c r="A20" s="99">
        <v>2004</v>
      </c>
      <c r="B20" s="136" t="str">
        <f>IF('3 vol. C'!E57&gt;'5capprod C'!B11,"ERROR","OK")</f>
        <v>OK</v>
      </c>
    </row>
    <row r="21" spans="1:2" ht="13.5" hidden="1" thickBot="1" x14ac:dyDescent="0.25">
      <c r="A21" s="100">
        <v>2005</v>
      </c>
      <c r="B21" s="137" t="str">
        <f>IF('3 vol. C'!E58&gt;'5capprod C'!B12,"ERROR","OK")</f>
        <v>OK</v>
      </c>
    </row>
    <row r="22" spans="1:2" hidden="1" x14ac:dyDescent="0.2">
      <c r="A22" s="97" t="e">
        <f>+#REF!</f>
        <v>#REF!</v>
      </c>
      <c r="B22" s="135" t="e">
        <f>IF('3 vol. C'!#REF!&gt;'5capprod C'!#REF!,"ERROR","OK")</f>
        <v>#REF!</v>
      </c>
    </row>
    <row r="23" spans="1:2" ht="13.5" hidden="1" thickBot="1" x14ac:dyDescent="0.25">
      <c r="A23" s="100" t="e">
        <f>+#REF!</f>
        <v>#REF!</v>
      </c>
      <c r="B23" s="137" t="e">
        <f>IF('3 vol. C'!#REF!&gt;'5capprod C'!#REF!,"ERROR","OK")</f>
        <v>#REF!</v>
      </c>
    </row>
  </sheetData>
  <sheetProtection formatCells="0" formatColumns="0" formatRows="0"/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orientation="landscape" horizontalDpi="4294967292" verticalDpi="300" r:id="rId1"/>
  <headerFooter alignWithMargins="0">
    <oddHeader>&amp;R2020 - Año del General Manuel Belgrano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B23"/>
  <sheetViews>
    <sheetView showGridLines="0" workbookViewId="0">
      <selection activeCell="C38" sqref="C38"/>
    </sheetView>
  </sheetViews>
  <sheetFormatPr baseColWidth="10" defaultRowHeight="12.75" x14ac:dyDescent="0.2"/>
  <cols>
    <col min="1" max="1" width="20.5703125" style="51" customWidth="1"/>
    <col min="2" max="2" width="36.5703125" style="51" customWidth="1"/>
    <col min="3" max="3" width="19" style="51" customWidth="1"/>
    <col min="4" max="16384" width="11.42578125" style="51"/>
  </cols>
  <sheetData>
    <row r="1" spans="1:2" s="171" customFormat="1" x14ac:dyDescent="0.2">
      <c r="A1" s="152" t="s">
        <v>220</v>
      </c>
      <c r="B1" s="152"/>
    </row>
    <row r="2" spans="1:2" s="171" customFormat="1" x14ac:dyDescent="0.2">
      <c r="A2" s="152" t="s">
        <v>103</v>
      </c>
      <c r="B2" s="152"/>
    </row>
    <row r="3" spans="1:2" s="53" customFormat="1" x14ac:dyDescent="0.2">
      <c r="A3" s="369" t="str">
        <f>+'1 modelos T'!A3</f>
        <v>Tricetas</v>
      </c>
      <c r="B3" s="369"/>
    </row>
    <row r="4" spans="1:2" ht="13.5" thickBot="1" x14ac:dyDescent="0.25"/>
    <row r="5" spans="1:2" ht="13.5" thickBot="1" x14ac:dyDescent="0.25">
      <c r="A5" s="159" t="s">
        <v>9</v>
      </c>
      <c r="B5" s="159" t="s">
        <v>218</v>
      </c>
    </row>
    <row r="6" spans="1:2" x14ac:dyDescent="0.2">
      <c r="A6" s="370">
        <v>2014</v>
      </c>
      <c r="B6" s="370"/>
    </row>
    <row r="7" spans="1:2" x14ac:dyDescent="0.2">
      <c r="A7" s="169">
        <v>2015</v>
      </c>
      <c r="B7" s="169"/>
    </row>
    <row r="8" spans="1:2" x14ac:dyDescent="0.2">
      <c r="A8" s="169">
        <v>2016</v>
      </c>
      <c r="B8" s="169"/>
    </row>
    <row r="9" spans="1:2" x14ac:dyDescent="0.2">
      <c r="A9" s="169">
        <v>2017</v>
      </c>
      <c r="B9" s="169"/>
    </row>
    <row r="10" spans="1:2" x14ac:dyDescent="0.2">
      <c r="A10" s="169">
        <v>2018</v>
      </c>
      <c r="B10" s="169"/>
    </row>
    <row r="11" spans="1:2" x14ac:dyDescent="0.2">
      <c r="A11" s="169">
        <f>'3 vol. C'!C57</f>
        <v>2019</v>
      </c>
      <c r="B11" s="169"/>
    </row>
    <row r="12" spans="1:2" ht="13.5" thickBot="1" x14ac:dyDescent="0.25">
      <c r="A12" s="356" t="str">
        <f>'3 vol. C'!C58</f>
        <v>Ene-jun 2020</v>
      </c>
      <c r="B12" s="356"/>
    </row>
    <row r="13" spans="1:2" x14ac:dyDescent="0.2">
      <c r="A13" s="170"/>
    </row>
    <row r="17" spans="1:2" ht="13.5" hidden="1" thickBot="1" x14ac:dyDescent="0.25">
      <c r="A17" s="90" t="s">
        <v>121</v>
      </c>
    </row>
    <row r="18" spans="1:2" ht="13.5" hidden="1" thickBot="1" x14ac:dyDescent="0.25">
      <c r="A18" s="89" t="s">
        <v>7</v>
      </c>
      <c r="B18" s="89" t="s">
        <v>137</v>
      </c>
    </row>
    <row r="19" spans="1:2" hidden="1" x14ac:dyDescent="0.2">
      <c r="A19" s="97">
        <v>2003</v>
      </c>
      <c r="B19" s="135" t="str">
        <f>IF('3 vol. C'!E56&gt;'5capprod T'!B10,"ERROR","OK")</f>
        <v>OK</v>
      </c>
    </row>
    <row r="20" spans="1:2" hidden="1" x14ac:dyDescent="0.2">
      <c r="A20" s="99">
        <v>2004</v>
      </c>
      <c r="B20" s="136" t="str">
        <f>IF('3 vol. C'!E57&gt;'5capprod T'!B11,"ERROR","OK")</f>
        <v>OK</v>
      </c>
    </row>
    <row r="21" spans="1:2" ht="13.5" hidden="1" thickBot="1" x14ac:dyDescent="0.25">
      <c r="A21" s="100">
        <v>2005</v>
      </c>
      <c r="B21" s="137" t="str">
        <f>IF('3 vol. C'!E58&gt;'5capprod T'!B12,"ERROR","OK")</f>
        <v>OK</v>
      </c>
    </row>
    <row r="22" spans="1:2" hidden="1" x14ac:dyDescent="0.2">
      <c r="A22" s="97" t="e">
        <f>+#REF!</f>
        <v>#REF!</v>
      </c>
      <c r="B22" s="135" t="e">
        <f>IF('3 vol. C'!#REF!&gt;'5capprod T'!#REF!,"ERROR","OK")</f>
        <v>#REF!</v>
      </c>
    </row>
    <row r="23" spans="1:2" ht="13.5" hidden="1" thickBot="1" x14ac:dyDescent="0.25">
      <c r="A23" s="100" t="e">
        <f>+#REF!</f>
        <v>#REF!</v>
      </c>
      <c r="B23" s="137" t="e">
        <f>IF('3 vol. C'!#REF!&gt;'5capprod T'!#REF!,"ERROR","OK")</f>
        <v>#REF!</v>
      </c>
    </row>
  </sheetData>
  <sheetProtection formatCells="0" formatColumns="0" formatRows="0"/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orientation="landscape" horizontalDpi="4294967292" verticalDpi="300" r:id="rId1"/>
  <headerFooter alignWithMargins="0">
    <oddHeader>&amp;R2020 - Año del General Manuel Belgrano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C38" sqref="C38"/>
    </sheetView>
  </sheetViews>
  <sheetFormatPr baseColWidth="10" defaultRowHeight="12.75" x14ac:dyDescent="0.2"/>
  <cols>
    <col min="1" max="1" width="11.42578125" style="51"/>
    <col min="2" max="2" width="14.7109375" style="51" customWidth="1"/>
    <col min="3" max="5" width="11.42578125" style="51"/>
    <col min="6" max="6" width="13.7109375" style="51" customWidth="1"/>
    <col min="7" max="7" width="11.7109375" style="51" customWidth="1"/>
    <col min="8" max="16384" width="11.42578125" style="51"/>
  </cols>
  <sheetData>
    <row r="2" spans="1:6" x14ac:dyDescent="0.2">
      <c r="A2" s="275" t="s">
        <v>21</v>
      </c>
    </row>
    <row r="4" spans="1:6" x14ac:dyDescent="0.2">
      <c r="A4" s="276" t="s">
        <v>22</v>
      </c>
    </row>
    <row r="5" spans="1:6" x14ac:dyDescent="0.2">
      <c r="A5" s="51" t="s">
        <v>23</v>
      </c>
    </row>
    <row r="6" spans="1:6" x14ac:dyDescent="0.2">
      <c r="A6" s="51" t="s">
        <v>24</v>
      </c>
    </row>
    <row r="8" spans="1:6" x14ac:dyDescent="0.2">
      <c r="A8" s="51" t="s">
        <v>196</v>
      </c>
    </row>
    <row r="9" spans="1:6" x14ac:dyDescent="0.2">
      <c r="A9" s="51" t="s">
        <v>25</v>
      </c>
    </row>
    <row r="11" spans="1:6" x14ac:dyDescent="0.2">
      <c r="A11" s="51" t="s">
        <v>26</v>
      </c>
    </row>
    <row r="12" spans="1:6" x14ac:dyDescent="0.2">
      <c r="A12" s="51" t="s">
        <v>27</v>
      </c>
    </row>
    <row r="14" spans="1:6" ht="13.5" thickBot="1" x14ac:dyDescent="0.25">
      <c r="C14" s="277" t="s">
        <v>28</v>
      </c>
      <c r="D14" s="153"/>
    </row>
    <row r="15" spans="1:6" x14ac:dyDescent="0.2">
      <c r="A15" s="278" t="s">
        <v>29</v>
      </c>
      <c r="B15" s="279" t="s">
        <v>30</v>
      </c>
      <c r="C15" s="279" t="s">
        <v>31</v>
      </c>
      <c r="D15" s="279" t="s">
        <v>32</v>
      </c>
      <c r="E15" s="280" t="s">
        <v>33</v>
      </c>
      <c r="F15" s="281" t="s">
        <v>10</v>
      </c>
    </row>
    <row r="16" spans="1:6" ht="13.5" thickBot="1" x14ac:dyDescent="0.25">
      <c r="A16" s="203">
        <v>2010</v>
      </c>
      <c r="B16" s="204">
        <v>384</v>
      </c>
      <c r="C16" s="204">
        <v>430</v>
      </c>
      <c r="D16" s="204">
        <v>96</v>
      </c>
      <c r="E16" s="282">
        <v>50</v>
      </c>
      <c r="F16" s="184">
        <f>SUM(B16:E16)</f>
        <v>960</v>
      </c>
    </row>
    <row r="18" spans="1:5" x14ac:dyDescent="0.2">
      <c r="A18" s="51" t="s">
        <v>34</v>
      </c>
    </row>
    <row r="20" spans="1:5" ht="13.5" thickBot="1" x14ac:dyDescent="0.25">
      <c r="A20" s="51" t="s">
        <v>197</v>
      </c>
    </row>
    <row r="21" spans="1:5" x14ac:dyDescent="0.2">
      <c r="A21" s="283" t="s">
        <v>35</v>
      </c>
      <c r="B21" s="284" t="s">
        <v>30</v>
      </c>
      <c r="C21" s="284" t="s">
        <v>31</v>
      </c>
      <c r="D21" s="284" t="s">
        <v>32</v>
      </c>
      <c r="E21" s="285" t="s">
        <v>33</v>
      </c>
    </row>
    <row r="22" spans="1:5" ht="13.5" thickBot="1" x14ac:dyDescent="0.25">
      <c r="A22" s="286" t="s">
        <v>198</v>
      </c>
      <c r="B22" s="287">
        <f>+B16/$F$16</f>
        <v>0.4</v>
      </c>
      <c r="C22" s="287">
        <f>+C16/$F$16</f>
        <v>0.44791666666666669</v>
      </c>
      <c r="D22" s="287">
        <f>+D16/$F$16</f>
        <v>0.1</v>
      </c>
      <c r="E22" s="288">
        <f>+E16/$F$16</f>
        <v>5.2083333333333336E-2</v>
      </c>
    </row>
    <row r="24" spans="1:5" x14ac:dyDescent="0.2">
      <c r="A24" s="51" t="s">
        <v>36</v>
      </c>
    </row>
    <row r="26" spans="1:5" x14ac:dyDescent="0.2">
      <c r="A26" s="51" t="s">
        <v>37</v>
      </c>
    </row>
    <row r="27" spans="1:5" x14ac:dyDescent="0.2">
      <c r="A27" s="51" t="s">
        <v>38</v>
      </c>
    </row>
    <row r="28" spans="1:5" x14ac:dyDescent="0.2">
      <c r="A28" s="51" t="s">
        <v>39</v>
      </c>
    </row>
    <row r="29" spans="1:5" x14ac:dyDescent="0.2">
      <c r="A29" s="51" t="s">
        <v>40</v>
      </c>
    </row>
    <row r="31" spans="1:5" x14ac:dyDescent="0.2">
      <c r="A31" s="51" t="s">
        <v>41</v>
      </c>
    </row>
    <row r="32" spans="1:5" x14ac:dyDescent="0.2">
      <c r="A32" s="51" t="s">
        <v>42</v>
      </c>
    </row>
    <row r="34" spans="1:1" x14ac:dyDescent="0.2">
      <c r="A34" s="51" t="s">
        <v>200</v>
      </c>
    </row>
    <row r="35" spans="1:1" x14ac:dyDescent="0.2">
      <c r="A35" s="51" t="s">
        <v>199</v>
      </c>
    </row>
    <row r="36" spans="1:1" x14ac:dyDescent="0.2">
      <c r="A36" s="51" t="s">
        <v>43</v>
      </c>
    </row>
    <row r="38" spans="1:1" x14ac:dyDescent="0.2">
      <c r="A38" s="51" t="s">
        <v>44</v>
      </c>
    </row>
    <row r="39" spans="1:1" x14ac:dyDescent="0.2">
      <c r="A39" s="51" t="s">
        <v>45</v>
      </c>
    </row>
    <row r="40" spans="1:1" x14ac:dyDescent="0.2">
      <c r="A40" s="51" t="s">
        <v>46</v>
      </c>
    </row>
    <row r="41" spans="1:1" x14ac:dyDescent="0.2">
      <c r="A41" s="51" t="s">
        <v>47</v>
      </c>
    </row>
    <row r="50" spans="1:4" x14ac:dyDescent="0.2">
      <c r="A50" s="191"/>
      <c r="B50" s="289"/>
      <c r="C50" s="289"/>
      <c r="D50" s="289"/>
    </row>
    <row r="51" spans="1:4" x14ac:dyDescent="0.2">
      <c r="A51" s="191"/>
      <c r="B51" s="289"/>
      <c r="C51" s="289"/>
      <c r="D51" s="289"/>
    </row>
  </sheetData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J13"/>
  <sheetViews>
    <sheetView showGridLines="0" topLeftCell="B1" zoomScale="96" zoomScaleNormal="96" workbookViewId="0">
      <selection activeCell="C38" sqref="C38"/>
    </sheetView>
  </sheetViews>
  <sheetFormatPr baseColWidth="10" defaultRowHeight="12.75" x14ac:dyDescent="0.2"/>
  <cols>
    <col min="1" max="1" width="6.85546875" style="51" customWidth="1"/>
    <col min="2" max="2" width="15.7109375" style="51" customWidth="1"/>
    <col min="3" max="10" width="15.85546875" style="51" customWidth="1"/>
    <col min="11" max="16384" width="11.42578125" style="51"/>
  </cols>
  <sheetData>
    <row r="1" spans="2:10" x14ac:dyDescent="0.2">
      <c r="B1" s="499" t="s">
        <v>134</v>
      </c>
      <c r="C1" s="499"/>
      <c r="D1" s="499"/>
      <c r="E1" s="499"/>
      <c r="F1" s="499"/>
      <c r="G1" s="499"/>
      <c r="H1" s="499"/>
      <c r="I1" s="499"/>
      <c r="J1" s="499"/>
    </row>
    <row r="2" spans="2:10" x14ac:dyDescent="0.2">
      <c r="B2" s="499" t="s">
        <v>133</v>
      </c>
      <c r="C2" s="499"/>
      <c r="D2" s="499"/>
      <c r="E2" s="499"/>
      <c r="F2" s="499"/>
      <c r="G2" s="499"/>
      <c r="H2" s="499"/>
      <c r="I2" s="499"/>
      <c r="J2" s="499"/>
    </row>
    <row r="3" spans="2:10" ht="13.5" thickBot="1" x14ac:dyDescent="0.25">
      <c r="B3" s="152"/>
      <c r="C3" s="274"/>
      <c r="D3" s="274"/>
      <c r="E3" s="274"/>
      <c r="F3" s="274"/>
      <c r="G3" s="274"/>
      <c r="H3" s="274"/>
    </row>
    <row r="4" spans="2:10" ht="13.5" thickBot="1" x14ac:dyDescent="0.25">
      <c r="B4" s="497" t="s">
        <v>9</v>
      </c>
      <c r="C4" s="500" t="s">
        <v>132</v>
      </c>
      <c r="D4" s="495"/>
      <c r="E4" s="495"/>
      <c r="F4" s="496"/>
      <c r="G4" s="500" t="s">
        <v>251</v>
      </c>
      <c r="H4" s="495"/>
      <c r="I4" s="495"/>
      <c r="J4" s="496"/>
    </row>
    <row r="5" spans="2:10" ht="15.75" customHeight="1" thickBot="1" x14ac:dyDescent="0.25">
      <c r="B5" s="498"/>
      <c r="C5" s="495" t="s">
        <v>135</v>
      </c>
      <c r="D5" s="495"/>
      <c r="E5" s="495"/>
      <c r="F5" s="496"/>
      <c r="G5" s="495" t="s">
        <v>135</v>
      </c>
      <c r="H5" s="495"/>
      <c r="I5" s="495"/>
      <c r="J5" s="496"/>
    </row>
    <row r="6" spans="2:10" ht="28.5" customHeight="1" thickBot="1" x14ac:dyDescent="0.25">
      <c r="B6" s="498"/>
      <c r="C6" s="371" t="str">
        <f>+'1 modelos C'!A3</f>
        <v>Crucetas</v>
      </c>
      <c r="D6" s="371" t="s">
        <v>206</v>
      </c>
      <c r="E6" s="58" t="s">
        <v>224</v>
      </c>
      <c r="F6" s="58" t="s">
        <v>223</v>
      </c>
      <c r="G6" s="372" t="str">
        <f>+'1 modelos C'!A3</f>
        <v>Crucetas</v>
      </c>
      <c r="H6" s="372" t="s">
        <v>206</v>
      </c>
      <c r="I6" s="58" t="s">
        <v>224</v>
      </c>
      <c r="J6" s="58" t="s">
        <v>223</v>
      </c>
    </row>
    <row r="7" spans="2:10" x14ac:dyDescent="0.2">
      <c r="B7" s="193">
        <v>2014</v>
      </c>
      <c r="C7" s="193"/>
      <c r="D7" s="193"/>
      <c r="E7" s="193"/>
      <c r="F7" s="193"/>
      <c r="G7" s="193"/>
      <c r="H7" s="193"/>
      <c r="I7" s="193"/>
      <c r="J7" s="193"/>
    </row>
    <row r="8" spans="2:10" x14ac:dyDescent="0.2">
      <c r="B8" s="194">
        <v>2015</v>
      </c>
      <c r="C8" s="194"/>
      <c r="D8" s="194"/>
      <c r="E8" s="194"/>
      <c r="F8" s="194"/>
      <c r="G8" s="194"/>
      <c r="H8" s="194"/>
      <c r="I8" s="194"/>
      <c r="J8" s="194"/>
    </row>
    <row r="9" spans="2:10" x14ac:dyDescent="0.2">
      <c r="B9" s="194">
        <v>2016</v>
      </c>
      <c r="C9" s="194"/>
      <c r="D9" s="194"/>
      <c r="E9" s="194"/>
      <c r="F9" s="194"/>
      <c r="G9" s="194"/>
      <c r="H9" s="194"/>
      <c r="I9" s="194"/>
      <c r="J9" s="194"/>
    </row>
    <row r="10" spans="2:10" x14ac:dyDescent="0.2">
      <c r="B10" s="194">
        <v>2017</v>
      </c>
      <c r="C10" s="194"/>
      <c r="D10" s="194"/>
      <c r="E10" s="194"/>
      <c r="F10" s="194"/>
      <c r="G10" s="194"/>
      <c r="H10" s="194"/>
      <c r="I10" s="194"/>
      <c r="J10" s="194"/>
    </row>
    <row r="11" spans="2:10" x14ac:dyDescent="0.2">
      <c r="B11" s="194">
        <f>'3 vol. C'!C56</f>
        <v>2018</v>
      </c>
      <c r="C11" s="194"/>
      <c r="D11" s="194"/>
      <c r="E11" s="194"/>
      <c r="F11" s="194"/>
      <c r="G11" s="194"/>
      <c r="H11" s="194"/>
      <c r="I11" s="194"/>
      <c r="J11" s="194"/>
    </row>
    <row r="12" spans="2:10" x14ac:dyDescent="0.2">
      <c r="B12" s="373">
        <f>'3 vol. C'!C57</f>
        <v>2019</v>
      </c>
      <c r="C12" s="373"/>
      <c r="D12" s="373"/>
      <c r="E12" s="373"/>
      <c r="F12" s="373"/>
      <c r="G12" s="373"/>
      <c r="H12" s="373"/>
      <c r="I12" s="373"/>
      <c r="J12" s="373"/>
    </row>
    <row r="13" spans="2:10" ht="13.5" thickBot="1" x14ac:dyDescent="0.25">
      <c r="B13" s="374" t="str">
        <f>'3 vol. C'!C58</f>
        <v>Ene-jun 2020</v>
      </c>
      <c r="C13" s="374"/>
      <c r="D13" s="374"/>
      <c r="E13" s="374"/>
      <c r="F13" s="374"/>
      <c r="G13" s="374"/>
      <c r="H13" s="374"/>
      <c r="I13" s="374"/>
      <c r="J13" s="374"/>
    </row>
  </sheetData>
  <mergeCells count="7">
    <mergeCell ref="C5:F5"/>
    <mergeCell ref="G5:J5"/>
    <mergeCell ref="B4:B6"/>
    <mergeCell ref="B1:J1"/>
    <mergeCell ref="B2:J2"/>
    <mergeCell ref="C4:F4"/>
    <mergeCell ref="G4:J4"/>
  </mergeCells>
  <phoneticPr fontId="0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orientation="landscape" horizontalDpi="4294967292" verticalDpi="300" r:id="rId1"/>
  <headerFooter alignWithMargins="0">
    <oddHeader>&amp;R2020 - Año del General Manuel Belgrano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H55"/>
  <sheetViews>
    <sheetView topLeftCell="A40" workbookViewId="0">
      <selection activeCell="C38" sqref="C38"/>
    </sheetView>
  </sheetViews>
  <sheetFormatPr baseColWidth="10" defaultRowHeight="12.75" x14ac:dyDescent="0.2"/>
  <cols>
    <col min="1" max="1" width="53.28515625" style="51" customWidth="1"/>
    <col min="2" max="4" width="12.85546875" style="51" hidden="1" customWidth="1"/>
    <col min="5" max="5" width="12.85546875" style="51" customWidth="1"/>
    <col min="6" max="7" width="13.85546875" style="51" customWidth="1"/>
    <col min="8" max="8" width="13.85546875" style="54" customWidth="1"/>
    <col min="9" max="16384" width="11.42578125" style="51"/>
  </cols>
  <sheetData>
    <row r="1" spans="1:8" x14ac:dyDescent="0.2">
      <c r="A1" s="517" t="s">
        <v>225</v>
      </c>
      <c r="B1" s="517"/>
      <c r="C1" s="517"/>
      <c r="D1" s="517"/>
      <c r="E1" s="517"/>
      <c r="F1" s="517"/>
      <c r="G1" s="517"/>
      <c r="H1" s="50"/>
    </row>
    <row r="2" spans="1:8" s="54" customFormat="1" x14ac:dyDescent="0.2">
      <c r="A2" s="518" t="s">
        <v>227</v>
      </c>
      <c r="B2" s="518"/>
      <c r="C2" s="518"/>
      <c r="D2" s="518"/>
      <c r="E2" s="518"/>
      <c r="F2" s="518"/>
      <c r="G2" s="518"/>
      <c r="H2" s="50"/>
    </row>
    <row r="3" spans="1:8" s="54" customFormat="1" x14ac:dyDescent="0.2">
      <c r="A3" s="519" t="str">
        <f>+'4.$ C'!A3:E3</f>
        <v>Crucetas</v>
      </c>
      <c r="B3" s="519"/>
      <c r="C3" s="519"/>
      <c r="D3" s="519"/>
      <c r="E3" s="519"/>
      <c r="F3" s="519"/>
      <c r="G3" s="519"/>
      <c r="H3" s="50"/>
    </row>
    <row r="4" spans="1:8" s="53" customFormat="1" x14ac:dyDescent="0.2">
      <c r="A4" s="317" t="s">
        <v>163</v>
      </c>
      <c r="B4" s="317"/>
      <c r="C4" s="317"/>
      <c r="D4" s="317"/>
      <c r="E4" s="317"/>
      <c r="F4" s="317"/>
      <c r="G4" s="317"/>
      <c r="H4" s="50"/>
    </row>
    <row r="5" spans="1:8" ht="22.5" customHeight="1" thickBot="1" x14ac:dyDescent="0.25"/>
    <row r="6" spans="1:8" ht="24.75" customHeight="1" thickBot="1" x14ac:dyDescent="0.25">
      <c r="A6" s="515" t="s">
        <v>50</v>
      </c>
      <c r="B6" s="343"/>
      <c r="C6" s="343"/>
      <c r="D6" s="57"/>
      <c r="E6" s="375">
        <v>2017</v>
      </c>
      <c r="F6" s="343">
        <v>2018</v>
      </c>
      <c r="G6" s="343">
        <v>2019</v>
      </c>
      <c r="H6" s="57" t="s">
        <v>266</v>
      </c>
    </row>
    <row r="7" spans="1:8" ht="25.5" customHeight="1" x14ac:dyDescent="0.2">
      <c r="A7" s="516"/>
      <c r="B7" s="497" t="s">
        <v>159</v>
      </c>
      <c r="C7" s="497" t="s">
        <v>159</v>
      </c>
      <c r="D7" s="497" t="s">
        <v>159</v>
      </c>
      <c r="E7" s="497" t="s">
        <v>159</v>
      </c>
      <c r="F7" s="497" t="s">
        <v>159</v>
      </c>
      <c r="G7" s="497" t="s">
        <v>159</v>
      </c>
      <c r="H7" s="497" t="s">
        <v>159</v>
      </c>
    </row>
    <row r="8" spans="1:8" ht="28.5" customHeight="1" thickBot="1" x14ac:dyDescent="0.25">
      <c r="A8" s="516"/>
      <c r="B8" s="511"/>
      <c r="C8" s="511"/>
      <c r="D8" s="511"/>
      <c r="E8" s="511"/>
      <c r="F8" s="511"/>
      <c r="G8" s="511"/>
      <c r="H8" s="511"/>
    </row>
    <row r="9" spans="1:8" x14ac:dyDescent="0.2">
      <c r="A9" s="311" t="s">
        <v>158</v>
      </c>
      <c r="B9" s="311"/>
      <c r="C9" s="311"/>
      <c r="D9" s="311"/>
      <c r="E9" s="311"/>
      <c r="F9" s="177"/>
      <c r="G9" s="177"/>
      <c r="H9" s="177"/>
    </row>
    <row r="10" spans="1:8" x14ac:dyDescent="0.2">
      <c r="A10" s="312" t="s">
        <v>157</v>
      </c>
      <c r="B10" s="312"/>
      <c r="C10" s="312"/>
      <c r="D10" s="312"/>
      <c r="E10" s="312"/>
      <c r="F10" s="181"/>
      <c r="G10" s="181"/>
      <c r="H10" s="181"/>
    </row>
    <row r="11" spans="1:8" x14ac:dyDescent="0.2">
      <c r="A11" s="312" t="s">
        <v>167</v>
      </c>
      <c r="B11" s="312"/>
      <c r="C11" s="312"/>
      <c r="D11" s="312"/>
      <c r="E11" s="312"/>
      <c r="F11" s="181"/>
      <c r="G11" s="181"/>
      <c r="H11" s="181"/>
    </row>
    <row r="12" spans="1:8" x14ac:dyDescent="0.2">
      <c r="A12" s="312" t="s">
        <v>168</v>
      </c>
      <c r="B12" s="312"/>
      <c r="C12" s="312"/>
      <c r="D12" s="312"/>
      <c r="E12" s="312"/>
      <c r="F12" s="181"/>
      <c r="G12" s="181"/>
      <c r="H12" s="181"/>
    </row>
    <row r="13" spans="1:8" x14ac:dyDescent="0.2">
      <c r="A13" s="312" t="s">
        <v>169</v>
      </c>
      <c r="B13" s="312"/>
      <c r="C13" s="312"/>
      <c r="D13" s="312"/>
      <c r="E13" s="312"/>
      <c r="F13" s="181"/>
      <c r="G13" s="181"/>
      <c r="H13" s="181"/>
    </row>
    <row r="14" spans="1:8" x14ac:dyDescent="0.2">
      <c r="A14" s="312" t="s">
        <v>170</v>
      </c>
      <c r="B14" s="312"/>
      <c r="C14" s="312"/>
      <c r="D14" s="312"/>
      <c r="E14" s="312"/>
      <c r="F14" s="181"/>
      <c r="G14" s="181"/>
      <c r="H14" s="181"/>
    </row>
    <row r="15" spans="1:8" ht="13.5" thickBot="1" x14ac:dyDescent="0.25">
      <c r="A15" s="313" t="s">
        <v>171</v>
      </c>
      <c r="B15" s="313"/>
      <c r="C15" s="313"/>
      <c r="D15" s="313"/>
      <c r="E15" s="313"/>
      <c r="F15" s="189"/>
      <c r="G15" s="189"/>
      <c r="H15" s="189"/>
    </row>
    <row r="16" spans="1:8" ht="13.5" thickBot="1" x14ac:dyDescent="0.25">
      <c r="A16" s="167" t="s">
        <v>110</v>
      </c>
      <c r="B16" s="167"/>
      <c r="C16" s="167"/>
      <c r="D16" s="167"/>
      <c r="E16" s="167"/>
      <c r="F16" s="338"/>
      <c r="G16" s="338"/>
      <c r="H16" s="338"/>
    </row>
    <row r="17" spans="1:8" ht="13.5" thickBot="1" x14ac:dyDescent="0.25">
      <c r="A17" s="72"/>
      <c r="B17" s="72"/>
      <c r="C17" s="72"/>
      <c r="D17" s="72"/>
      <c r="E17" s="72"/>
      <c r="F17" s="192"/>
      <c r="G17" s="192"/>
      <c r="H17" s="192"/>
    </row>
    <row r="18" spans="1:8" ht="13.5" thickBot="1" x14ac:dyDescent="0.25">
      <c r="A18" s="335" t="s">
        <v>188</v>
      </c>
      <c r="B18" s="335"/>
      <c r="C18" s="335"/>
      <c r="D18" s="335"/>
      <c r="E18" s="335"/>
      <c r="F18" s="338"/>
      <c r="G18" s="338"/>
      <c r="H18" s="338"/>
    </row>
    <row r="19" spans="1:8" x14ac:dyDescent="0.2">
      <c r="A19" s="72"/>
      <c r="B19" s="72"/>
      <c r="C19" s="72"/>
      <c r="D19" s="72"/>
      <c r="E19" s="72"/>
      <c r="F19" s="191"/>
      <c r="H19" s="206"/>
    </row>
    <row r="20" spans="1:8" ht="26.25" customHeight="1" x14ac:dyDescent="0.2">
      <c r="A20" s="501" t="s">
        <v>252</v>
      </c>
      <c r="B20" s="501"/>
      <c r="C20" s="501"/>
      <c r="D20" s="501"/>
      <c r="E20" s="501"/>
      <c r="F20" s="501"/>
      <c r="G20" s="501"/>
      <c r="H20" s="501"/>
    </row>
    <row r="21" spans="1:8" ht="24.75" customHeight="1" x14ac:dyDescent="0.2">
      <c r="A21" s="501" t="s">
        <v>172</v>
      </c>
      <c r="B21" s="501"/>
      <c r="C21" s="501"/>
      <c r="D21" s="501"/>
      <c r="E21" s="501"/>
      <c r="F21" s="501"/>
      <c r="G21" s="501"/>
      <c r="H21" s="501"/>
    </row>
    <row r="22" spans="1:8" ht="12.75" customHeight="1" x14ac:dyDescent="0.2">
      <c r="A22" s="59"/>
      <c r="B22" s="59"/>
      <c r="C22" s="59"/>
      <c r="D22" s="59"/>
      <c r="E22" s="59"/>
    </row>
    <row r="23" spans="1:8" ht="12.75" customHeight="1" thickBot="1" x14ac:dyDescent="0.25">
      <c r="A23" s="59"/>
      <c r="B23" s="59"/>
      <c r="C23" s="59"/>
      <c r="D23" s="59"/>
      <c r="E23" s="59"/>
    </row>
    <row r="24" spans="1:8" ht="12.75" customHeight="1" thickBot="1" x14ac:dyDescent="0.25">
      <c r="A24" s="159" t="s">
        <v>50</v>
      </c>
      <c r="B24" s="512" t="s">
        <v>173</v>
      </c>
      <c r="C24" s="513"/>
      <c r="D24" s="513"/>
      <c r="E24" s="513"/>
      <c r="F24" s="513"/>
      <c r="G24" s="513"/>
      <c r="H24" s="514"/>
    </row>
    <row r="25" spans="1:8" ht="12.75" customHeight="1" x14ac:dyDescent="0.2">
      <c r="A25" s="508"/>
      <c r="B25" s="223"/>
      <c r="C25" s="378"/>
      <c r="D25" s="378"/>
      <c r="E25" s="223"/>
      <c r="F25" s="504"/>
      <c r="G25" s="504"/>
      <c r="H25" s="505"/>
    </row>
    <row r="26" spans="1:8" ht="12.75" customHeight="1" x14ac:dyDescent="0.2">
      <c r="A26" s="509"/>
      <c r="B26" s="376"/>
      <c r="C26" s="377"/>
      <c r="D26" s="377"/>
      <c r="E26" s="376"/>
      <c r="F26" s="506"/>
      <c r="G26" s="506"/>
      <c r="H26" s="507"/>
    </row>
    <row r="27" spans="1:8" ht="12.75" customHeight="1" x14ac:dyDescent="0.2">
      <c r="A27" s="509"/>
      <c r="B27" s="376"/>
      <c r="C27" s="377"/>
      <c r="D27" s="377"/>
      <c r="E27" s="376"/>
      <c r="F27" s="506"/>
      <c r="G27" s="506"/>
      <c r="H27" s="507"/>
    </row>
    <row r="28" spans="1:8" ht="12.75" customHeight="1" thickBot="1" x14ac:dyDescent="0.25">
      <c r="A28" s="510"/>
      <c r="B28" s="225"/>
      <c r="C28" s="379"/>
      <c r="D28" s="379"/>
      <c r="E28" s="225"/>
      <c r="F28" s="502"/>
      <c r="G28" s="502"/>
      <c r="H28" s="503"/>
    </row>
    <row r="29" spans="1:8" ht="12.75" customHeight="1" x14ac:dyDescent="0.2">
      <c r="A29" s="508"/>
      <c r="B29" s="223"/>
      <c r="C29" s="378"/>
      <c r="D29" s="378"/>
      <c r="E29" s="378"/>
      <c r="F29" s="504"/>
      <c r="G29" s="504"/>
      <c r="H29" s="505"/>
    </row>
    <row r="30" spans="1:8" ht="12.75" customHeight="1" x14ac:dyDescent="0.2">
      <c r="A30" s="509"/>
      <c r="B30" s="376"/>
      <c r="C30" s="377"/>
      <c r="D30" s="377"/>
      <c r="E30" s="377"/>
      <c r="F30" s="506"/>
      <c r="G30" s="506"/>
      <c r="H30" s="507"/>
    </row>
    <row r="31" spans="1:8" ht="12.75" customHeight="1" x14ac:dyDescent="0.2">
      <c r="A31" s="509"/>
      <c r="B31" s="376"/>
      <c r="C31" s="377"/>
      <c r="D31" s="377"/>
      <c r="E31" s="377"/>
      <c r="F31" s="506"/>
      <c r="G31" s="506"/>
      <c r="H31" s="507"/>
    </row>
    <row r="32" spans="1:8" ht="12.75" customHeight="1" thickBot="1" x14ac:dyDescent="0.25">
      <c r="A32" s="510"/>
      <c r="B32" s="225"/>
      <c r="C32" s="379"/>
      <c r="D32" s="379"/>
      <c r="E32" s="379"/>
      <c r="F32" s="502"/>
      <c r="G32" s="502"/>
      <c r="H32" s="503"/>
    </row>
    <row r="33" spans="1:8" ht="12.75" customHeight="1" x14ac:dyDescent="0.2">
      <c r="A33" s="508"/>
      <c r="B33" s="223"/>
      <c r="C33" s="378"/>
      <c r="D33" s="378"/>
      <c r="E33" s="378"/>
      <c r="F33" s="504"/>
      <c r="G33" s="504"/>
      <c r="H33" s="505"/>
    </row>
    <row r="34" spans="1:8" ht="12.75" customHeight="1" x14ac:dyDescent="0.2">
      <c r="A34" s="509"/>
      <c r="B34" s="376"/>
      <c r="C34" s="377"/>
      <c r="D34" s="377"/>
      <c r="E34" s="377"/>
      <c r="F34" s="506"/>
      <c r="G34" s="506"/>
      <c r="H34" s="507"/>
    </row>
    <row r="35" spans="1:8" ht="12.75" customHeight="1" x14ac:dyDescent="0.2">
      <c r="A35" s="509"/>
      <c r="B35" s="376"/>
      <c r="C35" s="377"/>
      <c r="D35" s="377"/>
      <c r="E35" s="377"/>
      <c r="F35" s="506"/>
      <c r="G35" s="506"/>
      <c r="H35" s="507"/>
    </row>
    <row r="36" spans="1:8" ht="12.75" customHeight="1" thickBot="1" x14ac:dyDescent="0.25">
      <c r="A36" s="510"/>
      <c r="B36" s="225"/>
      <c r="C36" s="379"/>
      <c r="D36" s="379"/>
      <c r="E36" s="379"/>
      <c r="F36" s="502"/>
      <c r="G36" s="502"/>
      <c r="H36" s="503"/>
    </row>
    <row r="37" spans="1:8" ht="12.75" customHeight="1" x14ac:dyDescent="0.2">
      <c r="A37" s="508"/>
      <c r="B37" s="223"/>
      <c r="C37" s="378"/>
      <c r="D37" s="378"/>
      <c r="E37" s="378"/>
      <c r="F37" s="504"/>
      <c r="G37" s="504"/>
      <c r="H37" s="505"/>
    </row>
    <row r="38" spans="1:8" ht="12.75" customHeight="1" x14ac:dyDescent="0.2">
      <c r="A38" s="509"/>
      <c r="B38" s="376"/>
      <c r="C38" s="377"/>
      <c r="D38" s="377"/>
      <c r="E38" s="377"/>
      <c r="F38" s="506"/>
      <c r="G38" s="506"/>
      <c r="H38" s="507"/>
    </row>
    <row r="39" spans="1:8" ht="12.75" customHeight="1" x14ac:dyDescent="0.2">
      <c r="A39" s="509"/>
      <c r="B39" s="376"/>
      <c r="C39" s="377"/>
      <c r="D39" s="377"/>
      <c r="E39" s="377"/>
      <c r="F39" s="506"/>
      <c r="G39" s="506"/>
      <c r="H39" s="507"/>
    </row>
    <row r="40" spans="1:8" ht="12.75" customHeight="1" thickBot="1" x14ac:dyDescent="0.25">
      <c r="A40" s="510"/>
      <c r="B40" s="225"/>
      <c r="C40" s="379"/>
      <c r="D40" s="379"/>
      <c r="E40" s="379"/>
      <c r="F40" s="502"/>
      <c r="G40" s="502"/>
      <c r="H40" s="503"/>
    </row>
    <row r="41" spans="1:8" ht="12.75" customHeight="1" x14ac:dyDescent="0.2">
      <c r="A41" s="508"/>
      <c r="B41" s="223"/>
      <c r="C41" s="378"/>
      <c r="D41" s="378"/>
      <c r="E41" s="378"/>
      <c r="F41" s="504"/>
      <c r="G41" s="504"/>
      <c r="H41" s="505"/>
    </row>
    <row r="42" spans="1:8" ht="12.75" customHeight="1" x14ac:dyDescent="0.2">
      <c r="A42" s="509"/>
      <c r="B42" s="376"/>
      <c r="C42" s="377"/>
      <c r="D42" s="377"/>
      <c r="E42" s="377"/>
      <c r="F42" s="506"/>
      <c r="G42" s="506"/>
      <c r="H42" s="507"/>
    </row>
    <row r="43" spans="1:8" ht="12.75" customHeight="1" x14ac:dyDescent="0.2">
      <c r="A43" s="509"/>
      <c r="B43" s="376"/>
      <c r="C43" s="377"/>
      <c r="D43" s="377"/>
      <c r="E43" s="377"/>
      <c r="F43" s="506"/>
      <c r="G43" s="506"/>
      <c r="H43" s="507"/>
    </row>
    <row r="44" spans="1:8" ht="12.75" customHeight="1" thickBot="1" x14ac:dyDescent="0.25">
      <c r="A44" s="510"/>
      <c r="B44" s="225"/>
      <c r="C44" s="379"/>
      <c r="D44" s="379"/>
      <c r="E44" s="379"/>
      <c r="F44" s="502"/>
      <c r="G44" s="502"/>
      <c r="H44" s="503"/>
    </row>
    <row r="45" spans="1:8" ht="12.75" customHeight="1" x14ac:dyDescent="0.2">
      <c r="A45" s="59"/>
      <c r="B45" s="59"/>
      <c r="C45" s="59"/>
      <c r="D45" s="59"/>
      <c r="E45" s="59"/>
    </row>
    <row r="46" spans="1:8" ht="12.75" customHeight="1" x14ac:dyDescent="0.2">
      <c r="A46" s="59"/>
      <c r="B46" s="59"/>
      <c r="C46" s="59"/>
      <c r="D46" s="59"/>
      <c r="E46" s="59"/>
    </row>
    <row r="48" spans="1:8" x14ac:dyDescent="0.2">
      <c r="A48" s="90"/>
      <c r="B48" s="90"/>
      <c r="C48" s="90"/>
      <c r="D48" s="90"/>
      <c r="E48" s="90"/>
    </row>
    <row r="49" spans="1:8" ht="13.5" hidden="1" thickBot="1" x14ac:dyDescent="0.25">
      <c r="F49" s="316">
        <f>+F6</f>
        <v>2018</v>
      </c>
      <c r="H49" s="316">
        <f>+F49</f>
        <v>2018</v>
      </c>
    </row>
    <row r="50" spans="1:8" ht="13.5" hidden="1" thickBot="1" x14ac:dyDescent="0.25">
      <c r="F50" s="159" t="s">
        <v>161</v>
      </c>
      <c r="G50" s="309"/>
      <c r="H50" s="159" t="s">
        <v>162</v>
      </c>
    </row>
    <row r="51" spans="1:8" ht="13.5" hidden="1" thickBot="1" x14ac:dyDescent="0.25">
      <c r="A51" s="90" t="s">
        <v>160</v>
      </c>
      <c r="B51" s="90"/>
      <c r="C51" s="90"/>
      <c r="D51" s="90"/>
      <c r="E51" s="90"/>
      <c r="F51" s="315">
        <f>+F16-SUM(F9:F15)</f>
        <v>0</v>
      </c>
      <c r="H51" s="314" t="e">
        <f>+#REF!-SUM(#REF!)</f>
        <v>#REF!</v>
      </c>
    </row>
    <row r="52" spans="1:8" x14ac:dyDescent="0.2">
      <c r="A52" s="90"/>
      <c r="B52" s="90"/>
      <c r="C52" s="90"/>
      <c r="D52" s="90"/>
      <c r="E52" s="90"/>
    </row>
    <row r="53" spans="1:8" x14ac:dyDescent="0.2">
      <c r="A53" s="90"/>
      <c r="B53" s="90"/>
      <c r="C53" s="90"/>
      <c r="D53" s="90"/>
      <c r="E53" s="90"/>
    </row>
    <row r="54" spans="1:8" x14ac:dyDescent="0.2">
      <c r="A54" s="90"/>
      <c r="B54" s="90"/>
      <c r="C54" s="90"/>
      <c r="D54" s="90"/>
      <c r="E54" s="90"/>
    </row>
    <row r="55" spans="1:8" x14ac:dyDescent="0.2">
      <c r="A55" s="90"/>
      <c r="B55" s="90"/>
      <c r="C55" s="90"/>
      <c r="D55" s="90"/>
      <c r="E55" s="90"/>
    </row>
  </sheetData>
  <mergeCells count="39">
    <mergeCell ref="A6:A8"/>
    <mergeCell ref="E7:E8"/>
    <mergeCell ref="H7:H8"/>
    <mergeCell ref="A20:H20"/>
    <mergeCell ref="A1:G1"/>
    <mergeCell ref="A2:G2"/>
    <mergeCell ref="A3:G3"/>
    <mergeCell ref="G7:G8"/>
    <mergeCell ref="F7:F8"/>
    <mergeCell ref="B7:B8"/>
    <mergeCell ref="C7:C8"/>
    <mergeCell ref="D7:D8"/>
    <mergeCell ref="F35:H35"/>
    <mergeCell ref="F28:H28"/>
    <mergeCell ref="F29:H29"/>
    <mergeCell ref="F30:H30"/>
    <mergeCell ref="F31:H31"/>
    <mergeCell ref="B24:H24"/>
    <mergeCell ref="F38:H38"/>
    <mergeCell ref="F39:H39"/>
    <mergeCell ref="A33:A36"/>
    <mergeCell ref="F33:H33"/>
    <mergeCell ref="F34:H34"/>
    <mergeCell ref="A21:H21"/>
    <mergeCell ref="F40:H40"/>
    <mergeCell ref="F41:H41"/>
    <mergeCell ref="F42:H42"/>
    <mergeCell ref="F43:H43"/>
    <mergeCell ref="A25:A28"/>
    <mergeCell ref="A29:A32"/>
    <mergeCell ref="F32:H32"/>
    <mergeCell ref="F25:H25"/>
    <mergeCell ref="F26:H26"/>
    <mergeCell ref="F27:H27"/>
    <mergeCell ref="A37:A40"/>
    <mergeCell ref="A41:A44"/>
    <mergeCell ref="F44:H44"/>
    <mergeCell ref="F36:H36"/>
    <mergeCell ref="F37:H37"/>
  </mergeCells>
  <phoneticPr fontId="16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72" orientation="landscape" horizontalDpi="300" verticalDpi="300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38" sqref="C38"/>
    </sheetView>
  </sheetViews>
  <sheetFormatPr baseColWidth="10" defaultRowHeight="12.75" x14ac:dyDescent="0.2"/>
  <cols>
    <col min="1" max="2" width="11.42578125" style="51"/>
    <col min="3" max="3" width="58.42578125" style="51" customWidth="1"/>
    <col min="4" max="16384" width="11.42578125" style="51"/>
  </cols>
  <sheetData>
    <row r="9" spans="3:3" ht="13.5" thickBot="1" x14ac:dyDescent="0.25"/>
    <row r="10" spans="3:3" ht="36" thickBot="1" x14ac:dyDescent="0.55000000000000004">
      <c r="C10" s="151" t="s">
        <v>0</v>
      </c>
    </row>
  </sheetData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H55"/>
  <sheetViews>
    <sheetView workbookViewId="0">
      <selection activeCell="C38" sqref="C38"/>
    </sheetView>
  </sheetViews>
  <sheetFormatPr baseColWidth="10" defaultRowHeight="12.75" x14ac:dyDescent="0.2"/>
  <cols>
    <col min="1" max="1" width="53.28515625" style="51" customWidth="1"/>
    <col min="2" max="4" width="12.85546875" style="51" hidden="1" customWidth="1"/>
    <col min="5" max="5" width="12.85546875" style="51" customWidth="1"/>
    <col min="6" max="7" width="13.85546875" style="51" customWidth="1"/>
    <col min="8" max="8" width="13.85546875" style="54" customWidth="1"/>
    <col min="9" max="16384" width="11.42578125" style="51"/>
  </cols>
  <sheetData>
    <row r="1" spans="1:8" x14ac:dyDescent="0.2">
      <c r="A1" s="517" t="s">
        <v>226</v>
      </c>
      <c r="B1" s="517"/>
      <c r="C1" s="517"/>
      <c r="D1" s="517"/>
      <c r="E1" s="517"/>
      <c r="F1" s="517"/>
      <c r="G1" s="517"/>
      <c r="H1" s="50"/>
    </row>
    <row r="2" spans="1:8" s="54" customFormat="1" x14ac:dyDescent="0.2">
      <c r="A2" s="518" t="s">
        <v>227</v>
      </c>
      <c r="B2" s="518"/>
      <c r="C2" s="518"/>
      <c r="D2" s="518"/>
      <c r="E2" s="518"/>
      <c r="F2" s="518"/>
      <c r="G2" s="518"/>
      <c r="H2" s="50"/>
    </row>
    <row r="3" spans="1:8" s="54" customFormat="1" x14ac:dyDescent="0.2">
      <c r="A3" s="519" t="str">
        <f>+'1 modelos T'!A3</f>
        <v>Tricetas</v>
      </c>
      <c r="B3" s="519"/>
      <c r="C3" s="519"/>
      <c r="D3" s="519"/>
      <c r="E3" s="519"/>
      <c r="F3" s="519"/>
      <c r="G3" s="519"/>
      <c r="H3" s="50"/>
    </row>
    <row r="4" spans="1:8" s="53" customFormat="1" x14ac:dyDescent="0.2">
      <c r="A4" s="317" t="s">
        <v>163</v>
      </c>
      <c r="B4" s="317"/>
      <c r="C4" s="317"/>
      <c r="D4" s="317"/>
      <c r="E4" s="317"/>
      <c r="F4" s="317"/>
      <c r="G4" s="317"/>
      <c r="H4" s="50"/>
    </row>
    <row r="5" spans="1:8" ht="22.5" customHeight="1" thickBot="1" x14ac:dyDescent="0.25"/>
    <row r="6" spans="1:8" ht="24.75" customHeight="1" thickBot="1" x14ac:dyDescent="0.25">
      <c r="A6" s="515" t="s">
        <v>50</v>
      </c>
      <c r="B6" s="343"/>
      <c r="C6" s="343"/>
      <c r="D6" s="57"/>
      <c r="E6" s="375">
        <v>2017</v>
      </c>
      <c r="F6" s="343">
        <v>2018</v>
      </c>
      <c r="G6" s="343">
        <v>2019</v>
      </c>
      <c r="H6" s="57" t="s">
        <v>266</v>
      </c>
    </row>
    <row r="7" spans="1:8" ht="25.5" customHeight="1" x14ac:dyDescent="0.2">
      <c r="A7" s="516"/>
      <c r="B7" s="497" t="s">
        <v>159</v>
      </c>
      <c r="C7" s="497" t="s">
        <v>159</v>
      </c>
      <c r="D7" s="497" t="s">
        <v>159</v>
      </c>
      <c r="E7" s="497" t="s">
        <v>159</v>
      </c>
      <c r="F7" s="497" t="s">
        <v>159</v>
      </c>
      <c r="G7" s="497" t="s">
        <v>159</v>
      </c>
      <c r="H7" s="497" t="s">
        <v>159</v>
      </c>
    </row>
    <row r="8" spans="1:8" ht="28.5" customHeight="1" thickBot="1" x14ac:dyDescent="0.25">
      <c r="A8" s="516"/>
      <c r="B8" s="511"/>
      <c r="C8" s="511"/>
      <c r="D8" s="511"/>
      <c r="E8" s="511"/>
      <c r="F8" s="511"/>
      <c r="G8" s="511"/>
      <c r="H8" s="511"/>
    </row>
    <row r="9" spans="1:8" x14ac:dyDescent="0.2">
      <c r="A9" s="311" t="s">
        <v>158</v>
      </c>
      <c r="B9" s="311"/>
      <c r="C9" s="311"/>
      <c r="D9" s="311"/>
      <c r="E9" s="311"/>
      <c r="F9" s="177"/>
      <c r="G9" s="177"/>
      <c r="H9" s="177"/>
    </row>
    <row r="10" spans="1:8" x14ac:dyDescent="0.2">
      <c r="A10" s="312" t="s">
        <v>157</v>
      </c>
      <c r="B10" s="312"/>
      <c r="C10" s="312"/>
      <c r="D10" s="312"/>
      <c r="E10" s="312"/>
      <c r="F10" s="181"/>
      <c r="G10" s="181"/>
      <c r="H10" s="181"/>
    </row>
    <row r="11" spans="1:8" x14ac:dyDescent="0.2">
      <c r="A11" s="312" t="s">
        <v>167</v>
      </c>
      <c r="B11" s="312"/>
      <c r="C11" s="312"/>
      <c r="D11" s="312"/>
      <c r="E11" s="312"/>
      <c r="F11" s="181"/>
      <c r="G11" s="181"/>
      <c r="H11" s="181"/>
    </row>
    <row r="12" spans="1:8" x14ac:dyDescent="0.2">
      <c r="A12" s="312" t="s">
        <v>168</v>
      </c>
      <c r="B12" s="312"/>
      <c r="C12" s="312"/>
      <c r="D12" s="312"/>
      <c r="E12" s="312"/>
      <c r="F12" s="181"/>
      <c r="G12" s="181"/>
      <c r="H12" s="181"/>
    </row>
    <row r="13" spans="1:8" x14ac:dyDescent="0.2">
      <c r="A13" s="312" t="s">
        <v>169</v>
      </c>
      <c r="B13" s="312"/>
      <c r="C13" s="312"/>
      <c r="D13" s="312"/>
      <c r="E13" s="312"/>
      <c r="F13" s="181"/>
      <c r="G13" s="181"/>
      <c r="H13" s="181"/>
    </row>
    <row r="14" spans="1:8" x14ac:dyDescent="0.2">
      <c r="A14" s="312" t="s">
        <v>170</v>
      </c>
      <c r="B14" s="312"/>
      <c r="C14" s="312"/>
      <c r="D14" s="312"/>
      <c r="E14" s="312"/>
      <c r="F14" s="181"/>
      <c r="G14" s="181"/>
      <c r="H14" s="181"/>
    </row>
    <row r="15" spans="1:8" ht="13.5" thickBot="1" x14ac:dyDescent="0.25">
      <c r="A15" s="313" t="s">
        <v>171</v>
      </c>
      <c r="B15" s="313"/>
      <c r="C15" s="313"/>
      <c r="D15" s="313"/>
      <c r="E15" s="313"/>
      <c r="F15" s="189"/>
      <c r="G15" s="189"/>
      <c r="H15" s="189"/>
    </row>
    <row r="16" spans="1:8" ht="13.5" thickBot="1" x14ac:dyDescent="0.25">
      <c r="A16" s="167" t="s">
        <v>110</v>
      </c>
      <c r="B16" s="167"/>
      <c r="C16" s="167"/>
      <c r="D16" s="167"/>
      <c r="E16" s="167"/>
      <c r="F16" s="338"/>
      <c r="G16" s="338"/>
      <c r="H16" s="338"/>
    </row>
    <row r="17" spans="1:8" ht="13.5" thickBot="1" x14ac:dyDescent="0.25">
      <c r="A17" s="72"/>
      <c r="B17" s="72"/>
      <c r="C17" s="72"/>
      <c r="D17" s="72"/>
      <c r="E17" s="72"/>
      <c r="F17" s="192"/>
      <c r="G17" s="192"/>
      <c r="H17" s="192"/>
    </row>
    <row r="18" spans="1:8" ht="13.5" thickBot="1" x14ac:dyDescent="0.25">
      <c r="A18" s="335" t="s">
        <v>188</v>
      </c>
      <c r="B18" s="335"/>
      <c r="C18" s="335"/>
      <c r="D18" s="335"/>
      <c r="E18" s="335"/>
      <c r="F18" s="338"/>
      <c r="G18" s="338"/>
      <c r="H18" s="338"/>
    </row>
    <row r="19" spans="1:8" x14ac:dyDescent="0.2">
      <c r="A19" s="72"/>
      <c r="B19" s="72"/>
      <c r="C19" s="72"/>
      <c r="D19" s="72"/>
      <c r="E19" s="72"/>
      <c r="F19" s="191"/>
      <c r="H19" s="206"/>
    </row>
    <row r="20" spans="1:8" ht="25.5" customHeight="1" x14ac:dyDescent="0.2">
      <c r="A20" s="501" t="s">
        <v>252</v>
      </c>
      <c r="B20" s="501"/>
      <c r="C20" s="501"/>
      <c r="D20" s="501"/>
      <c r="E20" s="501"/>
      <c r="F20" s="501"/>
      <c r="G20" s="501"/>
      <c r="H20" s="501"/>
    </row>
    <row r="21" spans="1:8" ht="30" customHeight="1" x14ac:dyDescent="0.2">
      <c r="A21" s="501" t="s">
        <v>172</v>
      </c>
      <c r="B21" s="501"/>
      <c r="C21" s="501"/>
      <c r="D21" s="501"/>
      <c r="E21" s="501"/>
      <c r="F21" s="501"/>
      <c r="G21" s="501"/>
      <c r="H21" s="501"/>
    </row>
    <row r="22" spans="1:8" ht="12.75" customHeight="1" x14ac:dyDescent="0.2">
      <c r="A22" s="59"/>
      <c r="B22" s="59"/>
      <c r="C22" s="59"/>
      <c r="D22" s="59"/>
      <c r="E22" s="59"/>
    </row>
    <row r="23" spans="1:8" ht="12.75" customHeight="1" thickBot="1" x14ac:dyDescent="0.25">
      <c r="A23" s="59"/>
      <c r="B23" s="59"/>
      <c r="C23" s="59"/>
      <c r="D23" s="59"/>
      <c r="E23" s="59"/>
    </row>
    <row r="24" spans="1:8" ht="12.75" customHeight="1" thickBot="1" x14ac:dyDescent="0.25">
      <c r="A24" s="159" t="s">
        <v>50</v>
      </c>
      <c r="B24" s="500" t="s">
        <v>173</v>
      </c>
      <c r="C24" s="495"/>
      <c r="D24" s="495"/>
      <c r="E24" s="495"/>
      <c r="F24" s="495"/>
      <c r="G24" s="495"/>
      <c r="H24" s="496"/>
    </row>
    <row r="25" spans="1:8" ht="12.75" customHeight="1" x14ac:dyDescent="0.2">
      <c r="A25" s="508"/>
      <c r="B25" s="223"/>
      <c r="C25" s="378"/>
      <c r="D25" s="378"/>
      <c r="E25" s="378"/>
      <c r="F25" s="504"/>
      <c r="G25" s="504"/>
      <c r="H25" s="505"/>
    </row>
    <row r="26" spans="1:8" ht="12.75" customHeight="1" x14ac:dyDescent="0.2">
      <c r="A26" s="509"/>
      <c r="B26" s="376"/>
      <c r="C26" s="377"/>
      <c r="D26" s="377"/>
      <c r="E26" s="377"/>
      <c r="F26" s="506"/>
      <c r="G26" s="506"/>
      <c r="H26" s="507"/>
    </row>
    <row r="27" spans="1:8" ht="12.75" customHeight="1" x14ac:dyDescent="0.2">
      <c r="A27" s="509"/>
      <c r="B27" s="376"/>
      <c r="C27" s="377"/>
      <c r="D27" s="377"/>
      <c r="E27" s="377"/>
      <c r="F27" s="506"/>
      <c r="G27" s="506"/>
      <c r="H27" s="507"/>
    </row>
    <row r="28" spans="1:8" ht="12.75" customHeight="1" thickBot="1" x14ac:dyDescent="0.25">
      <c r="A28" s="510"/>
      <c r="B28" s="225"/>
      <c r="C28" s="379"/>
      <c r="D28" s="379"/>
      <c r="E28" s="379"/>
      <c r="F28" s="502"/>
      <c r="G28" s="502"/>
      <c r="H28" s="503"/>
    </row>
    <row r="29" spans="1:8" ht="12.75" customHeight="1" x14ac:dyDescent="0.2">
      <c r="A29" s="508"/>
      <c r="B29" s="223"/>
      <c r="C29" s="378"/>
      <c r="D29" s="378"/>
      <c r="E29" s="378"/>
      <c r="F29" s="504"/>
      <c r="G29" s="504"/>
      <c r="H29" s="505"/>
    </row>
    <row r="30" spans="1:8" ht="12.75" customHeight="1" x14ac:dyDescent="0.2">
      <c r="A30" s="509"/>
      <c r="B30" s="376"/>
      <c r="C30" s="377"/>
      <c r="D30" s="377"/>
      <c r="E30" s="377"/>
      <c r="F30" s="506"/>
      <c r="G30" s="506"/>
      <c r="H30" s="507"/>
    </row>
    <row r="31" spans="1:8" ht="12.75" customHeight="1" x14ac:dyDescent="0.2">
      <c r="A31" s="509"/>
      <c r="B31" s="376"/>
      <c r="C31" s="377"/>
      <c r="D31" s="377"/>
      <c r="E31" s="377"/>
      <c r="F31" s="506"/>
      <c r="G31" s="506"/>
      <c r="H31" s="507"/>
    </row>
    <row r="32" spans="1:8" ht="12.75" customHeight="1" thickBot="1" x14ac:dyDescent="0.25">
      <c r="A32" s="510"/>
      <c r="B32" s="225"/>
      <c r="C32" s="379"/>
      <c r="D32" s="379"/>
      <c r="E32" s="379"/>
      <c r="F32" s="502"/>
      <c r="G32" s="502"/>
      <c r="H32" s="503"/>
    </row>
    <row r="33" spans="1:8" ht="12.75" customHeight="1" x14ac:dyDescent="0.2">
      <c r="A33" s="508"/>
      <c r="B33" s="223"/>
      <c r="C33" s="378"/>
      <c r="D33" s="378"/>
      <c r="E33" s="378"/>
      <c r="F33" s="504"/>
      <c r="G33" s="504"/>
      <c r="H33" s="505"/>
    </row>
    <row r="34" spans="1:8" ht="12.75" customHeight="1" x14ac:dyDescent="0.2">
      <c r="A34" s="509"/>
      <c r="B34" s="376"/>
      <c r="C34" s="377"/>
      <c r="D34" s="377"/>
      <c r="E34" s="377"/>
      <c r="F34" s="506"/>
      <c r="G34" s="506"/>
      <c r="H34" s="507"/>
    </row>
    <row r="35" spans="1:8" ht="12.75" customHeight="1" x14ac:dyDescent="0.2">
      <c r="A35" s="509"/>
      <c r="B35" s="376"/>
      <c r="C35" s="377"/>
      <c r="D35" s="377"/>
      <c r="E35" s="377"/>
      <c r="F35" s="506"/>
      <c r="G35" s="506"/>
      <c r="H35" s="507"/>
    </row>
    <row r="36" spans="1:8" ht="12.75" customHeight="1" thickBot="1" x14ac:dyDescent="0.25">
      <c r="A36" s="510"/>
      <c r="B36" s="225"/>
      <c r="C36" s="379"/>
      <c r="D36" s="379"/>
      <c r="E36" s="379"/>
      <c r="F36" s="502"/>
      <c r="G36" s="502"/>
      <c r="H36" s="503"/>
    </row>
    <row r="37" spans="1:8" ht="12.75" customHeight="1" x14ac:dyDescent="0.2">
      <c r="A37" s="508"/>
      <c r="B37" s="223"/>
      <c r="C37" s="378"/>
      <c r="D37" s="378"/>
      <c r="E37" s="378"/>
      <c r="F37" s="504"/>
      <c r="G37" s="504"/>
      <c r="H37" s="505"/>
    </row>
    <row r="38" spans="1:8" ht="12.75" customHeight="1" x14ac:dyDescent="0.2">
      <c r="A38" s="509"/>
      <c r="B38" s="376"/>
      <c r="C38" s="377"/>
      <c r="D38" s="377"/>
      <c r="E38" s="377"/>
      <c r="F38" s="506"/>
      <c r="G38" s="506"/>
      <c r="H38" s="507"/>
    </row>
    <row r="39" spans="1:8" ht="12.75" customHeight="1" x14ac:dyDescent="0.2">
      <c r="A39" s="509"/>
      <c r="B39" s="376"/>
      <c r="C39" s="377"/>
      <c r="D39" s="377"/>
      <c r="E39" s="377"/>
      <c r="F39" s="506"/>
      <c r="G39" s="506"/>
      <c r="H39" s="507"/>
    </row>
    <row r="40" spans="1:8" ht="12.75" customHeight="1" thickBot="1" x14ac:dyDescent="0.25">
      <c r="A40" s="510"/>
      <c r="B40" s="225"/>
      <c r="C40" s="379"/>
      <c r="D40" s="379"/>
      <c r="E40" s="379"/>
      <c r="F40" s="502"/>
      <c r="G40" s="502"/>
      <c r="H40" s="503"/>
    </row>
    <row r="41" spans="1:8" ht="12.75" customHeight="1" x14ac:dyDescent="0.2">
      <c r="A41" s="508"/>
      <c r="B41" s="223"/>
      <c r="C41" s="378"/>
      <c r="D41" s="378"/>
      <c r="E41" s="378"/>
      <c r="F41" s="504"/>
      <c r="G41" s="504"/>
      <c r="H41" s="505"/>
    </row>
    <row r="42" spans="1:8" ht="12.75" customHeight="1" x14ac:dyDescent="0.2">
      <c r="A42" s="509"/>
      <c r="B42" s="376"/>
      <c r="C42" s="377"/>
      <c r="D42" s="377"/>
      <c r="E42" s="377"/>
      <c r="F42" s="506"/>
      <c r="G42" s="506"/>
      <c r="H42" s="507"/>
    </row>
    <row r="43" spans="1:8" ht="12.75" customHeight="1" x14ac:dyDescent="0.2">
      <c r="A43" s="509"/>
      <c r="B43" s="376"/>
      <c r="C43" s="377"/>
      <c r="D43" s="377"/>
      <c r="E43" s="377"/>
      <c r="F43" s="506"/>
      <c r="G43" s="506"/>
      <c r="H43" s="507"/>
    </row>
    <row r="44" spans="1:8" ht="12.75" customHeight="1" thickBot="1" x14ac:dyDescent="0.25">
      <c r="A44" s="510"/>
      <c r="B44" s="225"/>
      <c r="C44" s="379"/>
      <c r="D44" s="379"/>
      <c r="E44" s="379"/>
      <c r="F44" s="502"/>
      <c r="G44" s="502"/>
      <c r="H44" s="503"/>
    </row>
    <row r="45" spans="1:8" ht="12.75" customHeight="1" x14ac:dyDescent="0.2">
      <c r="A45" s="59"/>
      <c r="B45" s="59"/>
      <c r="C45" s="59"/>
      <c r="D45" s="59"/>
      <c r="E45" s="59"/>
    </row>
    <row r="46" spans="1:8" ht="12.75" customHeight="1" x14ac:dyDescent="0.2">
      <c r="A46" s="59"/>
      <c r="B46" s="59"/>
      <c r="C46" s="59"/>
      <c r="D46" s="59"/>
      <c r="E46" s="59"/>
    </row>
    <row r="48" spans="1:8" x14ac:dyDescent="0.2">
      <c r="A48" s="90"/>
      <c r="B48" s="90"/>
      <c r="C48" s="90"/>
      <c r="D48" s="90"/>
      <c r="E48" s="90"/>
    </row>
    <row r="49" spans="1:8" ht="13.5" hidden="1" thickBot="1" x14ac:dyDescent="0.25">
      <c r="F49" s="316">
        <f>+F6</f>
        <v>2018</v>
      </c>
      <c r="H49" s="316">
        <f>+F49</f>
        <v>2018</v>
      </c>
    </row>
    <row r="50" spans="1:8" ht="13.5" hidden="1" thickBot="1" x14ac:dyDescent="0.25">
      <c r="F50" s="159" t="s">
        <v>161</v>
      </c>
      <c r="G50" s="309"/>
      <c r="H50" s="159" t="s">
        <v>162</v>
      </c>
    </row>
    <row r="51" spans="1:8" ht="13.5" hidden="1" thickBot="1" x14ac:dyDescent="0.25">
      <c r="A51" s="90" t="s">
        <v>160</v>
      </c>
      <c r="B51" s="90"/>
      <c r="C51" s="90"/>
      <c r="D51" s="90"/>
      <c r="E51" s="90"/>
      <c r="F51" s="315">
        <f>+F16-SUM(F9:F15)</f>
        <v>0</v>
      </c>
      <c r="H51" s="314" t="e">
        <f>+#REF!-SUM(#REF!)</f>
        <v>#REF!</v>
      </c>
    </row>
    <row r="52" spans="1:8" x14ac:dyDescent="0.2">
      <c r="A52" s="90"/>
      <c r="B52" s="90"/>
      <c r="C52" s="90"/>
      <c r="D52" s="90"/>
      <c r="E52" s="90"/>
    </row>
    <row r="53" spans="1:8" x14ac:dyDescent="0.2">
      <c r="A53" s="90"/>
      <c r="B53" s="90"/>
      <c r="C53" s="90"/>
      <c r="D53" s="90"/>
      <c r="E53" s="90"/>
    </row>
    <row r="54" spans="1:8" x14ac:dyDescent="0.2">
      <c r="A54" s="90"/>
      <c r="B54" s="90"/>
      <c r="C54" s="90"/>
      <c r="D54" s="90"/>
      <c r="E54" s="90"/>
    </row>
    <row r="55" spans="1:8" x14ac:dyDescent="0.2">
      <c r="A55" s="90"/>
      <c r="B55" s="90"/>
      <c r="C55" s="90"/>
      <c r="D55" s="90"/>
      <c r="E55" s="90"/>
    </row>
  </sheetData>
  <mergeCells count="39">
    <mergeCell ref="A25:A28"/>
    <mergeCell ref="A29:A32"/>
    <mergeCell ref="F32:H32"/>
    <mergeCell ref="F25:H25"/>
    <mergeCell ref="F26:H26"/>
    <mergeCell ref="F27:H27"/>
    <mergeCell ref="F28:H28"/>
    <mergeCell ref="F29:H29"/>
    <mergeCell ref="F30:H30"/>
    <mergeCell ref="F31:H31"/>
    <mergeCell ref="F40:H40"/>
    <mergeCell ref="F41:H41"/>
    <mergeCell ref="F42:H42"/>
    <mergeCell ref="F43:H43"/>
    <mergeCell ref="A37:A40"/>
    <mergeCell ref="A41:A44"/>
    <mergeCell ref="F44:H44"/>
    <mergeCell ref="F36:H36"/>
    <mergeCell ref="F37:H37"/>
    <mergeCell ref="F38:H38"/>
    <mergeCell ref="F39:H39"/>
    <mergeCell ref="A33:A36"/>
    <mergeCell ref="F33:H33"/>
    <mergeCell ref="F34:H34"/>
    <mergeCell ref="F35:H35"/>
    <mergeCell ref="A1:G1"/>
    <mergeCell ref="A2:G2"/>
    <mergeCell ref="A3:G3"/>
    <mergeCell ref="G7:G8"/>
    <mergeCell ref="F7:F8"/>
    <mergeCell ref="B7:B8"/>
    <mergeCell ref="C7:C8"/>
    <mergeCell ref="D7:D8"/>
    <mergeCell ref="B24:H24"/>
    <mergeCell ref="A6:A8"/>
    <mergeCell ref="E7:E8"/>
    <mergeCell ref="H7:H8"/>
    <mergeCell ref="A20:H20"/>
    <mergeCell ref="A21:H21"/>
  </mergeCells>
  <phoneticPr fontId="16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72" orientation="landscape" horizontalDpi="300" verticalDpi="300" r:id="rId1"/>
  <headerFooter alignWithMargins="0">
    <oddHeader>&amp;R2020 - Año del General Manuel Belgrano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Q71"/>
  <sheetViews>
    <sheetView showGridLines="0" workbookViewId="0">
      <selection activeCell="C38" sqref="C38"/>
    </sheetView>
  </sheetViews>
  <sheetFormatPr baseColWidth="10" defaultRowHeight="12.75" x14ac:dyDescent="0.2"/>
  <cols>
    <col min="1" max="1" width="38.28515625" style="229" customWidth="1"/>
    <col min="2" max="7" width="12.42578125" style="229" hidden="1" customWidth="1"/>
    <col min="8" max="9" width="12.42578125" style="229" customWidth="1"/>
    <col min="10" max="15" width="13.140625" style="229" customWidth="1"/>
    <col min="16" max="16" width="1.5703125" style="229" customWidth="1"/>
    <col min="17" max="16384" width="11.42578125" style="229"/>
  </cols>
  <sheetData>
    <row r="2" spans="1:15" x14ac:dyDescent="0.2">
      <c r="A2" s="228" t="s">
        <v>254</v>
      </c>
      <c r="B2" s="228"/>
      <c r="C2" s="228"/>
      <c r="D2" s="228"/>
      <c r="E2" s="228"/>
      <c r="F2" s="228"/>
      <c r="G2" s="228"/>
      <c r="H2" s="228"/>
      <c r="I2" s="228"/>
    </row>
    <row r="3" spans="1:15" x14ac:dyDescent="0.2">
      <c r="A3" s="228" t="s">
        <v>136</v>
      </c>
      <c r="B3" s="228"/>
      <c r="C3" s="228"/>
      <c r="D3" s="228"/>
      <c r="E3" s="228"/>
      <c r="F3" s="228"/>
      <c r="G3" s="228"/>
      <c r="H3" s="228"/>
      <c r="I3" s="228"/>
    </row>
    <row r="4" spans="1:15" x14ac:dyDescent="0.2">
      <c r="A4" s="228" t="s">
        <v>271</v>
      </c>
      <c r="B4" s="228"/>
      <c r="C4" s="228"/>
      <c r="D4" s="228"/>
      <c r="E4" s="228"/>
      <c r="F4" s="228"/>
      <c r="G4" s="228"/>
      <c r="H4" s="228"/>
      <c r="I4" s="228"/>
    </row>
    <row r="5" spans="1:15" x14ac:dyDescent="0.2">
      <c r="A5" s="436" t="s">
        <v>273</v>
      </c>
      <c r="B5" s="436"/>
      <c r="C5" s="436"/>
      <c r="D5" s="436"/>
      <c r="E5" s="436"/>
      <c r="F5" s="436"/>
      <c r="G5" s="436"/>
      <c r="H5" s="436"/>
      <c r="I5" s="436"/>
    </row>
    <row r="6" spans="1:15" x14ac:dyDescent="0.2">
      <c r="A6" s="477" t="s">
        <v>253</v>
      </c>
      <c r="B6" s="380"/>
      <c r="C6" s="380"/>
      <c r="D6" s="380"/>
      <c r="E6" s="380"/>
      <c r="F6" s="380"/>
      <c r="G6" s="380"/>
      <c r="H6" s="380"/>
      <c r="I6" s="380"/>
    </row>
    <row r="7" spans="1:15" s="231" customFormat="1" x14ac:dyDescent="0.2">
      <c r="A7" s="381" t="s">
        <v>228</v>
      </c>
      <c r="B7" s="381"/>
      <c r="C7" s="381"/>
      <c r="D7" s="381"/>
      <c r="E7" s="381"/>
      <c r="F7" s="381"/>
      <c r="G7" s="381"/>
      <c r="H7" s="381"/>
      <c r="I7" s="381"/>
      <c r="J7" s="230"/>
      <c r="K7" s="230"/>
    </row>
    <row r="8" spans="1:15" s="231" customFormat="1" ht="13.5" thickBot="1" x14ac:dyDescent="0.25">
      <c r="A8" s="232"/>
      <c r="B8" s="232"/>
      <c r="C8" s="232"/>
      <c r="D8" s="232"/>
      <c r="E8" s="232"/>
      <c r="F8" s="232"/>
      <c r="G8" s="232"/>
      <c r="H8" s="232"/>
      <c r="I8" s="232"/>
      <c r="J8" s="230"/>
      <c r="K8" s="230"/>
    </row>
    <row r="9" spans="1:15" ht="13.5" thickBot="1" x14ac:dyDescent="0.25">
      <c r="B9" s="525"/>
      <c r="C9" s="526"/>
      <c r="D9" s="525"/>
      <c r="E9" s="526"/>
      <c r="F9" s="525"/>
      <c r="G9" s="526"/>
      <c r="H9" s="525" t="s">
        <v>267</v>
      </c>
      <c r="I9" s="526"/>
      <c r="J9" s="525" t="s">
        <v>268</v>
      </c>
      <c r="K9" s="526"/>
      <c r="L9" s="525" t="s">
        <v>269</v>
      </c>
      <c r="M9" s="526"/>
      <c r="N9" s="525" t="s">
        <v>270</v>
      </c>
      <c r="O9" s="526"/>
    </row>
    <row r="10" spans="1:15" x14ac:dyDescent="0.2">
      <c r="A10" s="233" t="s">
        <v>50</v>
      </c>
      <c r="B10" s="234" t="s">
        <v>51</v>
      </c>
      <c r="C10" s="234" t="s">
        <v>52</v>
      </c>
      <c r="D10" s="234" t="s">
        <v>51</v>
      </c>
      <c r="E10" s="234" t="s">
        <v>52</v>
      </c>
      <c r="F10" s="234" t="s">
        <v>51</v>
      </c>
      <c r="G10" s="234" t="s">
        <v>52</v>
      </c>
      <c r="H10" s="234" t="s">
        <v>51</v>
      </c>
      <c r="I10" s="234" t="s">
        <v>52</v>
      </c>
      <c r="J10" s="234" t="s">
        <v>51</v>
      </c>
      <c r="K10" s="234" t="s">
        <v>52</v>
      </c>
      <c r="L10" s="234" t="s">
        <v>51</v>
      </c>
      <c r="M10" s="234" t="s">
        <v>52</v>
      </c>
      <c r="N10" s="234" t="s">
        <v>51</v>
      </c>
      <c r="O10" s="234" t="s">
        <v>52</v>
      </c>
    </row>
    <row r="11" spans="1:15" ht="13.5" thickBot="1" x14ac:dyDescent="0.25">
      <c r="A11" s="235"/>
      <c r="B11" s="382" t="s">
        <v>229</v>
      </c>
      <c r="C11" s="236" t="s">
        <v>53</v>
      </c>
      <c r="D11" s="382" t="s">
        <v>229</v>
      </c>
      <c r="E11" s="236" t="s">
        <v>53</v>
      </c>
      <c r="F11" s="382" t="s">
        <v>229</v>
      </c>
      <c r="G11" s="236" t="s">
        <v>53</v>
      </c>
      <c r="H11" s="382" t="s">
        <v>229</v>
      </c>
      <c r="I11" s="236" t="s">
        <v>53</v>
      </c>
      <c r="J11" s="382" t="s">
        <v>229</v>
      </c>
      <c r="K11" s="236" t="s">
        <v>53</v>
      </c>
      <c r="L11" s="382" t="s">
        <v>229</v>
      </c>
      <c r="M11" s="236" t="s">
        <v>53</v>
      </c>
      <c r="N11" s="382" t="s">
        <v>229</v>
      </c>
      <c r="O11" s="236" t="s">
        <v>53</v>
      </c>
    </row>
    <row r="12" spans="1:15" ht="13.5" thickBot="1" x14ac:dyDescent="0.25">
      <c r="A12" s="237"/>
    </row>
    <row r="13" spans="1:15" x14ac:dyDescent="0.2">
      <c r="A13" s="238" t="s">
        <v>54</v>
      </c>
      <c r="B13" s="239"/>
      <c r="C13" s="240"/>
      <c r="D13" s="239"/>
      <c r="E13" s="240"/>
      <c r="F13" s="239"/>
      <c r="G13" s="240"/>
      <c r="H13" s="239"/>
      <c r="I13" s="240"/>
      <c r="J13" s="239"/>
      <c r="K13" s="240"/>
      <c r="L13" s="239"/>
      <c r="M13" s="240"/>
      <c r="N13" s="239"/>
      <c r="O13" s="240"/>
    </row>
    <row r="14" spans="1:15" x14ac:dyDescent="0.2">
      <c r="A14" s="242"/>
      <c r="B14" s="243"/>
      <c r="C14" s="244"/>
      <c r="D14" s="243"/>
      <c r="E14" s="244"/>
      <c r="F14" s="243"/>
      <c r="G14" s="244"/>
      <c r="H14" s="243"/>
      <c r="I14" s="244"/>
      <c r="J14" s="243"/>
      <c r="K14" s="244"/>
      <c r="L14" s="243"/>
      <c r="M14" s="244"/>
      <c r="N14" s="243"/>
      <c r="O14" s="244"/>
    </row>
    <row r="15" spans="1:15" x14ac:dyDescent="0.2">
      <c r="A15" s="242"/>
      <c r="B15" s="243"/>
      <c r="C15" s="244"/>
      <c r="D15" s="243"/>
      <c r="E15" s="244"/>
      <c r="F15" s="243"/>
      <c r="G15" s="244"/>
      <c r="H15" s="243"/>
      <c r="I15" s="244"/>
      <c r="J15" s="243"/>
      <c r="K15" s="244"/>
      <c r="L15" s="243"/>
      <c r="M15" s="244"/>
      <c r="N15" s="243"/>
      <c r="O15" s="244"/>
    </row>
    <row r="16" spans="1:15" x14ac:dyDescent="0.2">
      <c r="A16" s="242"/>
      <c r="B16" s="243"/>
      <c r="C16" s="244"/>
      <c r="D16" s="243"/>
      <c r="E16" s="244"/>
      <c r="F16" s="243"/>
      <c r="G16" s="244"/>
      <c r="H16" s="243"/>
      <c r="I16" s="244"/>
      <c r="J16" s="243"/>
      <c r="K16" s="244"/>
      <c r="L16" s="243"/>
      <c r="M16" s="244"/>
      <c r="N16" s="243"/>
      <c r="O16" s="244"/>
    </row>
    <row r="17" spans="1:15" x14ac:dyDescent="0.2">
      <c r="A17" s="242"/>
      <c r="B17" s="243"/>
      <c r="C17" s="244"/>
      <c r="D17" s="243"/>
      <c r="E17" s="244"/>
      <c r="F17" s="243"/>
      <c r="G17" s="244"/>
      <c r="H17" s="243"/>
      <c r="I17" s="244"/>
      <c r="J17" s="243"/>
      <c r="K17" s="244"/>
      <c r="L17" s="243"/>
      <c r="M17" s="244"/>
      <c r="N17" s="243"/>
      <c r="O17" s="244"/>
    </row>
    <row r="18" spans="1:15" ht="13.5" thickBot="1" x14ac:dyDescent="0.25">
      <c r="A18" s="246"/>
      <c r="B18" s="247"/>
      <c r="C18" s="163"/>
      <c r="D18" s="247"/>
      <c r="E18" s="163"/>
      <c r="F18" s="247"/>
      <c r="G18" s="163"/>
      <c r="H18" s="247"/>
      <c r="I18" s="163"/>
      <c r="J18" s="247"/>
      <c r="K18" s="163"/>
      <c r="L18" s="247"/>
      <c r="M18" s="163"/>
      <c r="N18" s="247"/>
      <c r="O18" s="163"/>
    </row>
    <row r="19" spans="1:15" ht="13.5" thickBot="1" x14ac:dyDescent="0.25">
      <c r="A19" s="237"/>
      <c r="B19" s="249"/>
      <c r="C19" s="250"/>
      <c r="D19" s="249"/>
      <c r="E19" s="250"/>
      <c r="F19" s="249"/>
      <c r="G19" s="250"/>
      <c r="H19" s="249"/>
      <c r="I19" s="250"/>
      <c r="J19" s="249"/>
      <c r="K19" s="250"/>
      <c r="L19" s="249"/>
      <c r="M19" s="250"/>
      <c r="N19" s="249"/>
      <c r="O19" s="250"/>
    </row>
    <row r="20" spans="1:15" x14ac:dyDescent="0.2">
      <c r="A20" s="238" t="s">
        <v>55</v>
      </c>
      <c r="B20" s="239"/>
      <c r="C20" s="240"/>
      <c r="D20" s="239"/>
      <c r="E20" s="240"/>
      <c r="F20" s="239"/>
      <c r="G20" s="240"/>
      <c r="H20" s="239"/>
      <c r="I20" s="240"/>
      <c r="J20" s="239"/>
      <c r="K20" s="240"/>
      <c r="L20" s="239"/>
      <c r="M20" s="240"/>
      <c r="N20" s="239"/>
      <c r="O20" s="240"/>
    </row>
    <row r="21" spans="1:15" x14ac:dyDescent="0.2">
      <c r="A21" s="242"/>
      <c r="B21" s="243"/>
      <c r="C21" s="244"/>
      <c r="D21" s="243"/>
      <c r="E21" s="244"/>
      <c r="F21" s="243"/>
      <c r="G21" s="244"/>
      <c r="H21" s="243"/>
      <c r="I21" s="244"/>
      <c r="J21" s="243"/>
      <c r="K21" s="244"/>
      <c r="L21" s="243"/>
      <c r="M21" s="244"/>
      <c r="N21" s="243"/>
      <c r="O21" s="244"/>
    </row>
    <row r="22" spans="1:15" x14ac:dyDescent="0.2">
      <c r="A22" s="242"/>
      <c r="B22" s="243"/>
      <c r="C22" s="244"/>
      <c r="D22" s="243"/>
      <c r="E22" s="244"/>
      <c r="F22" s="243"/>
      <c r="G22" s="244"/>
      <c r="H22" s="243"/>
      <c r="I22" s="244"/>
      <c r="J22" s="243"/>
      <c r="K22" s="244"/>
      <c r="L22" s="243"/>
      <c r="M22" s="244"/>
      <c r="N22" s="243"/>
      <c r="O22" s="244"/>
    </row>
    <row r="23" spans="1:15" x14ac:dyDescent="0.2">
      <c r="A23" s="242"/>
      <c r="B23" s="243"/>
      <c r="C23" s="244"/>
      <c r="D23" s="243"/>
      <c r="E23" s="244"/>
      <c r="F23" s="243"/>
      <c r="G23" s="244"/>
      <c r="H23" s="243"/>
      <c r="I23" s="244"/>
      <c r="J23" s="243"/>
      <c r="K23" s="244"/>
      <c r="L23" s="243"/>
      <c r="M23" s="244"/>
      <c r="N23" s="243"/>
      <c r="O23" s="244"/>
    </row>
    <row r="24" spans="1:15" x14ac:dyDescent="0.2">
      <c r="A24" s="242"/>
      <c r="B24" s="243"/>
      <c r="C24" s="244"/>
      <c r="D24" s="243"/>
      <c r="E24" s="244"/>
      <c r="F24" s="243"/>
      <c r="G24" s="244"/>
      <c r="H24" s="243"/>
      <c r="I24" s="244"/>
      <c r="J24" s="243"/>
      <c r="K24" s="244"/>
      <c r="L24" s="243"/>
      <c r="M24" s="244"/>
      <c r="N24" s="243"/>
      <c r="O24" s="244"/>
    </row>
    <row r="25" spans="1:15" ht="13.5" thickBot="1" x14ac:dyDescent="0.25">
      <c r="A25" s="246"/>
      <c r="B25" s="247"/>
      <c r="C25" s="163"/>
      <c r="D25" s="247"/>
      <c r="E25" s="163"/>
      <c r="F25" s="247"/>
      <c r="G25" s="163"/>
      <c r="H25" s="247"/>
      <c r="I25" s="163"/>
      <c r="J25" s="247"/>
      <c r="K25" s="163"/>
      <c r="L25" s="247"/>
      <c r="M25" s="163"/>
      <c r="N25" s="247"/>
      <c r="O25" s="163"/>
    </row>
    <row r="26" spans="1:15" ht="13.5" thickBot="1" x14ac:dyDescent="0.25">
      <c r="A26" s="237"/>
      <c r="B26" s="249"/>
      <c r="C26" s="250"/>
      <c r="D26" s="249"/>
      <c r="E26" s="250"/>
      <c r="F26" s="249"/>
      <c r="G26" s="250"/>
      <c r="H26" s="249"/>
      <c r="I26" s="250"/>
      <c r="J26" s="249"/>
      <c r="K26" s="250"/>
      <c r="L26" s="249"/>
      <c r="M26" s="250"/>
      <c r="N26" s="249"/>
      <c r="O26" s="250"/>
    </row>
    <row r="27" spans="1:15" ht="13.5" thickBot="1" x14ac:dyDescent="0.25">
      <c r="A27" s="251" t="s">
        <v>56</v>
      </c>
      <c r="B27" s="252"/>
      <c r="C27" s="253"/>
      <c r="D27" s="252"/>
      <c r="E27" s="253"/>
      <c r="F27" s="252"/>
      <c r="G27" s="253"/>
      <c r="H27" s="252"/>
      <c r="I27" s="253"/>
      <c r="J27" s="252"/>
      <c r="K27" s="253"/>
      <c r="L27" s="252"/>
      <c r="M27" s="253"/>
      <c r="N27" s="252"/>
      <c r="O27" s="253"/>
    </row>
    <row r="28" spans="1:15" ht="13.5" thickBot="1" x14ac:dyDescent="0.25">
      <c r="A28" s="237"/>
      <c r="B28" s="249"/>
      <c r="C28" s="250"/>
      <c r="D28" s="249"/>
      <c r="E28" s="250"/>
      <c r="F28" s="249"/>
      <c r="G28" s="250"/>
      <c r="H28" s="249"/>
      <c r="I28" s="250"/>
      <c r="J28" s="249"/>
      <c r="K28" s="250"/>
      <c r="L28" s="249"/>
      <c r="M28" s="250"/>
      <c r="N28" s="249"/>
      <c r="O28" s="250"/>
    </row>
    <row r="29" spans="1:15" x14ac:dyDescent="0.2">
      <c r="A29" s="238" t="s">
        <v>57</v>
      </c>
      <c r="B29" s="254"/>
      <c r="C29" s="240"/>
      <c r="D29" s="254"/>
      <c r="E29" s="240"/>
      <c r="F29" s="254"/>
      <c r="G29" s="240"/>
      <c r="H29" s="254"/>
      <c r="I29" s="240"/>
      <c r="J29" s="254"/>
      <c r="K29" s="240"/>
      <c r="L29" s="254"/>
      <c r="M29" s="240"/>
      <c r="N29" s="254"/>
      <c r="O29" s="240"/>
    </row>
    <row r="30" spans="1:15" x14ac:dyDescent="0.2">
      <c r="A30" s="255" t="s">
        <v>58</v>
      </c>
      <c r="B30" s="256"/>
      <c r="C30" s="244"/>
      <c r="D30" s="256"/>
      <c r="E30" s="244"/>
      <c r="F30" s="256"/>
      <c r="G30" s="244"/>
      <c r="H30" s="256"/>
      <c r="I30" s="244"/>
      <c r="J30" s="256"/>
      <c r="K30" s="244"/>
      <c r="L30" s="256"/>
      <c r="M30" s="244"/>
      <c r="N30" s="256"/>
      <c r="O30" s="244"/>
    </row>
    <row r="31" spans="1:15" x14ac:dyDescent="0.2">
      <c r="A31" s="255" t="s">
        <v>59</v>
      </c>
      <c r="B31" s="256"/>
      <c r="C31" s="244"/>
      <c r="D31" s="256"/>
      <c r="E31" s="244"/>
      <c r="F31" s="256"/>
      <c r="G31" s="244"/>
      <c r="H31" s="256"/>
      <c r="I31" s="244"/>
      <c r="J31" s="256"/>
      <c r="K31" s="244"/>
      <c r="L31" s="256"/>
      <c r="M31" s="244"/>
      <c r="N31" s="256"/>
      <c r="O31" s="244"/>
    </row>
    <row r="32" spans="1:15" x14ac:dyDescent="0.2">
      <c r="A32" s="255" t="s">
        <v>60</v>
      </c>
      <c r="B32" s="256"/>
      <c r="C32" s="244"/>
      <c r="D32" s="256"/>
      <c r="E32" s="244"/>
      <c r="F32" s="256"/>
      <c r="G32" s="244"/>
      <c r="H32" s="256"/>
      <c r="I32" s="244"/>
      <c r="J32" s="256"/>
      <c r="K32" s="244"/>
      <c r="L32" s="256"/>
      <c r="M32" s="244"/>
      <c r="N32" s="256"/>
      <c r="O32" s="244"/>
    </row>
    <row r="33" spans="1:15" ht="13.5" thickBot="1" x14ac:dyDescent="0.25">
      <c r="A33" s="246" t="s">
        <v>61</v>
      </c>
      <c r="B33" s="257"/>
      <c r="C33" s="163"/>
      <c r="D33" s="257"/>
      <c r="E33" s="163"/>
      <c r="F33" s="257"/>
      <c r="G33" s="163"/>
      <c r="H33" s="257"/>
      <c r="I33" s="163"/>
      <c r="J33" s="257"/>
      <c r="K33" s="163"/>
      <c r="L33" s="257"/>
      <c r="M33" s="163"/>
      <c r="N33" s="257"/>
      <c r="O33" s="163"/>
    </row>
    <row r="34" spans="1:15" ht="13.5" thickBot="1" x14ac:dyDescent="0.25">
      <c r="A34" s="228"/>
      <c r="B34" s="249"/>
      <c r="C34" s="258"/>
      <c r="D34" s="249"/>
      <c r="E34" s="258"/>
      <c r="F34" s="249"/>
      <c r="G34" s="258"/>
      <c r="H34" s="249"/>
      <c r="I34" s="258"/>
      <c r="J34" s="249"/>
      <c r="K34" s="258"/>
      <c r="L34" s="249"/>
      <c r="M34" s="258"/>
      <c r="N34" s="249"/>
      <c r="O34" s="258"/>
    </row>
    <row r="35" spans="1:15" x14ac:dyDescent="0.2">
      <c r="A35" s="238" t="s">
        <v>62</v>
      </c>
      <c r="B35" s="254"/>
      <c r="C35" s="240"/>
      <c r="D35" s="254"/>
      <c r="E35" s="240"/>
      <c r="F35" s="254"/>
      <c r="G35" s="240"/>
      <c r="H35" s="254"/>
      <c r="I35" s="240"/>
      <c r="J35" s="254"/>
      <c r="K35" s="240"/>
      <c r="L35" s="254"/>
      <c r="M35" s="240"/>
      <c r="N35" s="254"/>
      <c r="O35" s="240"/>
    </row>
    <row r="36" spans="1:15" x14ac:dyDescent="0.2">
      <c r="A36" s="242" t="s">
        <v>63</v>
      </c>
      <c r="B36" s="256"/>
      <c r="C36" s="244"/>
      <c r="D36" s="256"/>
      <c r="E36" s="244"/>
      <c r="F36" s="256"/>
      <c r="G36" s="244"/>
      <c r="H36" s="256"/>
      <c r="I36" s="244"/>
      <c r="J36" s="256"/>
      <c r="K36" s="244"/>
      <c r="L36" s="256"/>
      <c r="M36" s="244"/>
      <c r="N36" s="256"/>
      <c r="O36" s="244"/>
    </row>
    <row r="37" spans="1:15" x14ac:dyDescent="0.2">
      <c r="A37" s="259" t="s">
        <v>99</v>
      </c>
      <c r="B37" s="260"/>
      <c r="C37" s="261"/>
      <c r="D37" s="260"/>
      <c r="E37" s="261"/>
      <c r="F37" s="260"/>
      <c r="G37" s="261"/>
      <c r="H37" s="260"/>
      <c r="I37" s="261"/>
      <c r="J37" s="260"/>
      <c r="K37" s="261"/>
      <c r="L37" s="260"/>
      <c r="M37" s="261"/>
      <c r="N37" s="260"/>
      <c r="O37" s="261"/>
    </row>
    <row r="38" spans="1:15" ht="13.5" thickBot="1" x14ac:dyDescent="0.25">
      <c r="A38" s="246" t="s">
        <v>87</v>
      </c>
      <c r="B38" s="257"/>
      <c r="C38" s="163"/>
      <c r="D38" s="257"/>
      <c r="E38" s="163"/>
      <c r="F38" s="257"/>
      <c r="G38" s="163"/>
      <c r="H38" s="257"/>
      <c r="I38" s="163"/>
      <c r="J38" s="257"/>
      <c r="K38" s="163"/>
      <c r="L38" s="257"/>
      <c r="M38" s="163"/>
      <c r="N38" s="257"/>
      <c r="O38" s="163"/>
    </row>
    <row r="39" spans="1:15" ht="13.5" thickBot="1" x14ac:dyDescent="0.25">
      <c r="A39" s="237"/>
      <c r="B39" s="249"/>
      <c r="C39" s="250"/>
      <c r="D39" s="249"/>
      <c r="E39" s="250"/>
      <c r="F39" s="249"/>
      <c r="G39" s="250"/>
      <c r="H39" s="249"/>
      <c r="I39" s="250"/>
      <c r="J39" s="249"/>
      <c r="K39" s="250"/>
      <c r="L39" s="249"/>
      <c r="M39" s="250"/>
      <c r="N39" s="249"/>
      <c r="O39" s="250"/>
    </row>
    <row r="40" spans="1:15" x14ac:dyDescent="0.2">
      <c r="A40" s="238" t="s">
        <v>64</v>
      </c>
      <c r="B40" s="239"/>
      <c r="C40" s="240"/>
      <c r="D40" s="239"/>
      <c r="E40" s="240"/>
      <c r="F40" s="239"/>
      <c r="G40" s="240"/>
      <c r="H40" s="239"/>
      <c r="I40" s="240"/>
      <c r="J40" s="239"/>
      <c r="K40" s="240"/>
      <c r="L40" s="239"/>
      <c r="M40" s="240"/>
      <c r="N40" s="239"/>
      <c r="O40" s="240"/>
    </row>
    <row r="41" spans="1:15" x14ac:dyDescent="0.2">
      <c r="A41" s="255" t="s">
        <v>65</v>
      </c>
      <c r="B41" s="243"/>
      <c r="C41" s="244"/>
      <c r="D41" s="243"/>
      <c r="E41" s="244"/>
      <c r="F41" s="243"/>
      <c r="G41" s="244"/>
      <c r="H41" s="243"/>
      <c r="I41" s="244"/>
      <c r="J41" s="243"/>
      <c r="K41" s="244"/>
      <c r="L41" s="243"/>
      <c r="M41" s="244"/>
      <c r="N41" s="243"/>
      <c r="O41" s="244"/>
    </row>
    <row r="42" spans="1:15" x14ac:dyDescent="0.2">
      <c r="A42" s="255" t="s">
        <v>66</v>
      </c>
      <c r="B42" s="243"/>
      <c r="C42" s="244"/>
      <c r="D42" s="243"/>
      <c r="E42" s="244"/>
      <c r="F42" s="243"/>
      <c r="G42" s="244"/>
      <c r="H42" s="243"/>
      <c r="I42" s="244"/>
      <c r="J42" s="243"/>
      <c r="K42" s="244"/>
      <c r="L42" s="243"/>
      <c r="M42" s="244"/>
      <c r="N42" s="243"/>
      <c r="O42" s="244"/>
    </row>
    <row r="43" spans="1:15" x14ac:dyDescent="0.2">
      <c r="A43" s="255" t="s">
        <v>67</v>
      </c>
      <c r="B43" s="243"/>
      <c r="C43" s="244"/>
      <c r="D43" s="243"/>
      <c r="E43" s="244"/>
      <c r="F43" s="243"/>
      <c r="G43" s="244"/>
      <c r="H43" s="243"/>
      <c r="I43" s="244"/>
      <c r="J43" s="243"/>
      <c r="K43" s="244"/>
      <c r="L43" s="243"/>
      <c r="M43" s="244"/>
      <c r="N43" s="243"/>
      <c r="O43" s="244"/>
    </row>
    <row r="44" spans="1:15" x14ac:dyDescent="0.2">
      <c r="A44" s="242" t="s">
        <v>68</v>
      </c>
      <c r="B44" s="262"/>
      <c r="C44" s="261"/>
      <c r="D44" s="262"/>
      <c r="E44" s="261"/>
      <c r="F44" s="262"/>
      <c r="G44" s="261"/>
      <c r="H44" s="262"/>
      <c r="I44" s="261"/>
      <c r="J44" s="262"/>
      <c r="K44" s="261"/>
      <c r="L44" s="262"/>
      <c r="M44" s="261"/>
      <c r="N44" s="262"/>
      <c r="O44" s="261"/>
    </row>
    <row r="45" spans="1:15" x14ac:dyDescent="0.2">
      <c r="A45" s="263"/>
      <c r="B45" s="262"/>
      <c r="C45" s="261"/>
      <c r="D45" s="262"/>
      <c r="E45" s="261"/>
      <c r="F45" s="262"/>
      <c r="G45" s="261"/>
      <c r="H45" s="262"/>
      <c r="I45" s="261"/>
      <c r="J45" s="262"/>
      <c r="K45" s="261"/>
      <c r="L45" s="262"/>
      <c r="M45" s="261"/>
      <c r="N45" s="262"/>
      <c r="O45" s="261"/>
    </row>
    <row r="46" spans="1:15" ht="13.5" thickBot="1" x14ac:dyDescent="0.25">
      <c r="A46" s="264"/>
      <c r="B46" s="247"/>
      <c r="C46" s="163"/>
      <c r="D46" s="247"/>
      <c r="E46" s="163"/>
      <c r="F46" s="247"/>
      <c r="G46" s="163"/>
      <c r="H46" s="247"/>
      <c r="I46" s="163"/>
      <c r="J46" s="247"/>
      <c r="K46" s="163"/>
      <c r="L46" s="247"/>
      <c r="M46" s="163"/>
      <c r="N46" s="247"/>
      <c r="O46" s="163"/>
    </row>
    <row r="47" spans="1:15" ht="13.5" thickBot="1" x14ac:dyDescent="0.25">
      <c r="A47" s="237"/>
      <c r="B47" s="249"/>
      <c r="C47" s="258"/>
      <c r="D47" s="249"/>
      <c r="E47" s="258"/>
      <c r="F47" s="249"/>
      <c r="G47" s="258"/>
      <c r="H47" s="249"/>
      <c r="I47" s="258"/>
      <c r="J47" s="249"/>
      <c r="K47" s="258"/>
      <c r="L47" s="249"/>
      <c r="M47" s="258"/>
      <c r="N47" s="249"/>
      <c r="O47" s="258"/>
    </row>
    <row r="48" spans="1:15" x14ac:dyDescent="0.2">
      <c r="A48" s="238" t="s">
        <v>69</v>
      </c>
      <c r="B48" s="239"/>
      <c r="C48" s="240"/>
      <c r="D48" s="239"/>
      <c r="E48" s="240"/>
      <c r="F48" s="239"/>
      <c r="G48" s="240"/>
      <c r="H48" s="239"/>
      <c r="I48" s="240"/>
      <c r="J48" s="239"/>
      <c r="K48" s="240"/>
      <c r="L48" s="239"/>
      <c r="M48" s="240"/>
      <c r="N48" s="239"/>
      <c r="O48" s="240"/>
    </row>
    <row r="49" spans="1:17" x14ac:dyDescent="0.2">
      <c r="A49" s="255" t="s">
        <v>100</v>
      </c>
      <c r="B49" s="243"/>
      <c r="C49" s="244"/>
      <c r="D49" s="243"/>
      <c r="E49" s="244"/>
      <c r="F49" s="243"/>
      <c r="G49" s="244"/>
      <c r="H49" s="243"/>
      <c r="I49" s="244"/>
      <c r="J49" s="243"/>
      <c r="K49" s="244"/>
      <c r="L49" s="243"/>
      <c r="M49" s="244"/>
      <c r="N49" s="243"/>
      <c r="O49" s="244"/>
    </row>
    <row r="50" spans="1:17" x14ac:dyDescent="0.2">
      <c r="A50" s="255" t="s">
        <v>70</v>
      </c>
      <c r="B50" s="243"/>
      <c r="C50" s="244"/>
      <c r="D50" s="243"/>
      <c r="E50" s="244"/>
      <c r="F50" s="243"/>
      <c r="G50" s="244"/>
      <c r="H50" s="243"/>
      <c r="I50" s="244"/>
      <c r="J50" s="243"/>
      <c r="K50" s="244"/>
      <c r="L50" s="243"/>
      <c r="M50" s="244"/>
      <c r="N50" s="243"/>
      <c r="O50" s="244"/>
    </row>
    <row r="51" spans="1:17" x14ac:dyDescent="0.2">
      <c r="A51" s="255" t="s">
        <v>101</v>
      </c>
      <c r="B51" s="243"/>
      <c r="C51" s="244"/>
      <c r="D51" s="243"/>
      <c r="E51" s="244"/>
      <c r="F51" s="243"/>
      <c r="G51" s="244"/>
      <c r="H51" s="243"/>
      <c r="I51" s="244"/>
      <c r="J51" s="243"/>
      <c r="K51" s="244"/>
      <c r="L51" s="243"/>
      <c r="M51" s="244"/>
      <c r="N51" s="243"/>
      <c r="O51" s="244"/>
    </row>
    <row r="52" spans="1:17" ht="13.5" thickBot="1" x14ac:dyDescent="0.25">
      <c r="A52" s="246" t="s">
        <v>71</v>
      </c>
      <c r="B52" s="247"/>
      <c r="C52" s="163"/>
      <c r="D52" s="247"/>
      <c r="E52" s="163"/>
      <c r="F52" s="247"/>
      <c r="G52" s="163"/>
      <c r="H52" s="247"/>
      <c r="I52" s="163"/>
      <c r="J52" s="247"/>
      <c r="K52" s="163"/>
      <c r="L52" s="247"/>
      <c r="M52" s="163"/>
      <c r="N52" s="247"/>
      <c r="O52" s="163"/>
    </row>
    <row r="53" spans="1:17" ht="13.5" thickBot="1" x14ac:dyDescent="0.25">
      <c r="A53" s="237"/>
      <c r="B53" s="249"/>
      <c r="C53" s="250"/>
      <c r="D53" s="249"/>
      <c r="E53" s="250"/>
      <c r="F53" s="249"/>
      <c r="G53" s="250"/>
      <c r="H53" s="249"/>
      <c r="I53" s="250"/>
      <c r="J53" s="249"/>
      <c r="K53" s="250"/>
      <c r="L53" s="249"/>
      <c r="M53" s="250"/>
      <c r="N53" s="249"/>
      <c r="O53" s="250"/>
    </row>
    <row r="54" spans="1:17" ht="13.5" thickBot="1" x14ac:dyDescent="0.25">
      <c r="A54" s="251" t="s">
        <v>72</v>
      </c>
      <c r="B54" s="252"/>
      <c r="C54" s="253">
        <v>1</v>
      </c>
      <c r="D54" s="252"/>
      <c r="E54" s="253">
        <v>1</v>
      </c>
      <c r="F54" s="252"/>
      <c r="G54" s="253">
        <v>1</v>
      </c>
      <c r="H54" s="252"/>
      <c r="I54" s="253">
        <v>1</v>
      </c>
      <c r="J54" s="252"/>
      <c r="K54" s="253">
        <v>1</v>
      </c>
      <c r="L54" s="252"/>
      <c r="M54" s="253">
        <v>1</v>
      </c>
      <c r="N54" s="252"/>
      <c r="O54" s="253">
        <v>1</v>
      </c>
    </row>
    <row r="55" spans="1:17" ht="13.5" thickBot="1" x14ac:dyDescent="0.25">
      <c r="A55" s="237"/>
    </row>
    <row r="56" spans="1:17" ht="13.5" thickBot="1" x14ac:dyDescent="0.25">
      <c r="A56" s="335" t="s">
        <v>188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Q56" s="51"/>
    </row>
    <row r="57" spans="1:17" ht="13.5" thickBot="1" x14ac:dyDescent="0.25">
      <c r="A57" s="237"/>
    </row>
    <row r="58" spans="1:17" ht="13.5" thickBot="1" x14ac:dyDescent="0.25">
      <c r="A58" s="251" t="s">
        <v>88</v>
      </c>
      <c r="B58" s="249"/>
      <c r="C58" s="258"/>
      <c r="D58" s="249"/>
      <c r="E58" s="258"/>
      <c r="F58" s="249"/>
      <c r="G58" s="258"/>
      <c r="H58" s="249"/>
      <c r="I58" s="258"/>
      <c r="J58" s="249"/>
      <c r="K58" s="258"/>
      <c r="L58" s="249"/>
      <c r="M58" s="258"/>
      <c r="N58" s="249"/>
      <c r="O58" s="258"/>
    </row>
    <row r="59" spans="1:17" x14ac:dyDescent="0.2">
      <c r="A59" s="383" t="s">
        <v>230</v>
      </c>
      <c r="B59" s="265"/>
      <c r="C59" s="266"/>
      <c r="D59" s="265"/>
      <c r="E59" s="266"/>
      <c r="F59" s="265"/>
      <c r="G59" s="266"/>
      <c r="H59" s="265"/>
      <c r="I59" s="266"/>
      <c r="J59" s="265"/>
      <c r="K59" s="266"/>
      <c r="L59" s="266"/>
      <c r="M59" s="266"/>
      <c r="N59" s="266"/>
      <c r="O59" s="266"/>
    </row>
    <row r="60" spans="1:17" x14ac:dyDescent="0.2">
      <c r="A60" s="384" t="s">
        <v>231</v>
      </c>
      <c r="B60" s="267"/>
      <c r="C60" s="268"/>
      <c r="D60" s="267"/>
      <c r="E60" s="268"/>
      <c r="F60" s="267"/>
      <c r="G60" s="268"/>
      <c r="H60" s="267"/>
      <c r="I60" s="268"/>
      <c r="J60" s="267"/>
      <c r="K60" s="268"/>
      <c r="L60" s="268"/>
      <c r="M60" s="268"/>
      <c r="N60" s="268"/>
      <c r="O60" s="268"/>
    </row>
    <row r="61" spans="1:17" ht="13.5" thickBot="1" x14ac:dyDescent="0.25">
      <c r="A61" s="385" t="s">
        <v>97</v>
      </c>
      <c r="B61" s="269"/>
      <c r="C61" s="270"/>
      <c r="D61" s="269"/>
      <c r="E61" s="270"/>
      <c r="F61" s="269"/>
      <c r="G61" s="270"/>
      <c r="H61" s="269"/>
      <c r="I61" s="270"/>
      <c r="J61" s="269"/>
      <c r="K61" s="270"/>
      <c r="L61" s="270"/>
      <c r="M61" s="270"/>
      <c r="N61" s="270"/>
      <c r="O61" s="270"/>
    </row>
    <row r="62" spans="1:17" x14ac:dyDescent="0.2">
      <c r="A62" s="271"/>
      <c r="B62" s="271"/>
      <c r="C62" s="271"/>
      <c r="D62" s="271"/>
      <c r="E62" s="271"/>
      <c r="F62" s="271"/>
      <c r="G62" s="271"/>
      <c r="H62" s="271"/>
      <c r="I62" s="271"/>
      <c r="J62" s="51"/>
      <c r="K62" s="272"/>
      <c r="L62" s="272"/>
      <c r="M62" s="272"/>
      <c r="N62" s="272"/>
      <c r="O62" s="272"/>
    </row>
    <row r="63" spans="1:17" x14ac:dyDescent="0.2">
      <c r="A63" s="273" t="s">
        <v>96</v>
      </c>
      <c r="B63" s="273"/>
      <c r="C63" s="273"/>
      <c r="D63" s="273"/>
      <c r="E63" s="273"/>
      <c r="F63" s="273"/>
      <c r="G63" s="273"/>
      <c r="H63" s="273"/>
      <c r="I63" s="273"/>
    </row>
    <row r="64" spans="1:17" ht="29.25" customHeight="1" x14ac:dyDescent="0.2">
      <c r="A64" s="523" t="s">
        <v>194</v>
      </c>
      <c r="B64" s="523"/>
      <c r="C64" s="523"/>
      <c r="D64" s="523"/>
      <c r="E64" s="523"/>
      <c r="F64" s="523"/>
      <c r="G64" s="523"/>
      <c r="H64" s="523"/>
      <c r="I64" s="523"/>
      <c r="J64" s="524"/>
      <c r="K64" s="524"/>
      <c r="L64" s="524"/>
      <c r="M64" s="524"/>
      <c r="N64" s="524"/>
      <c r="O64" s="524"/>
    </row>
    <row r="65" spans="1:15" ht="11.25" customHeight="1" thickBot="1" x14ac:dyDescent="0.25">
      <c r="A65" s="339"/>
      <c r="B65" s="339"/>
      <c r="C65" s="339"/>
      <c r="D65" s="339"/>
      <c r="E65" s="339"/>
      <c r="F65" s="339"/>
      <c r="G65" s="339"/>
      <c r="H65" s="339"/>
      <c r="I65" s="339"/>
      <c r="J65" s="340"/>
      <c r="K65" s="340"/>
      <c r="L65" s="340"/>
      <c r="M65" s="340"/>
      <c r="N65" s="340"/>
      <c r="O65" s="340"/>
    </row>
    <row r="66" spans="1:15" ht="29.25" customHeight="1" thickBot="1" x14ac:dyDescent="0.25">
      <c r="A66" s="520" t="s">
        <v>280</v>
      </c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2"/>
    </row>
    <row r="68" spans="1:15" ht="13.5" hidden="1" thickBot="1" x14ac:dyDescent="0.25">
      <c r="A68" s="84" t="s">
        <v>148</v>
      </c>
      <c r="B68" s="84"/>
      <c r="C68" s="84"/>
      <c r="D68" s="84"/>
      <c r="E68" s="84"/>
      <c r="F68" s="84"/>
      <c r="G68" s="84"/>
      <c r="H68" s="84"/>
      <c r="I68" s="84"/>
    </row>
    <row r="69" spans="1:15" ht="13.5" hidden="1" thickBot="1" x14ac:dyDescent="0.25">
      <c r="A69" s="89" t="s">
        <v>7</v>
      </c>
      <c r="B69" s="89"/>
      <c r="C69" s="89"/>
      <c r="D69" s="89"/>
      <c r="E69" s="89"/>
      <c r="F69" s="89"/>
      <c r="G69" s="89"/>
      <c r="H69" s="89"/>
      <c r="I69" s="89"/>
      <c r="J69" s="89" t="str">
        <f>+J9</f>
        <v>promedio 2018</v>
      </c>
      <c r="L69" s="89" t="str">
        <f>+L9</f>
        <v>promedio 2019</v>
      </c>
      <c r="N69" s="89" t="str">
        <f>+N9</f>
        <v>promedio ene-jun 2020</v>
      </c>
    </row>
    <row r="70" spans="1:15" ht="13.5" hidden="1" thickBot="1" x14ac:dyDescent="0.25">
      <c r="A70" s="106" t="s">
        <v>140</v>
      </c>
      <c r="B70" s="106"/>
      <c r="C70" s="106"/>
      <c r="D70" s="106"/>
      <c r="E70" s="106"/>
      <c r="F70" s="106"/>
      <c r="G70" s="106"/>
      <c r="H70" s="106"/>
      <c r="I70" s="106"/>
      <c r="J70" s="139">
        <f>+J54-SUM(J48:J52,J40:J46,J35:J38,J29:J33,J27,J20:J25,J13:J18)</f>
        <v>0</v>
      </c>
      <c r="K70" s="138"/>
      <c r="L70" s="139">
        <f>+L54-SUM(L48:L52,L40:L46,L35:L38,L29:L33,L27,L20:L25,L13:L18)</f>
        <v>0</v>
      </c>
      <c r="M70" s="138"/>
      <c r="N70" s="139">
        <f>+N54-SUM(N48:N52,N40:N46,N35:N38,N29:N33,N27,N20:N25,N13:N18)</f>
        <v>0</v>
      </c>
      <c r="O70" s="138"/>
    </row>
    <row r="71" spans="1:15" hidden="1" x14ac:dyDescent="0.2"/>
  </sheetData>
  <sheetProtection formatCells="0" formatColumns="0" formatRows="0"/>
  <mergeCells count="9">
    <mergeCell ref="A66:O66"/>
    <mergeCell ref="A64:O64"/>
    <mergeCell ref="J9:K9"/>
    <mergeCell ref="L9:M9"/>
    <mergeCell ref="N9:O9"/>
    <mergeCell ref="B9:C9"/>
    <mergeCell ref="D9:E9"/>
    <mergeCell ref="F9:G9"/>
    <mergeCell ref="H9:I9"/>
  </mergeCells>
  <phoneticPr fontId="0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72" orientation="portrait" r:id="rId1"/>
  <headerFooter alignWithMargins="0">
    <oddHeader>&amp;R2020 - Año del General Manuel Belgrano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2:Q71"/>
  <sheetViews>
    <sheetView showGridLines="0" topLeftCell="A23" workbookViewId="0">
      <selection activeCell="C38" sqref="C38"/>
    </sheetView>
  </sheetViews>
  <sheetFormatPr baseColWidth="10" defaultRowHeight="12.75" x14ac:dyDescent="0.2"/>
  <cols>
    <col min="1" max="1" width="38.28515625" style="229" customWidth="1"/>
    <col min="2" max="7" width="12.42578125" style="229" hidden="1" customWidth="1"/>
    <col min="8" max="9" width="12.42578125" style="229" customWidth="1"/>
    <col min="10" max="15" width="13.140625" style="229" customWidth="1"/>
    <col min="16" max="16" width="1.5703125" style="229" customWidth="1"/>
    <col min="17" max="16384" width="11.42578125" style="229"/>
  </cols>
  <sheetData>
    <row r="2" spans="1:15" x14ac:dyDescent="0.2">
      <c r="A2" s="228" t="s">
        <v>255</v>
      </c>
      <c r="B2" s="228"/>
      <c r="C2" s="228"/>
      <c r="D2" s="228"/>
      <c r="E2" s="228"/>
      <c r="F2" s="228"/>
      <c r="G2" s="228"/>
      <c r="H2" s="228"/>
      <c r="I2" s="228"/>
    </row>
    <row r="3" spans="1:15" x14ac:dyDescent="0.2">
      <c r="A3" s="228" t="s">
        <v>136</v>
      </c>
      <c r="B3" s="228"/>
      <c r="C3" s="228"/>
      <c r="D3" s="228"/>
      <c r="E3" s="228"/>
      <c r="F3" s="228"/>
      <c r="G3" s="228"/>
      <c r="H3" s="228"/>
      <c r="I3" s="228"/>
    </row>
    <row r="4" spans="1:15" x14ac:dyDescent="0.2">
      <c r="A4" s="228" t="s">
        <v>272</v>
      </c>
      <c r="B4" s="228"/>
      <c r="C4" s="228"/>
      <c r="D4" s="228"/>
      <c r="E4" s="228"/>
      <c r="F4" s="228"/>
      <c r="G4" s="228"/>
      <c r="H4" s="228"/>
      <c r="I4" s="228"/>
    </row>
    <row r="5" spans="1:15" x14ac:dyDescent="0.2">
      <c r="A5" s="436" t="s">
        <v>273</v>
      </c>
      <c r="B5" s="436"/>
      <c r="C5" s="436"/>
      <c r="D5" s="436"/>
      <c r="E5" s="436"/>
      <c r="F5" s="436"/>
      <c r="G5" s="436"/>
      <c r="H5" s="436"/>
      <c r="I5" s="436"/>
    </row>
    <row r="6" spans="1:15" x14ac:dyDescent="0.2">
      <c r="A6" s="380" t="s">
        <v>253</v>
      </c>
      <c r="B6" s="380"/>
      <c r="C6" s="380"/>
      <c r="D6" s="380"/>
      <c r="E6" s="380"/>
      <c r="F6" s="380"/>
      <c r="G6" s="380"/>
      <c r="H6" s="380"/>
      <c r="I6" s="380"/>
    </row>
    <row r="7" spans="1:15" s="231" customFormat="1" x14ac:dyDescent="0.2">
      <c r="A7" s="381" t="s">
        <v>228</v>
      </c>
      <c r="B7" s="381"/>
      <c r="C7" s="381"/>
      <c r="D7" s="381"/>
      <c r="E7" s="381"/>
      <c r="F7" s="381"/>
      <c r="G7" s="381"/>
      <c r="H7" s="381"/>
      <c r="I7" s="381"/>
      <c r="J7" s="230"/>
      <c r="K7" s="230"/>
    </row>
    <row r="8" spans="1:15" s="231" customFormat="1" ht="13.5" thickBot="1" x14ac:dyDescent="0.25">
      <c r="A8" s="232"/>
      <c r="B8" s="232"/>
      <c r="C8" s="232"/>
      <c r="D8" s="232"/>
      <c r="E8" s="232"/>
      <c r="F8" s="232"/>
      <c r="G8" s="232"/>
      <c r="H8" s="232"/>
      <c r="I8" s="232"/>
      <c r="J8" s="230"/>
      <c r="K8" s="230"/>
    </row>
    <row r="9" spans="1:15" ht="13.5" thickBot="1" x14ac:dyDescent="0.25">
      <c r="B9" s="525"/>
      <c r="C9" s="526"/>
      <c r="D9" s="525"/>
      <c r="E9" s="526"/>
      <c r="F9" s="525"/>
      <c r="G9" s="526"/>
      <c r="H9" s="525" t="s">
        <v>267</v>
      </c>
      <c r="I9" s="526"/>
      <c r="J9" s="525" t="s">
        <v>268</v>
      </c>
      <c r="K9" s="526"/>
      <c r="L9" s="525" t="s">
        <v>269</v>
      </c>
      <c r="M9" s="526"/>
      <c r="N9" s="525" t="s">
        <v>270</v>
      </c>
      <c r="O9" s="526"/>
    </row>
    <row r="10" spans="1:15" x14ac:dyDescent="0.2">
      <c r="A10" s="233" t="s">
        <v>50</v>
      </c>
      <c r="B10" s="234" t="s">
        <v>51</v>
      </c>
      <c r="C10" s="234" t="s">
        <v>52</v>
      </c>
      <c r="D10" s="234" t="s">
        <v>51</v>
      </c>
      <c r="E10" s="234" t="s">
        <v>52</v>
      </c>
      <c r="F10" s="234" t="s">
        <v>51</v>
      </c>
      <c r="G10" s="234" t="s">
        <v>52</v>
      </c>
      <c r="H10" s="234" t="s">
        <v>51</v>
      </c>
      <c r="I10" s="234" t="s">
        <v>52</v>
      </c>
      <c r="J10" s="234" t="s">
        <v>51</v>
      </c>
      <c r="K10" s="234" t="s">
        <v>52</v>
      </c>
      <c r="L10" s="234" t="s">
        <v>51</v>
      </c>
      <c r="M10" s="234" t="s">
        <v>52</v>
      </c>
      <c r="N10" s="234" t="s">
        <v>51</v>
      </c>
      <c r="O10" s="234" t="s">
        <v>52</v>
      </c>
    </row>
    <row r="11" spans="1:15" ht="13.5" thickBot="1" x14ac:dyDescent="0.25">
      <c r="A11" s="235"/>
      <c r="B11" s="382" t="s">
        <v>229</v>
      </c>
      <c r="C11" s="236" t="s">
        <v>53</v>
      </c>
      <c r="D11" s="382" t="s">
        <v>229</v>
      </c>
      <c r="E11" s="236" t="s">
        <v>53</v>
      </c>
      <c r="F11" s="382" t="s">
        <v>229</v>
      </c>
      <c r="G11" s="236" t="s">
        <v>53</v>
      </c>
      <c r="H11" s="382" t="s">
        <v>229</v>
      </c>
      <c r="I11" s="236" t="s">
        <v>53</v>
      </c>
      <c r="J11" s="382" t="s">
        <v>229</v>
      </c>
      <c r="K11" s="236" t="s">
        <v>53</v>
      </c>
      <c r="L11" s="382" t="s">
        <v>229</v>
      </c>
      <c r="M11" s="236" t="s">
        <v>53</v>
      </c>
      <c r="N11" s="382" t="s">
        <v>229</v>
      </c>
      <c r="O11" s="236" t="s">
        <v>53</v>
      </c>
    </row>
    <row r="12" spans="1:15" ht="13.5" thickBot="1" x14ac:dyDescent="0.25">
      <c r="A12" s="237"/>
    </row>
    <row r="13" spans="1:15" x14ac:dyDescent="0.2">
      <c r="A13" s="238" t="s">
        <v>54</v>
      </c>
      <c r="B13" s="239"/>
      <c r="C13" s="240"/>
      <c r="D13" s="239"/>
      <c r="E13" s="240"/>
      <c r="F13" s="239"/>
      <c r="G13" s="240"/>
      <c r="H13" s="239"/>
      <c r="I13" s="240"/>
      <c r="J13" s="239"/>
      <c r="K13" s="240"/>
      <c r="L13" s="239"/>
      <c r="M13" s="240"/>
      <c r="N13" s="239"/>
      <c r="O13" s="240"/>
    </row>
    <row r="14" spans="1:15" x14ac:dyDescent="0.2">
      <c r="A14" s="242"/>
      <c r="B14" s="243"/>
      <c r="C14" s="244"/>
      <c r="D14" s="243"/>
      <c r="E14" s="244"/>
      <c r="F14" s="243"/>
      <c r="G14" s="244"/>
      <c r="H14" s="243"/>
      <c r="I14" s="244"/>
      <c r="J14" s="243"/>
      <c r="K14" s="244"/>
      <c r="L14" s="243"/>
      <c r="M14" s="244"/>
      <c r="N14" s="243"/>
      <c r="O14" s="244"/>
    </row>
    <row r="15" spans="1:15" x14ac:dyDescent="0.2">
      <c r="A15" s="242"/>
      <c r="B15" s="243"/>
      <c r="C15" s="244"/>
      <c r="D15" s="243"/>
      <c r="E15" s="244"/>
      <c r="F15" s="243"/>
      <c r="G15" s="244"/>
      <c r="H15" s="243"/>
      <c r="I15" s="244"/>
      <c r="J15" s="243"/>
      <c r="K15" s="244"/>
      <c r="L15" s="243"/>
      <c r="M15" s="244"/>
      <c r="N15" s="243"/>
      <c r="O15" s="244"/>
    </row>
    <row r="16" spans="1:15" x14ac:dyDescent="0.2">
      <c r="A16" s="242"/>
      <c r="B16" s="243"/>
      <c r="C16" s="244"/>
      <c r="D16" s="243"/>
      <c r="E16" s="244"/>
      <c r="F16" s="243"/>
      <c r="G16" s="244"/>
      <c r="H16" s="243"/>
      <c r="I16" s="244"/>
      <c r="J16" s="243"/>
      <c r="K16" s="244"/>
      <c r="L16" s="243"/>
      <c r="M16" s="244"/>
      <c r="N16" s="243"/>
      <c r="O16" s="244"/>
    </row>
    <row r="17" spans="1:15" x14ac:dyDescent="0.2">
      <c r="A17" s="242"/>
      <c r="B17" s="243"/>
      <c r="C17" s="244"/>
      <c r="D17" s="243"/>
      <c r="E17" s="244"/>
      <c r="F17" s="243"/>
      <c r="G17" s="244"/>
      <c r="H17" s="243"/>
      <c r="I17" s="244"/>
      <c r="J17" s="243"/>
      <c r="K17" s="244"/>
      <c r="L17" s="243"/>
      <c r="M17" s="244"/>
      <c r="N17" s="243"/>
      <c r="O17" s="244"/>
    </row>
    <row r="18" spans="1:15" ht="13.5" thickBot="1" x14ac:dyDescent="0.25">
      <c r="A18" s="246"/>
      <c r="B18" s="247"/>
      <c r="C18" s="163"/>
      <c r="D18" s="247"/>
      <c r="E18" s="163"/>
      <c r="F18" s="247"/>
      <c r="G18" s="163"/>
      <c r="H18" s="247"/>
      <c r="I18" s="163"/>
      <c r="J18" s="247"/>
      <c r="K18" s="163"/>
      <c r="L18" s="247"/>
      <c r="M18" s="163"/>
      <c r="N18" s="247"/>
      <c r="O18" s="163"/>
    </row>
    <row r="19" spans="1:15" ht="13.5" thickBot="1" x14ac:dyDescent="0.25">
      <c r="A19" s="237"/>
      <c r="B19" s="249"/>
      <c r="C19" s="250"/>
      <c r="D19" s="249"/>
      <c r="E19" s="250"/>
      <c r="F19" s="249"/>
      <c r="G19" s="250"/>
      <c r="H19" s="249"/>
      <c r="I19" s="250"/>
      <c r="J19" s="249"/>
      <c r="K19" s="250"/>
      <c r="L19" s="249"/>
      <c r="M19" s="250"/>
      <c r="N19" s="249"/>
      <c r="O19" s="250"/>
    </row>
    <row r="20" spans="1:15" x14ac:dyDescent="0.2">
      <c r="A20" s="238" t="s">
        <v>55</v>
      </c>
      <c r="B20" s="239"/>
      <c r="C20" s="240"/>
      <c r="D20" s="239"/>
      <c r="E20" s="240"/>
      <c r="F20" s="239"/>
      <c r="G20" s="240"/>
      <c r="H20" s="239"/>
      <c r="I20" s="240"/>
      <c r="J20" s="239"/>
      <c r="K20" s="240"/>
      <c r="L20" s="239"/>
      <c r="M20" s="240"/>
      <c r="N20" s="239"/>
      <c r="O20" s="240"/>
    </row>
    <row r="21" spans="1:15" x14ac:dyDescent="0.2">
      <c r="A21" s="242"/>
      <c r="B21" s="243"/>
      <c r="C21" s="244"/>
      <c r="D21" s="243"/>
      <c r="E21" s="244"/>
      <c r="F21" s="243"/>
      <c r="G21" s="244"/>
      <c r="H21" s="243"/>
      <c r="I21" s="244"/>
      <c r="J21" s="243"/>
      <c r="K21" s="244"/>
      <c r="L21" s="243"/>
      <c r="M21" s="244"/>
      <c r="N21" s="243"/>
      <c r="O21" s="244"/>
    </row>
    <row r="22" spans="1:15" x14ac:dyDescent="0.2">
      <c r="A22" s="242"/>
      <c r="B22" s="243"/>
      <c r="C22" s="244"/>
      <c r="D22" s="243"/>
      <c r="E22" s="244"/>
      <c r="F22" s="243"/>
      <c r="G22" s="244"/>
      <c r="H22" s="243"/>
      <c r="I22" s="244"/>
      <c r="J22" s="243"/>
      <c r="K22" s="244"/>
      <c r="L22" s="243"/>
      <c r="M22" s="244"/>
      <c r="N22" s="243"/>
      <c r="O22" s="244"/>
    </row>
    <row r="23" spans="1:15" x14ac:dyDescent="0.2">
      <c r="A23" s="242"/>
      <c r="B23" s="243"/>
      <c r="C23" s="244"/>
      <c r="D23" s="243"/>
      <c r="E23" s="244"/>
      <c r="F23" s="243"/>
      <c r="G23" s="244"/>
      <c r="H23" s="243"/>
      <c r="I23" s="244"/>
      <c r="J23" s="243"/>
      <c r="K23" s="244"/>
      <c r="L23" s="243"/>
      <c r="M23" s="244"/>
      <c r="N23" s="243"/>
      <c r="O23" s="244"/>
    </row>
    <row r="24" spans="1:15" x14ac:dyDescent="0.2">
      <c r="A24" s="242"/>
      <c r="B24" s="243"/>
      <c r="C24" s="244"/>
      <c r="D24" s="243"/>
      <c r="E24" s="244"/>
      <c r="F24" s="243"/>
      <c r="G24" s="244"/>
      <c r="H24" s="243"/>
      <c r="I24" s="244"/>
      <c r="J24" s="243"/>
      <c r="K24" s="244"/>
      <c r="L24" s="243"/>
      <c r="M24" s="244"/>
      <c r="N24" s="243"/>
      <c r="O24" s="244"/>
    </row>
    <row r="25" spans="1:15" ht="13.5" thickBot="1" x14ac:dyDescent="0.25">
      <c r="A25" s="246"/>
      <c r="B25" s="247"/>
      <c r="C25" s="163"/>
      <c r="D25" s="247"/>
      <c r="E25" s="163"/>
      <c r="F25" s="247"/>
      <c r="G25" s="163"/>
      <c r="H25" s="247"/>
      <c r="I25" s="163"/>
      <c r="J25" s="247"/>
      <c r="K25" s="163"/>
      <c r="L25" s="247"/>
      <c r="M25" s="163"/>
      <c r="N25" s="247"/>
      <c r="O25" s="163"/>
    </row>
    <row r="26" spans="1:15" ht="13.5" thickBot="1" x14ac:dyDescent="0.25">
      <c r="A26" s="237"/>
      <c r="B26" s="249"/>
      <c r="C26" s="250"/>
      <c r="D26" s="249"/>
      <c r="E26" s="250"/>
      <c r="F26" s="249"/>
      <c r="G26" s="250"/>
      <c r="H26" s="249"/>
      <c r="I26" s="250"/>
      <c r="J26" s="249"/>
      <c r="K26" s="250"/>
      <c r="L26" s="249"/>
      <c r="M26" s="250"/>
      <c r="N26" s="249"/>
      <c r="O26" s="250"/>
    </row>
    <row r="27" spans="1:15" ht="13.5" thickBot="1" x14ac:dyDescent="0.25">
      <c r="A27" s="251" t="s">
        <v>56</v>
      </c>
      <c r="B27" s="252"/>
      <c r="C27" s="253"/>
      <c r="D27" s="252"/>
      <c r="E27" s="253"/>
      <c r="F27" s="252"/>
      <c r="G27" s="253"/>
      <c r="H27" s="252"/>
      <c r="I27" s="253"/>
      <c r="J27" s="252"/>
      <c r="K27" s="253"/>
      <c r="L27" s="252"/>
      <c r="M27" s="253"/>
      <c r="N27" s="252"/>
      <c r="O27" s="253"/>
    </row>
    <row r="28" spans="1:15" ht="13.5" thickBot="1" x14ac:dyDescent="0.25">
      <c r="A28" s="237"/>
      <c r="B28" s="249"/>
      <c r="C28" s="250"/>
      <c r="D28" s="249"/>
      <c r="E28" s="250"/>
      <c r="F28" s="249"/>
      <c r="G28" s="250"/>
      <c r="H28" s="249"/>
      <c r="I28" s="250"/>
      <c r="J28" s="249"/>
      <c r="K28" s="250"/>
      <c r="L28" s="249"/>
      <c r="M28" s="250"/>
      <c r="N28" s="249"/>
      <c r="O28" s="250"/>
    </row>
    <row r="29" spans="1:15" x14ac:dyDescent="0.2">
      <c r="A29" s="238" t="s">
        <v>57</v>
      </c>
      <c r="B29" s="254"/>
      <c r="C29" s="240"/>
      <c r="D29" s="254"/>
      <c r="E29" s="240"/>
      <c r="F29" s="254"/>
      <c r="G29" s="240"/>
      <c r="H29" s="254"/>
      <c r="I29" s="240"/>
      <c r="J29" s="254"/>
      <c r="K29" s="240"/>
      <c r="L29" s="254"/>
      <c r="M29" s="240"/>
      <c r="N29" s="254"/>
      <c r="O29" s="240"/>
    </row>
    <row r="30" spans="1:15" x14ac:dyDescent="0.2">
      <c r="A30" s="255" t="s">
        <v>58</v>
      </c>
      <c r="B30" s="256"/>
      <c r="C30" s="244"/>
      <c r="D30" s="256"/>
      <c r="E30" s="244"/>
      <c r="F30" s="256"/>
      <c r="G30" s="244"/>
      <c r="H30" s="256"/>
      <c r="I30" s="244"/>
      <c r="J30" s="256"/>
      <c r="K30" s="244"/>
      <c r="L30" s="256"/>
      <c r="M30" s="244"/>
      <c r="N30" s="256"/>
      <c r="O30" s="244"/>
    </row>
    <row r="31" spans="1:15" x14ac:dyDescent="0.2">
      <c r="A31" s="255" t="s">
        <v>59</v>
      </c>
      <c r="B31" s="256"/>
      <c r="C31" s="244"/>
      <c r="D31" s="256"/>
      <c r="E31" s="244"/>
      <c r="F31" s="256"/>
      <c r="G31" s="244"/>
      <c r="H31" s="256"/>
      <c r="I31" s="244"/>
      <c r="J31" s="256"/>
      <c r="K31" s="244"/>
      <c r="L31" s="256"/>
      <c r="M31" s="244"/>
      <c r="N31" s="256"/>
      <c r="O31" s="244"/>
    </row>
    <row r="32" spans="1:15" x14ac:dyDescent="0.2">
      <c r="A32" s="255" t="s">
        <v>60</v>
      </c>
      <c r="B32" s="256"/>
      <c r="C32" s="244"/>
      <c r="D32" s="256"/>
      <c r="E32" s="244"/>
      <c r="F32" s="256"/>
      <c r="G32" s="244"/>
      <c r="H32" s="256"/>
      <c r="I32" s="244"/>
      <c r="J32" s="256"/>
      <c r="K32" s="244"/>
      <c r="L32" s="256"/>
      <c r="M32" s="244"/>
      <c r="N32" s="256"/>
      <c r="O32" s="244"/>
    </row>
    <row r="33" spans="1:15" ht="13.5" thickBot="1" x14ac:dyDescent="0.25">
      <c r="A33" s="246" t="s">
        <v>61</v>
      </c>
      <c r="B33" s="257"/>
      <c r="C33" s="163"/>
      <c r="D33" s="257"/>
      <c r="E33" s="163"/>
      <c r="F33" s="257"/>
      <c r="G33" s="163"/>
      <c r="H33" s="257"/>
      <c r="I33" s="163"/>
      <c r="J33" s="257"/>
      <c r="K33" s="163"/>
      <c r="L33" s="257"/>
      <c r="M33" s="163"/>
      <c r="N33" s="257"/>
      <c r="O33" s="163"/>
    </row>
    <row r="34" spans="1:15" ht="13.5" thickBot="1" x14ac:dyDescent="0.25">
      <c r="A34" s="228"/>
      <c r="B34" s="249"/>
      <c r="C34" s="258"/>
      <c r="D34" s="249"/>
      <c r="E34" s="258"/>
      <c r="F34" s="249"/>
      <c r="G34" s="258"/>
      <c r="H34" s="249"/>
      <c r="I34" s="258"/>
      <c r="J34" s="249"/>
      <c r="K34" s="258"/>
      <c r="L34" s="249"/>
      <c r="M34" s="258"/>
      <c r="N34" s="249"/>
      <c r="O34" s="258"/>
    </row>
    <row r="35" spans="1:15" x14ac:dyDescent="0.2">
      <c r="A35" s="238" t="s">
        <v>62</v>
      </c>
      <c r="B35" s="254"/>
      <c r="C35" s="240"/>
      <c r="D35" s="254"/>
      <c r="E35" s="240"/>
      <c r="F35" s="254"/>
      <c r="G35" s="240"/>
      <c r="H35" s="254"/>
      <c r="I35" s="240"/>
      <c r="J35" s="254"/>
      <c r="K35" s="240"/>
      <c r="L35" s="254"/>
      <c r="M35" s="240"/>
      <c r="N35" s="254"/>
      <c r="O35" s="240"/>
    </row>
    <row r="36" spans="1:15" x14ac:dyDescent="0.2">
      <c r="A36" s="242" t="s">
        <v>63</v>
      </c>
      <c r="B36" s="256"/>
      <c r="C36" s="244"/>
      <c r="D36" s="256"/>
      <c r="E36" s="244"/>
      <c r="F36" s="256"/>
      <c r="G36" s="244"/>
      <c r="H36" s="256"/>
      <c r="I36" s="244"/>
      <c r="J36" s="256"/>
      <c r="K36" s="244"/>
      <c r="L36" s="256"/>
      <c r="M36" s="244"/>
      <c r="N36" s="256"/>
      <c r="O36" s="244"/>
    </row>
    <row r="37" spans="1:15" x14ac:dyDescent="0.2">
      <c r="A37" s="259" t="s">
        <v>99</v>
      </c>
      <c r="B37" s="260"/>
      <c r="C37" s="261"/>
      <c r="D37" s="260"/>
      <c r="E37" s="261"/>
      <c r="F37" s="260"/>
      <c r="G37" s="261"/>
      <c r="H37" s="260"/>
      <c r="I37" s="261"/>
      <c r="J37" s="260"/>
      <c r="K37" s="261"/>
      <c r="L37" s="260"/>
      <c r="M37" s="261"/>
      <c r="N37" s="260"/>
      <c r="O37" s="261"/>
    </row>
    <row r="38" spans="1:15" ht="13.5" thickBot="1" x14ac:dyDescent="0.25">
      <c r="A38" s="246" t="s">
        <v>87</v>
      </c>
      <c r="B38" s="257"/>
      <c r="C38" s="163"/>
      <c r="D38" s="257"/>
      <c r="E38" s="163"/>
      <c r="F38" s="257"/>
      <c r="G38" s="163"/>
      <c r="H38" s="257"/>
      <c r="I38" s="163"/>
      <c r="J38" s="257"/>
      <c r="K38" s="163"/>
      <c r="L38" s="257"/>
      <c r="M38" s="163"/>
      <c r="N38" s="257"/>
      <c r="O38" s="163"/>
    </row>
    <row r="39" spans="1:15" ht="13.5" thickBot="1" x14ac:dyDescent="0.25">
      <c r="A39" s="237"/>
      <c r="B39" s="249"/>
      <c r="C39" s="250"/>
      <c r="D39" s="249"/>
      <c r="E39" s="250"/>
      <c r="F39" s="249"/>
      <c r="G39" s="250"/>
      <c r="H39" s="249"/>
      <c r="I39" s="250"/>
      <c r="J39" s="249"/>
      <c r="K39" s="250"/>
      <c r="L39" s="249"/>
      <c r="M39" s="250"/>
      <c r="N39" s="249"/>
      <c r="O39" s="250"/>
    </row>
    <row r="40" spans="1:15" x14ac:dyDescent="0.2">
      <c r="A40" s="238" t="s">
        <v>64</v>
      </c>
      <c r="B40" s="239"/>
      <c r="C40" s="240"/>
      <c r="D40" s="239"/>
      <c r="E40" s="240"/>
      <c r="F40" s="239"/>
      <c r="G40" s="240"/>
      <c r="H40" s="239"/>
      <c r="I40" s="240"/>
      <c r="J40" s="239"/>
      <c r="K40" s="240"/>
      <c r="L40" s="239"/>
      <c r="M40" s="240"/>
      <c r="N40" s="239"/>
      <c r="O40" s="240"/>
    </row>
    <row r="41" spans="1:15" x14ac:dyDescent="0.2">
      <c r="A41" s="255" t="s">
        <v>65</v>
      </c>
      <c r="B41" s="243"/>
      <c r="C41" s="244"/>
      <c r="D41" s="243"/>
      <c r="E41" s="244"/>
      <c r="F41" s="243"/>
      <c r="G41" s="244"/>
      <c r="H41" s="243"/>
      <c r="I41" s="244"/>
      <c r="J41" s="243"/>
      <c r="K41" s="244"/>
      <c r="L41" s="243"/>
      <c r="M41" s="244"/>
      <c r="N41" s="243"/>
      <c r="O41" s="244"/>
    </row>
    <row r="42" spans="1:15" x14ac:dyDescent="0.2">
      <c r="A42" s="255" t="s">
        <v>66</v>
      </c>
      <c r="B42" s="243"/>
      <c r="C42" s="244"/>
      <c r="D42" s="243"/>
      <c r="E42" s="244"/>
      <c r="F42" s="243"/>
      <c r="G42" s="244"/>
      <c r="H42" s="243"/>
      <c r="I42" s="244"/>
      <c r="J42" s="243"/>
      <c r="K42" s="244"/>
      <c r="L42" s="243"/>
      <c r="M42" s="244"/>
      <c r="N42" s="243"/>
      <c r="O42" s="244"/>
    </row>
    <row r="43" spans="1:15" x14ac:dyDescent="0.2">
      <c r="A43" s="255" t="s">
        <v>67</v>
      </c>
      <c r="B43" s="243"/>
      <c r="C43" s="244"/>
      <c r="D43" s="243"/>
      <c r="E43" s="244"/>
      <c r="F43" s="243"/>
      <c r="G43" s="244"/>
      <c r="H43" s="243"/>
      <c r="I43" s="244"/>
      <c r="J43" s="243"/>
      <c r="K43" s="244"/>
      <c r="L43" s="243"/>
      <c r="M43" s="244"/>
      <c r="N43" s="243"/>
      <c r="O43" s="244"/>
    </row>
    <row r="44" spans="1:15" x14ac:dyDescent="0.2">
      <c r="A44" s="242" t="s">
        <v>68</v>
      </c>
      <c r="B44" s="262"/>
      <c r="C44" s="261"/>
      <c r="D44" s="262"/>
      <c r="E44" s="261"/>
      <c r="F44" s="262"/>
      <c r="G44" s="261"/>
      <c r="H44" s="262"/>
      <c r="I44" s="261"/>
      <c r="J44" s="262"/>
      <c r="K44" s="261"/>
      <c r="L44" s="262"/>
      <c r="M44" s="261"/>
      <c r="N44" s="262"/>
      <c r="O44" s="261"/>
    </row>
    <row r="45" spans="1:15" x14ac:dyDescent="0.2">
      <c r="A45" s="263"/>
      <c r="B45" s="262"/>
      <c r="C45" s="261"/>
      <c r="D45" s="262"/>
      <c r="E45" s="261"/>
      <c r="F45" s="262"/>
      <c r="G45" s="261"/>
      <c r="H45" s="262"/>
      <c r="I45" s="261"/>
      <c r="J45" s="262"/>
      <c r="K45" s="261"/>
      <c r="L45" s="262"/>
      <c r="M45" s="261"/>
      <c r="N45" s="262"/>
      <c r="O45" s="261"/>
    </row>
    <row r="46" spans="1:15" ht="13.5" thickBot="1" x14ac:dyDescent="0.25">
      <c r="A46" s="264"/>
      <c r="B46" s="247"/>
      <c r="C46" s="163"/>
      <c r="D46" s="247"/>
      <c r="E46" s="163"/>
      <c r="F46" s="247"/>
      <c r="G46" s="163"/>
      <c r="H46" s="247"/>
      <c r="I46" s="163"/>
      <c r="J46" s="247"/>
      <c r="K46" s="163"/>
      <c r="L46" s="247"/>
      <c r="M46" s="163"/>
      <c r="N46" s="247"/>
      <c r="O46" s="163"/>
    </row>
    <row r="47" spans="1:15" ht="13.5" thickBot="1" x14ac:dyDescent="0.25">
      <c r="A47" s="237"/>
      <c r="B47" s="249"/>
      <c r="C47" s="258"/>
      <c r="D47" s="249"/>
      <c r="E47" s="258"/>
      <c r="F47" s="249"/>
      <c r="G47" s="258"/>
      <c r="H47" s="249"/>
      <c r="I47" s="258"/>
      <c r="J47" s="249"/>
      <c r="K47" s="258"/>
      <c r="L47" s="249"/>
      <c r="M47" s="258"/>
      <c r="N47" s="249"/>
      <c r="O47" s="258"/>
    </row>
    <row r="48" spans="1:15" x14ac:dyDescent="0.2">
      <c r="A48" s="238" t="s">
        <v>69</v>
      </c>
      <c r="B48" s="239"/>
      <c r="C48" s="240"/>
      <c r="D48" s="239"/>
      <c r="E48" s="240"/>
      <c r="F48" s="239"/>
      <c r="G48" s="240"/>
      <c r="H48" s="239"/>
      <c r="I48" s="240"/>
      <c r="J48" s="239"/>
      <c r="K48" s="240"/>
      <c r="L48" s="239"/>
      <c r="M48" s="240"/>
      <c r="N48" s="239"/>
      <c r="O48" s="240"/>
    </row>
    <row r="49" spans="1:17" x14ac:dyDescent="0.2">
      <c r="A49" s="255" t="s">
        <v>100</v>
      </c>
      <c r="B49" s="243"/>
      <c r="C49" s="244"/>
      <c r="D49" s="243"/>
      <c r="E49" s="244"/>
      <c r="F49" s="243"/>
      <c r="G49" s="244"/>
      <c r="H49" s="243"/>
      <c r="I49" s="244"/>
      <c r="J49" s="243"/>
      <c r="K49" s="244"/>
      <c r="L49" s="243"/>
      <c r="M49" s="244"/>
      <c r="N49" s="243"/>
      <c r="O49" s="244"/>
    </row>
    <row r="50" spans="1:17" x14ac:dyDescent="0.2">
      <c r="A50" s="255" t="s">
        <v>70</v>
      </c>
      <c r="B50" s="243"/>
      <c r="C50" s="244"/>
      <c r="D50" s="243"/>
      <c r="E50" s="244"/>
      <c r="F50" s="243"/>
      <c r="G50" s="244"/>
      <c r="H50" s="243"/>
      <c r="I50" s="244"/>
      <c r="J50" s="243"/>
      <c r="K50" s="244"/>
      <c r="L50" s="243"/>
      <c r="M50" s="244"/>
      <c r="N50" s="243"/>
      <c r="O50" s="244"/>
    </row>
    <row r="51" spans="1:17" x14ac:dyDescent="0.2">
      <c r="A51" s="255" t="s">
        <v>101</v>
      </c>
      <c r="B51" s="243"/>
      <c r="C51" s="244"/>
      <c r="D51" s="243"/>
      <c r="E51" s="244"/>
      <c r="F51" s="243"/>
      <c r="G51" s="244"/>
      <c r="H51" s="243"/>
      <c r="I51" s="244"/>
      <c r="J51" s="243"/>
      <c r="K51" s="244"/>
      <c r="L51" s="243"/>
      <c r="M51" s="244"/>
      <c r="N51" s="243"/>
      <c r="O51" s="244"/>
    </row>
    <row r="52" spans="1:17" ht="13.5" thickBot="1" x14ac:dyDescent="0.25">
      <c r="A52" s="246" t="s">
        <v>71</v>
      </c>
      <c r="B52" s="247"/>
      <c r="C52" s="163"/>
      <c r="D52" s="247"/>
      <c r="E52" s="163"/>
      <c r="F52" s="247"/>
      <c r="G52" s="163"/>
      <c r="H52" s="247"/>
      <c r="I52" s="163"/>
      <c r="J52" s="247"/>
      <c r="K52" s="163"/>
      <c r="L52" s="247"/>
      <c r="M52" s="163"/>
      <c r="N52" s="247"/>
      <c r="O52" s="163"/>
    </row>
    <row r="53" spans="1:17" ht="13.5" thickBot="1" x14ac:dyDescent="0.25">
      <c r="A53" s="237"/>
      <c r="B53" s="249"/>
      <c r="C53" s="250"/>
      <c r="D53" s="249"/>
      <c r="E53" s="250"/>
      <c r="F53" s="249"/>
      <c r="G53" s="250"/>
      <c r="H53" s="249"/>
      <c r="I53" s="250"/>
      <c r="J53" s="249"/>
      <c r="K53" s="250"/>
      <c r="L53" s="249"/>
      <c r="M53" s="250"/>
      <c r="N53" s="249"/>
      <c r="O53" s="250"/>
    </row>
    <row r="54" spans="1:17" ht="13.5" thickBot="1" x14ac:dyDescent="0.25">
      <c r="A54" s="251" t="s">
        <v>72</v>
      </c>
      <c r="B54" s="252"/>
      <c r="C54" s="253">
        <v>1</v>
      </c>
      <c r="D54" s="252"/>
      <c r="E54" s="253">
        <v>1</v>
      </c>
      <c r="F54" s="252"/>
      <c r="G54" s="253">
        <v>1</v>
      </c>
      <c r="H54" s="252"/>
      <c r="I54" s="253">
        <v>1</v>
      </c>
      <c r="J54" s="252"/>
      <c r="K54" s="253">
        <v>1</v>
      </c>
      <c r="L54" s="252"/>
      <c r="M54" s="253">
        <v>1</v>
      </c>
      <c r="N54" s="252"/>
      <c r="O54" s="253">
        <v>1</v>
      </c>
    </row>
    <row r="55" spans="1:17" ht="13.5" thickBot="1" x14ac:dyDescent="0.25">
      <c r="A55" s="237"/>
    </row>
    <row r="56" spans="1:17" ht="13.5" thickBot="1" x14ac:dyDescent="0.25">
      <c r="A56" s="335" t="s">
        <v>188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Q56" s="51"/>
    </row>
    <row r="57" spans="1:17" ht="13.5" thickBot="1" x14ac:dyDescent="0.25">
      <c r="A57" s="237"/>
    </row>
    <row r="58" spans="1:17" ht="13.5" thickBot="1" x14ac:dyDescent="0.25">
      <c r="A58" s="251" t="s">
        <v>88</v>
      </c>
      <c r="B58" s="249"/>
      <c r="C58" s="258"/>
      <c r="D58" s="249"/>
      <c r="E58" s="258"/>
      <c r="F58" s="249"/>
      <c r="G58" s="258"/>
      <c r="H58" s="249"/>
      <c r="I58" s="258"/>
      <c r="J58" s="249"/>
      <c r="K58" s="258"/>
      <c r="L58" s="249"/>
      <c r="M58" s="258"/>
      <c r="N58" s="249"/>
      <c r="O58" s="258"/>
    </row>
    <row r="59" spans="1:17" x14ac:dyDescent="0.2">
      <c r="A59" s="383" t="s">
        <v>230</v>
      </c>
      <c r="B59" s="265"/>
      <c r="C59" s="266"/>
      <c r="D59" s="265"/>
      <c r="E59" s="266"/>
      <c r="F59" s="265"/>
      <c r="G59" s="266"/>
      <c r="H59" s="265"/>
      <c r="I59" s="266"/>
      <c r="J59" s="265"/>
      <c r="K59" s="266"/>
      <c r="L59" s="266"/>
      <c r="M59" s="266"/>
      <c r="N59" s="266"/>
      <c r="O59" s="266"/>
    </row>
    <row r="60" spans="1:17" x14ac:dyDescent="0.2">
      <c r="A60" s="384" t="s">
        <v>231</v>
      </c>
      <c r="B60" s="267"/>
      <c r="C60" s="268"/>
      <c r="D60" s="267"/>
      <c r="E60" s="268"/>
      <c r="F60" s="267"/>
      <c r="G60" s="268"/>
      <c r="H60" s="267"/>
      <c r="I60" s="268"/>
      <c r="J60" s="267"/>
      <c r="K60" s="268"/>
      <c r="L60" s="268"/>
      <c r="M60" s="268"/>
      <c r="N60" s="268"/>
      <c r="O60" s="268"/>
    </row>
    <row r="61" spans="1:17" ht="13.5" thickBot="1" x14ac:dyDescent="0.25">
      <c r="A61" s="385" t="s">
        <v>97</v>
      </c>
      <c r="B61" s="269"/>
      <c r="C61" s="270"/>
      <c r="D61" s="269"/>
      <c r="E61" s="270"/>
      <c r="F61" s="269"/>
      <c r="G61" s="270"/>
      <c r="H61" s="269"/>
      <c r="I61" s="270"/>
      <c r="J61" s="269"/>
      <c r="K61" s="270"/>
      <c r="L61" s="270"/>
      <c r="M61" s="270"/>
      <c r="N61" s="270"/>
      <c r="O61" s="270"/>
    </row>
    <row r="62" spans="1:17" x14ac:dyDescent="0.2">
      <c r="A62" s="271"/>
      <c r="B62" s="271"/>
      <c r="C62" s="271"/>
      <c r="D62" s="271"/>
      <c r="E62" s="271"/>
      <c r="F62" s="271"/>
      <c r="G62" s="271"/>
      <c r="H62" s="271"/>
      <c r="I62" s="271"/>
      <c r="J62" s="51"/>
      <c r="K62" s="272"/>
      <c r="L62" s="272"/>
      <c r="M62" s="272"/>
      <c r="N62" s="272"/>
      <c r="O62" s="272"/>
    </row>
    <row r="63" spans="1:17" x14ac:dyDescent="0.2">
      <c r="A63" s="273" t="s">
        <v>96</v>
      </c>
      <c r="B63" s="273"/>
      <c r="C63" s="273"/>
      <c r="D63" s="273"/>
      <c r="E63" s="273"/>
      <c r="F63" s="273"/>
      <c r="G63" s="273"/>
      <c r="H63" s="273"/>
      <c r="I63" s="273"/>
    </row>
    <row r="64" spans="1:17" ht="29.25" customHeight="1" x14ac:dyDescent="0.2">
      <c r="A64" s="523" t="s">
        <v>232</v>
      </c>
      <c r="B64" s="523"/>
      <c r="C64" s="523"/>
      <c r="D64" s="523"/>
      <c r="E64" s="523"/>
      <c r="F64" s="523"/>
      <c r="G64" s="523"/>
      <c r="H64" s="523"/>
      <c r="I64" s="523"/>
      <c r="J64" s="524"/>
      <c r="K64" s="524"/>
      <c r="L64" s="524"/>
      <c r="M64" s="524"/>
      <c r="N64" s="524"/>
      <c r="O64" s="524"/>
    </row>
    <row r="65" spans="1:15" ht="11.25" customHeight="1" thickBot="1" x14ac:dyDescent="0.25">
      <c r="A65" s="339"/>
      <c r="B65" s="339"/>
      <c r="C65" s="339"/>
      <c r="D65" s="339"/>
      <c r="E65" s="339"/>
      <c r="F65" s="339"/>
      <c r="G65" s="339"/>
      <c r="H65" s="339"/>
      <c r="I65" s="339"/>
      <c r="J65" s="340"/>
      <c r="K65" s="340"/>
      <c r="L65" s="340"/>
      <c r="M65" s="340"/>
      <c r="N65" s="340"/>
      <c r="O65" s="340"/>
    </row>
    <row r="66" spans="1:15" ht="29.25" customHeight="1" thickBot="1" x14ac:dyDescent="0.25">
      <c r="A66" s="520" t="s">
        <v>280</v>
      </c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2"/>
    </row>
    <row r="68" spans="1:15" ht="13.5" hidden="1" thickBot="1" x14ac:dyDescent="0.25">
      <c r="A68" s="84" t="s">
        <v>148</v>
      </c>
      <c r="B68" s="84"/>
      <c r="C68" s="84"/>
      <c r="D68" s="84"/>
      <c r="E68" s="84"/>
      <c r="F68" s="84"/>
      <c r="G68" s="84"/>
      <c r="H68" s="84"/>
      <c r="I68" s="84"/>
    </row>
    <row r="69" spans="1:15" ht="13.5" hidden="1" thickBot="1" x14ac:dyDescent="0.25">
      <c r="A69" s="89" t="s">
        <v>7</v>
      </c>
      <c r="B69" s="89"/>
      <c r="C69" s="89"/>
      <c r="D69" s="89"/>
      <c r="E69" s="89"/>
      <c r="F69" s="89"/>
      <c r="G69" s="89"/>
      <c r="H69" s="89"/>
      <c r="I69" s="89"/>
      <c r="J69" s="89" t="str">
        <f>+J9</f>
        <v>promedio 2018</v>
      </c>
      <c r="L69" s="89" t="str">
        <f>+L9</f>
        <v>promedio 2019</v>
      </c>
      <c r="N69" s="89" t="str">
        <f>+N9</f>
        <v>promedio ene-jun 2020</v>
      </c>
    </row>
    <row r="70" spans="1:15" ht="13.5" hidden="1" thickBot="1" x14ac:dyDescent="0.25">
      <c r="A70" s="106" t="s">
        <v>140</v>
      </c>
      <c r="B70" s="106"/>
      <c r="C70" s="106"/>
      <c r="D70" s="106"/>
      <c r="E70" s="106"/>
      <c r="F70" s="106"/>
      <c r="G70" s="106"/>
      <c r="H70" s="106"/>
      <c r="I70" s="106"/>
      <c r="J70" s="139">
        <f>+J54-SUM(J48:J52,J40:J46,J35:J38,J29:J33,J27,J20:J25,J13:J18)</f>
        <v>0</v>
      </c>
      <c r="K70" s="138"/>
      <c r="L70" s="139">
        <f>+L54-SUM(L48:L52,L40:L46,L35:L38,L29:L33,L27,L20:L25,L13:L18)</f>
        <v>0</v>
      </c>
      <c r="M70" s="138"/>
      <c r="N70" s="139">
        <f>+N54-SUM(N48:N52,N40:N46,N35:N38,N29:N33,N27,N20:N25,N13:N18)</f>
        <v>0</v>
      </c>
      <c r="O70" s="138"/>
    </row>
    <row r="71" spans="1:15" hidden="1" x14ac:dyDescent="0.2"/>
  </sheetData>
  <sheetProtection formatCells="0" formatColumns="0" formatRows="0"/>
  <mergeCells count="9">
    <mergeCell ref="A66:O66"/>
    <mergeCell ref="A64:O64"/>
    <mergeCell ref="J9:K9"/>
    <mergeCell ref="L9:M9"/>
    <mergeCell ref="N9:O9"/>
    <mergeCell ref="B9:C9"/>
    <mergeCell ref="D9:E9"/>
    <mergeCell ref="F9:G9"/>
    <mergeCell ref="H9:I9"/>
  </mergeCells>
  <phoneticPr fontId="0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72" orientation="portrait" r:id="rId1"/>
  <headerFooter alignWithMargins="0">
    <oddHeader>&amp;R2020 - Año del General Manuel Belgrano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2:Q71"/>
  <sheetViews>
    <sheetView showGridLines="0" workbookViewId="0">
      <selection activeCell="C38" sqref="C38"/>
    </sheetView>
  </sheetViews>
  <sheetFormatPr baseColWidth="10" defaultRowHeight="12.75" x14ac:dyDescent="0.2"/>
  <cols>
    <col min="1" max="1" width="38.28515625" style="229" customWidth="1"/>
    <col min="2" max="7" width="12.42578125" style="229" hidden="1" customWidth="1"/>
    <col min="8" max="9" width="12.42578125" style="229" customWidth="1"/>
    <col min="10" max="15" width="13.140625" style="229" customWidth="1"/>
    <col min="16" max="16" width="1.5703125" style="229" customWidth="1"/>
    <col min="17" max="16384" width="11.42578125" style="229"/>
  </cols>
  <sheetData>
    <row r="2" spans="1:15" x14ac:dyDescent="0.2">
      <c r="A2" s="228" t="s">
        <v>256</v>
      </c>
      <c r="B2" s="228"/>
      <c r="C2" s="228"/>
      <c r="D2" s="228"/>
      <c r="E2" s="228"/>
      <c r="F2" s="228"/>
      <c r="G2" s="228"/>
      <c r="H2" s="228"/>
      <c r="I2" s="228"/>
    </row>
    <row r="3" spans="1:15" x14ac:dyDescent="0.2">
      <c r="A3" s="228" t="s">
        <v>136</v>
      </c>
      <c r="B3" s="228"/>
      <c r="C3" s="228"/>
      <c r="D3" s="228"/>
      <c r="E3" s="228"/>
      <c r="F3" s="228"/>
      <c r="G3" s="228"/>
      <c r="H3" s="228"/>
      <c r="I3" s="228"/>
    </row>
    <row r="4" spans="1:15" x14ac:dyDescent="0.2">
      <c r="A4" s="228" t="s">
        <v>274</v>
      </c>
      <c r="B4" s="228"/>
      <c r="C4" s="228"/>
      <c r="D4" s="228"/>
      <c r="E4" s="228"/>
      <c r="F4" s="228"/>
      <c r="G4" s="228"/>
      <c r="H4" s="228"/>
      <c r="I4" s="228"/>
    </row>
    <row r="5" spans="1:15" x14ac:dyDescent="0.2">
      <c r="A5" s="436" t="s">
        <v>273</v>
      </c>
      <c r="B5" s="436"/>
      <c r="C5" s="436"/>
      <c r="D5" s="436"/>
      <c r="E5" s="436"/>
      <c r="F5" s="436"/>
      <c r="G5" s="436"/>
      <c r="H5" s="436"/>
      <c r="I5" s="436"/>
    </row>
    <row r="6" spans="1:15" x14ac:dyDescent="0.2">
      <c r="A6" s="380" t="s">
        <v>253</v>
      </c>
      <c r="B6" s="380"/>
      <c r="C6" s="380"/>
      <c r="D6" s="380"/>
      <c r="E6" s="380"/>
      <c r="F6" s="380"/>
      <c r="G6" s="380"/>
      <c r="H6" s="380"/>
      <c r="I6" s="380"/>
    </row>
    <row r="7" spans="1:15" s="231" customFormat="1" x14ac:dyDescent="0.2">
      <c r="A7" s="381" t="s">
        <v>228</v>
      </c>
      <c r="B7" s="381"/>
      <c r="C7" s="381"/>
      <c r="D7" s="381"/>
      <c r="E7" s="381"/>
      <c r="F7" s="381"/>
      <c r="G7" s="381"/>
      <c r="H7" s="381"/>
      <c r="I7" s="381"/>
      <c r="J7" s="230"/>
      <c r="K7" s="230"/>
    </row>
    <row r="8" spans="1:15" s="231" customFormat="1" ht="13.5" thickBot="1" x14ac:dyDescent="0.25">
      <c r="A8" s="232"/>
      <c r="B8" s="232"/>
      <c r="C8" s="232"/>
      <c r="D8" s="232"/>
      <c r="E8" s="232"/>
      <c r="F8" s="232"/>
      <c r="G8" s="232"/>
      <c r="H8" s="232"/>
      <c r="I8" s="232"/>
      <c r="J8" s="230"/>
      <c r="K8" s="230"/>
    </row>
    <row r="9" spans="1:15" ht="13.5" thickBot="1" x14ac:dyDescent="0.25">
      <c r="B9" s="525"/>
      <c r="C9" s="526"/>
      <c r="D9" s="525"/>
      <c r="E9" s="526"/>
      <c r="F9" s="525"/>
      <c r="G9" s="526"/>
      <c r="H9" s="525" t="s">
        <v>267</v>
      </c>
      <c r="I9" s="526"/>
      <c r="J9" s="525" t="s">
        <v>268</v>
      </c>
      <c r="K9" s="526"/>
      <c r="L9" s="525" t="s">
        <v>269</v>
      </c>
      <c r="M9" s="526"/>
      <c r="N9" s="525" t="s">
        <v>270</v>
      </c>
      <c r="O9" s="526"/>
    </row>
    <row r="10" spans="1:15" x14ac:dyDescent="0.2">
      <c r="A10" s="233" t="s">
        <v>50</v>
      </c>
      <c r="B10" s="234" t="s">
        <v>51</v>
      </c>
      <c r="C10" s="234" t="s">
        <v>52</v>
      </c>
      <c r="D10" s="234" t="s">
        <v>51</v>
      </c>
      <c r="E10" s="234" t="s">
        <v>52</v>
      </c>
      <c r="F10" s="234" t="s">
        <v>51</v>
      </c>
      <c r="G10" s="234" t="s">
        <v>52</v>
      </c>
      <c r="H10" s="234" t="s">
        <v>51</v>
      </c>
      <c r="I10" s="234" t="s">
        <v>52</v>
      </c>
      <c r="J10" s="234" t="s">
        <v>51</v>
      </c>
      <c r="K10" s="234" t="s">
        <v>52</v>
      </c>
      <c r="L10" s="234" t="s">
        <v>51</v>
      </c>
      <c r="M10" s="234" t="s">
        <v>52</v>
      </c>
      <c r="N10" s="234" t="s">
        <v>51</v>
      </c>
      <c r="O10" s="234" t="s">
        <v>52</v>
      </c>
    </row>
    <row r="11" spans="1:15" ht="13.5" thickBot="1" x14ac:dyDescent="0.25">
      <c r="A11" s="235"/>
      <c r="B11" s="382" t="s">
        <v>229</v>
      </c>
      <c r="C11" s="236" t="s">
        <v>53</v>
      </c>
      <c r="D11" s="382" t="s">
        <v>229</v>
      </c>
      <c r="E11" s="236" t="s">
        <v>53</v>
      </c>
      <c r="F11" s="382" t="s">
        <v>229</v>
      </c>
      <c r="G11" s="236" t="s">
        <v>53</v>
      </c>
      <c r="H11" s="382" t="s">
        <v>229</v>
      </c>
      <c r="I11" s="236" t="s">
        <v>53</v>
      </c>
      <c r="J11" s="382" t="s">
        <v>229</v>
      </c>
      <c r="K11" s="236" t="s">
        <v>53</v>
      </c>
      <c r="L11" s="382" t="s">
        <v>229</v>
      </c>
      <c r="M11" s="236" t="s">
        <v>53</v>
      </c>
      <c r="N11" s="382" t="s">
        <v>229</v>
      </c>
      <c r="O11" s="236" t="s">
        <v>53</v>
      </c>
    </row>
    <row r="12" spans="1:15" ht="13.5" thickBot="1" x14ac:dyDescent="0.25">
      <c r="A12" s="237"/>
    </row>
    <row r="13" spans="1:15" x14ac:dyDescent="0.2">
      <c r="A13" s="238" t="s">
        <v>54</v>
      </c>
      <c r="B13" s="239"/>
      <c r="C13" s="240"/>
      <c r="D13" s="239"/>
      <c r="E13" s="240"/>
      <c r="F13" s="239"/>
      <c r="G13" s="240"/>
      <c r="H13" s="239"/>
      <c r="I13" s="240"/>
      <c r="J13" s="239"/>
      <c r="K13" s="240"/>
      <c r="L13" s="239"/>
      <c r="M13" s="240"/>
      <c r="N13" s="239"/>
      <c r="O13" s="240"/>
    </row>
    <row r="14" spans="1:15" x14ac:dyDescent="0.2">
      <c r="A14" s="242"/>
      <c r="B14" s="243"/>
      <c r="C14" s="244"/>
      <c r="D14" s="243"/>
      <c r="E14" s="244"/>
      <c r="F14" s="243"/>
      <c r="G14" s="244"/>
      <c r="H14" s="243"/>
      <c r="I14" s="244"/>
      <c r="J14" s="243"/>
      <c r="K14" s="244"/>
      <c r="L14" s="243"/>
      <c r="M14" s="244"/>
      <c r="N14" s="243"/>
      <c r="O14" s="244"/>
    </row>
    <row r="15" spans="1:15" x14ac:dyDescent="0.2">
      <c r="A15" s="242"/>
      <c r="B15" s="243"/>
      <c r="C15" s="244"/>
      <c r="D15" s="243"/>
      <c r="E15" s="244"/>
      <c r="F15" s="243"/>
      <c r="G15" s="244"/>
      <c r="H15" s="243"/>
      <c r="I15" s="244"/>
      <c r="J15" s="243"/>
      <c r="K15" s="244"/>
      <c r="L15" s="243"/>
      <c r="M15" s="244"/>
      <c r="N15" s="243"/>
      <c r="O15" s="244"/>
    </row>
    <row r="16" spans="1:15" x14ac:dyDescent="0.2">
      <c r="A16" s="242"/>
      <c r="B16" s="243"/>
      <c r="C16" s="244"/>
      <c r="D16" s="243"/>
      <c r="E16" s="244"/>
      <c r="F16" s="243"/>
      <c r="G16" s="244"/>
      <c r="H16" s="243"/>
      <c r="I16" s="244"/>
      <c r="J16" s="243"/>
      <c r="K16" s="244"/>
      <c r="L16" s="243"/>
      <c r="M16" s="244"/>
      <c r="N16" s="243"/>
      <c r="O16" s="244"/>
    </row>
    <row r="17" spans="1:15" x14ac:dyDescent="0.2">
      <c r="A17" s="242"/>
      <c r="B17" s="243"/>
      <c r="C17" s="244"/>
      <c r="D17" s="243"/>
      <c r="E17" s="244"/>
      <c r="F17" s="243"/>
      <c r="G17" s="244"/>
      <c r="H17" s="243"/>
      <c r="I17" s="244"/>
      <c r="J17" s="243"/>
      <c r="K17" s="244"/>
      <c r="L17" s="243"/>
      <c r="M17" s="244"/>
      <c r="N17" s="243"/>
      <c r="O17" s="244"/>
    </row>
    <row r="18" spans="1:15" ht="13.5" thickBot="1" x14ac:dyDescent="0.25">
      <c r="A18" s="246"/>
      <c r="B18" s="247"/>
      <c r="C18" s="163"/>
      <c r="D18" s="247"/>
      <c r="E18" s="163"/>
      <c r="F18" s="247"/>
      <c r="G18" s="163"/>
      <c r="H18" s="247"/>
      <c r="I18" s="163"/>
      <c r="J18" s="247"/>
      <c r="K18" s="163"/>
      <c r="L18" s="247"/>
      <c r="M18" s="163"/>
      <c r="N18" s="247"/>
      <c r="O18" s="163"/>
    </row>
    <row r="19" spans="1:15" ht="13.5" thickBot="1" x14ac:dyDescent="0.25">
      <c r="A19" s="237"/>
      <c r="B19" s="249"/>
      <c r="C19" s="250"/>
      <c r="D19" s="249"/>
      <c r="E19" s="250"/>
      <c r="F19" s="249"/>
      <c r="G19" s="250"/>
      <c r="H19" s="249"/>
      <c r="I19" s="250"/>
      <c r="J19" s="249"/>
      <c r="K19" s="250"/>
      <c r="L19" s="249"/>
      <c r="M19" s="250"/>
      <c r="N19" s="249"/>
      <c r="O19" s="250"/>
    </row>
    <row r="20" spans="1:15" x14ac:dyDescent="0.2">
      <c r="A20" s="238" t="s">
        <v>55</v>
      </c>
      <c r="B20" s="239"/>
      <c r="C20" s="240"/>
      <c r="D20" s="239"/>
      <c r="E20" s="240"/>
      <c r="F20" s="239"/>
      <c r="G20" s="240"/>
      <c r="H20" s="239"/>
      <c r="I20" s="240"/>
      <c r="J20" s="239"/>
      <c r="K20" s="240"/>
      <c r="L20" s="239"/>
      <c r="M20" s="240"/>
      <c r="N20" s="239"/>
      <c r="O20" s="240"/>
    </row>
    <row r="21" spans="1:15" x14ac:dyDescent="0.2">
      <c r="A21" s="242"/>
      <c r="B21" s="243"/>
      <c r="C21" s="244"/>
      <c r="D21" s="243"/>
      <c r="E21" s="244"/>
      <c r="F21" s="243"/>
      <c r="G21" s="244"/>
      <c r="H21" s="243"/>
      <c r="I21" s="244"/>
      <c r="J21" s="243"/>
      <c r="K21" s="244"/>
      <c r="L21" s="243"/>
      <c r="M21" s="244"/>
      <c r="N21" s="243"/>
      <c r="O21" s="244"/>
    </row>
    <row r="22" spans="1:15" x14ac:dyDescent="0.2">
      <c r="A22" s="242"/>
      <c r="B22" s="243"/>
      <c r="C22" s="244"/>
      <c r="D22" s="243"/>
      <c r="E22" s="244"/>
      <c r="F22" s="243"/>
      <c r="G22" s="244"/>
      <c r="H22" s="243"/>
      <c r="I22" s="244"/>
      <c r="J22" s="243"/>
      <c r="K22" s="244"/>
      <c r="L22" s="243"/>
      <c r="M22" s="244"/>
      <c r="N22" s="243"/>
      <c r="O22" s="244"/>
    </row>
    <row r="23" spans="1:15" x14ac:dyDescent="0.2">
      <c r="A23" s="242"/>
      <c r="B23" s="243"/>
      <c r="C23" s="244"/>
      <c r="D23" s="243"/>
      <c r="E23" s="244"/>
      <c r="F23" s="243"/>
      <c r="G23" s="244"/>
      <c r="H23" s="243"/>
      <c r="I23" s="244"/>
      <c r="J23" s="243"/>
      <c r="K23" s="244"/>
      <c r="L23" s="243"/>
      <c r="M23" s="244"/>
      <c r="N23" s="243"/>
      <c r="O23" s="244"/>
    </row>
    <row r="24" spans="1:15" x14ac:dyDescent="0.2">
      <c r="A24" s="242"/>
      <c r="B24" s="243"/>
      <c r="C24" s="244"/>
      <c r="D24" s="243"/>
      <c r="E24" s="244"/>
      <c r="F24" s="243"/>
      <c r="G24" s="244"/>
      <c r="H24" s="243"/>
      <c r="I24" s="244"/>
      <c r="J24" s="243"/>
      <c r="K24" s="244"/>
      <c r="L24" s="243"/>
      <c r="M24" s="244"/>
      <c r="N24" s="243"/>
      <c r="O24" s="244"/>
    </row>
    <row r="25" spans="1:15" ht="13.5" thickBot="1" x14ac:dyDescent="0.25">
      <c r="A25" s="246"/>
      <c r="B25" s="247"/>
      <c r="C25" s="163"/>
      <c r="D25" s="247"/>
      <c r="E25" s="163"/>
      <c r="F25" s="247"/>
      <c r="G25" s="163"/>
      <c r="H25" s="247"/>
      <c r="I25" s="163"/>
      <c r="J25" s="247"/>
      <c r="K25" s="163"/>
      <c r="L25" s="247"/>
      <c r="M25" s="163"/>
      <c r="N25" s="247"/>
      <c r="O25" s="163"/>
    </row>
    <row r="26" spans="1:15" ht="13.5" thickBot="1" x14ac:dyDescent="0.25">
      <c r="A26" s="237"/>
      <c r="B26" s="249"/>
      <c r="C26" s="250"/>
      <c r="D26" s="249"/>
      <c r="E26" s="250"/>
      <c r="F26" s="249"/>
      <c r="G26" s="250"/>
      <c r="H26" s="249"/>
      <c r="I26" s="250"/>
      <c r="J26" s="249"/>
      <c r="K26" s="250"/>
      <c r="L26" s="249"/>
      <c r="M26" s="250"/>
      <c r="N26" s="249"/>
      <c r="O26" s="250"/>
    </row>
    <row r="27" spans="1:15" ht="13.5" thickBot="1" x14ac:dyDescent="0.25">
      <c r="A27" s="251" t="s">
        <v>56</v>
      </c>
      <c r="B27" s="252"/>
      <c r="C27" s="253"/>
      <c r="D27" s="252"/>
      <c r="E27" s="253"/>
      <c r="F27" s="252"/>
      <c r="G27" s="253"/>
      <c r="H27" s="252"/>
      <c r="I27" s="253"/>
      <c r="J27" s="252"/>
      <c r="K27" s="253"/>
      <c r="L27" s="252"/>
      <c r="M27" s="253"/>
      <c r="N27" s="252"/>
      <c r="O27" s="253"/>
    </row>
    <row r="28" spans="1:15" ht="13.5" thickBot="1" x14ac:dyDescent="0.25">
      <c r="A28" s="237"/>
      <c r="B28" s="249"/>
      <c r="C28" s="250"/>
      <c r="D28" s="249"/>
      <c r="E28" s="250"/>
      <c r="F28" s="249"/>
      <c r="G28" s="250"/>
      <c r="H28" s="249"/>
      <c r="I28" s="250"/>
      <c r="J28" s="249"/>
      <c r="K28" s="250"/>
      <c r="L28" s="249"/>
      <c r="M28" s="250"/>
      <c r="N28" s="249"/>
      <c r="O28" s="250"/>
    </row>
    <row r="29" spans="1:15" x14ac:dyDescent="0.2">
      <c r="A29" s="238" t="s">
        <v>57</v>
      </c>
      <c r="B29" s="254"/>
      <c r="C29" s="240"/>
      <c r="D29" s="254"/>
      <c r="E29" s="240"/>
      <c r="F29" s="254"/>
      <c r="G29" s="240"/>
      <c r="H29" s="254"/>
      <c r="I29" s="240"/>
      <c r="J29" s="254"/>
      <c r="K29" s="240"/>
      <c r="L29" s="254"/>
      <c r="M29" s="240"/>
      <c r="N29" s="254"/>
      <c r="O29" s="240"/>
    </row>
    <row r="30" spans="1:15" x14ac:dyDescent="0.2">
      <c r="A30" s="255" t="s">
        <v>58</v>
      </c>
      <c r="B30" s="256"/>
      <c r="C30" s="244"/>
      <c r="D30" s="256"/>
      <c r="E30" s="244"/>
      <c r="F30" s="256"/>
      <c r="G30" s="244"/>
      <c r="H30" s="256"/>
      <c r="I30" s="244"/>
      <c r="J30" s="256"/>
      <c r="K30" s="244"/>
      <c r="L30" s="256"/>
      <c r="M30" s="244"/>
      <c r="N30" s="256"/>
      <c r="O30" s="244"/>
    </row>
    <row r="31" spans="1:15" x14ac:dyDescent="0.2">
      <c r="A31" s="255" t="s">
        <v>59</v>
      </c>
      <c r="B31" s="256"/>
      <c r="C31" s="244"/>
      <c r="D31" s="256"/>
      <c r="E31" s="244"/>
      <c r="F31" s="256"/>
      <c r="G31" s="244"/>
      <c r="H31" s="256"/>
      <c r="I31" s="244"/>
      <c r="J31" s="256"/>
      <c r="K31" s="244"/>
      <c r="L31" s="256"/>
      <c r="M31" s="244"/>
      <c r="N31" s="256"/>
      <c r="O31" s="244"/>
    </row>
    <row r="32" spans="1:15" x14ac:dyDescent="0.2">
      <c r="A32" s="255" t="s">
        <v>60</v>
      </c>
      <c r="B32" s="256"/>
      <c r="C32" s="244"/>
      <c r="D32" s="256"/>
      <c r="E32" s="244"/>
      <c r="F32" s="256"/>
      <c r="G32" s="244"/>
      <c r="H32" s="256"/>
      <c r="I32" s="244"/>
      <c r="J32" s="256"/>
      <c r="K32" s="244"/>
      <c r="L32" s="256"/>
      <c r="M32" s="244"/>
      <c r="N32" s="256"/>
      <c r="O32" s="244"/>
    </row>
    <row r="33" spans="1:15" ht="13.5" thickBot="1" x14ac:dyDescent="0.25">
      <c r="A33" s="246" t="s">
        <v>61</v>
      </c>
      <c r="B33" s="257"/>
      <c r="C33" s="163"/>
      <c r="D33" s="257"/>
      <c r="E33" s="163"/>
      <c r="F33" s="257"/>
      <c r="G33" s="163"/>
      <c r="H33" s="257"/>
      <c r="I33" s="163"/>
      <c r="J33" s="257"/>
      <c r="K33" s="163"/>
      <c r="L33" s="257"/>
      <c r="M33" s="163"/>
      <c r="N33" s="257"/>
      <c r="O33" s="163"/>
    </row>
    <row r="34" spans="1:15" ht="13.5" thickBot="1" x14ac:dyDescent="0.25">
      <c r="A34" s="228"/>
      <c r="B34" s="249"/>
      <c r="C34" s="258"/>
      <c r="D34" s="249"/>
      <c r="E34" s="258"/>
      <c r="F34" s="249"/>
      <c r="G34" s="258"/>
      <c r="H34" s="249"/>
      <c r="I34" s="258"/>
      <c r="J34" s="249"/>
      <c r="K34" s="258"/>
      <c r="L34" s="249"/>
      <c r="M34" s="258"/>
      <c r="N34" s="249"/>
      <c r="O34" s="258"/>
    </row>
    <row r="35" spans="1:15" x14ac:dyDescent="0.2">
      <c r="A35" s="238" t="s">
        <v>62</v>
      </c>
      <c r="B35" s="254"/>
      <c r="C35" s="240"/>
      <c r="D35" s="254"/>
      <c r="E35" s="240"/>
      <c r="F35" s="254"/>
      <c r="G35" s="240"/>
      <c r="H35" s="254"/>
      <c r="I35" s="240"/>
      <c r="J35" s="254"/>
      <c r="K35" s="240"/>
      <c r="L35" s="254"/>
      <c r="M35" s="240"/>
      <c r="N35" s="254"/>
      <c r="O35" s="240"/>
    </row>
    <row r="36" spans="1:15" x14ac:dyDescent="0.2">
      <c r="A36" s="242" t="s">
        <v>63</v>
      </c>
      <c r="B36" s="256"/>
      <c r="C36" s="244"/>
      <c r="D36" s="256"/>
      <c r="E36" s="244"/>
      <c r="F36" s="256"/>
      <c r="G36" s="244"/>
      <c r="H36" s="256"/>
      <c r="I36" s="244"/>
      <c r="J36" s="256"/>
      <c r="K36" s="244"/>
      <c r="L36" s="256"/>
      <c r="M36" s="244"/>
      <c r="N36" s="256"/>
      <c r="O36" s="244"/>
    </row>
    <row r="37" spans="1:15" x14ac:dyDescent="0.2">
      <c r="A37" s="259" t="s">
        <v>99</v>
      </c>
      <c r="B37" s="260"/>
      <c r="C37" s="261"/>
      <c r="D37" s="260"/>
      <c r="E37" s="261"/>
      <c r="F37" s="260"/>
      <c r="G37" s="261"/>
      <c r="H37" s="260"/>
      <c r="I37" s="261"/>
      <c r="J37" s="260"/>
      <c r="K37" s="261"/>
      <c r="L37" s="260"/>
      <c r="M37" s="261"/>
      <c r="N37" s="260"/>
      <c r="O37" s="261"/>
    </row>
    <row r="38" spans="1:15" ht="13.5" thickBot="1" x14ac:dyDescent="0.25">
      <c r="A38" s="246" t="s">
        <v>87</v>
      </c>
      <c r="B38" s="257"/>
      <c r="C38" s="163"/>
      <c r="D38" s="257"/>
      <c r="E38" s="163"/>
      <c r="F38" s="257"/>
      <c r="G38" s="163"/>
      <c r="H38" s="257"/>
      <c r="I38" s="163"/>
      <c r="J38" s="257"/>
      <c r="K38" s="163"/>
      <c r="L38" s="257"/>
      <c r="M38" s="163"/>
      <c r="N38" s="257"/>
      <c r="O38" s="163"/>
    </row>
    <row r="39" spans="1:15" ht="13.5" thickBot="1" x14ac:dyDescent="0.25">
      <c r="A39" s="237"/>
      <c r="B39" s="249"/>
      <c r="C39" s="250"/>
      <c r="D39" s="249"/>
      <c r="E39" s="250"/>
      <c r="F39" s="249"/>
      <c r="G39" s="250"/>
      <c r="H39" s="249"/>
      <c r="I39" s="250"/>
      <c r="J39" s="249"/>
      <c r="K39" s="250"/>
      <c r="L39" s="249"/>
      <c r="M39" s="250"/>
      <c r="N39" s="249"/>
      <c r="O39" s="250"/>
    </row>
    <row r="40" spans="1:15" x14ac:dyDescent="0.2">
      <c r="A40" s="238" t="s">
        <v>64</v>
      </c>
      <c r="B40" s="239"/>
      <c r="C40" s="240"/>
      <c r="D40" s="239"/>
      <c r="E40" s="240"/>
      <c r="F40" s="239"/>
      <c r="G40" s="240"/>
      <c r="H40" s="239"/>
      <c r="I40" s="240"/>
      <c r="J40" s="239"/>
      <c r="K40" s="240"/>
      <c r="L40" s="239"/>
      <c r="M40" s="240"/>
      <c r="N40" s="239"/>
      <c r="O40" s="240"/>
    </row>
    <row r="41" spans="1:15" x14ac:dyDescent="0.2">
      <c r="A41" s="255" t="s">
        <v>65</v>
      </c>
      <c r="B41" s="243"/>
      <c r="C41" s="244"/>
      <c r="D41" s="243"/>
      <c r="E41" s="244"/>
      <c r="F41" s="243"/>
      <c r="G41" s="244"/>
      <c r="H41" s="243"/>
      <c r="I41" s="244"/>
      <c r="J41" s="243"/>
      <c r="K41" s="244"/>
      <c r="L41" s="243"/>
      <c r="M41" s="244"/>
      <c r="N41" s="243"/>
      <c r="O41" s="244"/>
    </row>
    <row r="42" spans="1:15" x14ac:dyDescent="0.2">
      <c r="A42" s="255" t="s">
        <v>66</v>
      </c>
      <c r="B42" s="243"/>
      <c r="C42" s="244"/>
      <c r="D42" s="243"/>
      <c r="E42" s="244"/>
      <c r="F42" s="243"/>
      <c r="G42" s="244"/>
      <c r="H42" s="243"/>
      <c r="I42" s="244"/>
      <c r="J42" s="243"/>
      <c r="K42" s="244"/>
      <c r="L42" s="243"/>
      <c r="M42" s="244"/>
      <c r="N42" s="243"/>
      <c r="O42" s="244"/>
    </row>
    <row r="43" spans="1:15" x14ac:dyDescent="0.2">
      <c r="A43" s="255" t="s">
        <v>67</v>
      </c>
      <c r="B43" s="243"/>
      <c r="C43" s="244"/>
      <c r="D43" s="243"/>
      <c r="E43" s="244"/>
      <c r="F43" s="243"/>
      <c r="G43" s="244"/>
      <c r="H43" s="243"/>
      <c r="I43" s="244"/>
      <c r="J43" s="243"/>
      <c r="K43" s="244"/>
      <c r="L43" s="243"/>
      <c r="M43" s="244"/>
      <c r="N43" s="243"/>
      <c r="O43" s="244"/>
    </row>
    <row r="44" spans="1:15" x14ac:dyDescent="0.2">
      <c r="A44" s="242" t="s">
        <v>68</v>
      </c>
      <c r="B44" s="262"/>
      <c r="C44" s="261"/>
      <c r="D44" s="262"/>
      <c r="E44" s="261"/>
      <c r="F44" s="262"/>
      <c r="G44" s="261"/>
      <c r="H44" s="262"/>
      <c r="I44" s="261"/>
      <c r="J44" s="262"/>
      <c r="K44" s="261"/>
      <c r="L44" s="262"/>
      <c r="M44" s="261"/>
      <c r="N44" s="262"/>
      <c r="O44" s="261"/>
    </row>
    <row r="45" spans="1:15" x14ac:dyDescent="0.2">
      <c r="A45" s="263"/>
      <c r="B45" s="262"/>
      <c r="C45" s="261"/>
      <c r="D45" s="262"/>
      <c r="E45" s="261"/>
      <c r="F45" s="262"/>
      <c r="G45" s="261"/>
      <c r="H45" s="262"/>
      <c r="I45" s="261"/>
      <c r="J45" s="262"/>
      <c r="K45" s="261"/>
      <c r="L45" s="262"/>
      <c r="M45" s="261"/>
      <c r="N45" s="262"/>
      <c r="O45" s="261"/>
    </row>
    <row r="46" spans="1:15" ht="13.5" thickBot="1" x14ac:dyDescent="0.25">
      <c r="A46" s="264"/>
      <c r="B46" s="247"/>
      <c r="C46" s="163"/>
      <c r="D46" s="247"/>
      <c r="E46" s="163"/>
      <c r="F46" s="247"/>
      <c r="G46" s="163"/>
      <c r="H46" s="247"/>
      <c r="I46" s="163"/>
      <c r="J46" s="247"/>
      <c r="K46" s="163"/>
      <c r="L46" s="247"/>
      <c r="M46" s="163"/>
      <c r="N46" s="247"/>
      <c r="O46" s="163"/>
    </row>
    <row r="47" spans="1:15" ht="13.5" thickBot="1" x14ac:dyDescent="0.25">
      <c r="A47" s="237"/>
      <c r="B47" s="249"/>
      <c r="C47" s="258"/>
      <c r="D47" s="249"/>
      <c r="E47" s="258"/>
      <c r="F47" s="249"/>
      <c r="G47" s="258"/>
      <c r="H47" s="249"/>
      <c r="I47" s="258"/>
      <c r="J47" s="249"/>
      <c r="K47" s="258"/>
      <c r="L47" s="249"/>
      <c r="M47" s="258"/>
      <c r="N47" s="249"/>
      <c r="O47" s="258"/>
    </row>
    <row r="48" spans="1:15" x14ac:dyDescent="0.2">
      <c r="A48" s="238" t="s">
        <v>69</v>
      </c>
      <c r="B48" s="239"/>
      <c r="C48" s="240"/>
      <c r="D48" s="239"/>
      <c r="E48" s="240"/>
      <c r="F48" s="239"/>
      <c r="G48" s="240"/>
      <c r="H48" s="239"/>
      <c r="I48" s="240"/>
      <c r="J48" s="239"/>
      <c r="K48" s="240"/>
      <c r="L48" s="239"/>
      <c r="M48" s="240"/>
      <c r="N48" s="239"/>
      <c r="O48" s="240"/>
    </row>
    <row r="49" spans="1:17" x14ac:dyDescent="0.2">
      <c r="A49" s="255" t="s">
        <v>100</v>
      </c>
      <c r="B49" s="243"/>
      <c r="C49" s="244"/>
      <c r="D49" s="243"/>
      <c r="E49" s="244"/>
      <c r="F49" s="243"/>
      <c r="G49" s="244"/>
      <c r="H49" s="243"/>
      <c r="I49" s="244"/>
      <c r="J49" s="243"/>
      <c r="K49" s="244"/>
      <c r="L49" s="243"/>
      <c r="M49" s="244"/>
      <c r="N49" s="243"/>
      <c r="O49" s="244"/>
    </row>
    <row r="50" spans="1:17" x14ac:dyDescent="0.2">
      <c r="A50" s="255" t="s">
        <v>70</v>
      </c>
      <c r="B50" s="243"/>
      <c r="C50" s="244"/>
      <c r="D50" s="243"/>
      <c r="E50" s="244"/>
      <c r="F50" s="243"/>
      <c r="G50" s="244"/>
      <c r="H50" s="243"/>
      <c r="I50" s="244"/>
      <c r="J50" s="243"/>
      <c r="K50" s="244"/>
      <c r="L50" s="243"/>
      <c r="M50" s="244"/>
      <c r="N50" s="243"/>
      <c r="O50" s="244"/>
    </row>
    <row r="51" spans="1:17" x14ac:dyDescent="0.2">
      <c r="A51" s="255" t="s">
        <v>101</v>
      </c>
      <c r="B51" s="243"/>
      <c r="C51" s="244"/>
      <c r="D51" s="243"/>
      <c r="E51" s="244"/>
      <c r="F51" s="243"/>
      <c r="G51" s="244"/>
      <c r="H51" s="243"/>
      <c r="I51" s="244"/>
      <c r="J51" s="243"/>
      <c r="K51" s="244"/>
      <c r="L51" s="243"/>
      <c r="M51" s="244"/>
      <c r="N51" s="243"/>
      <c r="O51" s="244"/>
    </row>
    <row r="52" spans="1:17" ht="13.5" thickBot="1" x14ac:dyDescent="0.25">
      <c r="A52" s="246" t="s">
        <v>71</v>
      </c>
      <c r="B52" s="247"/>
      <c r="C52" s="163"/>
      <c r="D52" s="247"/>
      <c r="E52" s="163"/>
      <c r="F52" s="247"/>
      <c r="G52" s="163"/>
      <c r="H52" s="247"/>
      <c r="I52" s="163"/>
      <c r="J52" s="247"/>
      <c r="K52" s="163"/>
      <c r="L52" s="247"/>
      <c r="M52" s="163"/>
      <c r="N52" s="247"/>
      <c r="O52" s="163"/>
    </row>
    <row r="53" spans="1:17" ht="13.5" thickBot="1" x14ac:dyDescent="0.25">
      <c r="A53" s="237"/>
      <c r="B53" s="249"/>
      <c r="C53" s="250"/>
      <c r="D53" s="249"/>
      <c r="E53" s="250"/>
      <c r="F53" s="249"/>
      <c r="G53" s="250"/>
      <c r="H53" s="249"/>
      <c r="I53" s="250"/>
      <c r="J53" s="249"/>
      <c r="K53" s="250"/>
      <c r="L53" s="249"/>
      <c r="M53" s="250"/>
      <c r="N53" s="249"/>
      <c r="O53" s="250"/>
    </row>
    <row r="54" spans="1:17" ht="13.5" thickBot="1" x14ac:dyDescent="0.25">
      <c r="A54" s="251" t="s">
        <v>72</v>
      </c>
      <c r="B54" s="252"/>
      <c r="C54" s="253">
        <v>1</v>
      </c>
      <c r="D54" s="252"/>
      <c r="E54" s="253">
        <v>1</v>
      </c>
      <c r="F54" s="252"/>
      <c r="G54" s="253">
        <v>1</v>
      </c>
      <c r="H54" s="252"/>
      <c r="I54" s="253">
        <v>1</v>
      </c>
      <c r="J54" s="252"/>
      <c r="K54" s="253">
        <v>1</v>
      </c>
      <c r="L54" s="252"/>
      <c r="M54" s="253">
        <v>1</v>
      </c>
      <c r="N54" s="252"/>
      <c r="O54" s="253">
        <v>1</v>
      </c>
    </row>
    <row r="55" spans="1:17" ht="13.5" thickBot="1" x14ac:dyDescent="0.25">
      <c r="A55" s="237"/>
    </row>
    <row r="56" spans="1:17" ht="13.5" thickBot="1" x14ac:dyDescent="0.25">
      <c r="A56" s="335" t="s">
        <v>188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Q56" s="51"/>
    </row>
    <row r="57" spans="1:17" ht="13.5" thickBot="1" x14ac:dyDescent="0.25">
      <c r="A57" s="237"/>
    </row>
    <row r="58" spans="1:17" ht="13.5" thickBot="1" x14ac:dyDescent="0.25">
      <c r="A58" s="251" t="s">
        <v>88</v>
      </c>
      <c r="B58" s="249"/>
      <c r="C58" s="258"/>
      <c r="D58" s="249"/>
      <c r="E58" s="258"/>
      <c r="F58" s="249"/>
      <c r="G58" s="258"/>
      <c r="H58" s="249"/>
      <c r="I58" s="258"/>
      <c r="J58" s="249"/>
      <c r="K58" s="258"/>
      <c r="L58" s="249"/>
      <c r="M58" s="258"/>
      <c r="N58" s="249"/>
      <c r="O58" s="258"/>
    </row>
    <row r="59" spans="1:17" x14ac:dyDescent="0.2">
      <c r="A59" s="383" t="s">
        <v>230</v>
      </c>
      <c r="B59" s="265"/>
      <c r="C59" s="266"/>
      <c r="D59" s="265"/>
      <c r="E59" s="266"/>
      <c r="F59" s="265"/>
      <c r="G59" s="266"/>
      <c r="H59" s="265"/>
      <c r="I59" s="266"/>
      <c r="J59" s="265"/>
      <c r="K59" s="266"/>
      <c r="L59" s="266"/>
      <c r="M59" s="266"/>
      <c r="N59" s="266"/>
      <c r="O59" s="266"/>
    </row>
    <row r="60" spans="1:17" x14ac:dyDescent="0.2">
      <c r="A60" s="384" t="s">
        <v>231</v>
      </c>
      <c r="B60" s="267"/>
      <c r="C60" s="268"/>
      <c r="D60" s="267"/>
      <c r="E60" s="268"/>
      <c r="F60" s="267"/>
      <c r="G60" s="268"/>
      <c r="H60" s="267"/>
      <c r="I60" s="268"/>
      <c r="J60" s="267"/>
      <c r="K60" s="268"/>
      <c r="L60" s="268"/>
      <c r="M60" s="268"/>
      <c r="N60" s="268"/>
      <c r="O60" s="268"/>
    </row>
    <row r="61" spans="1:17" ht="13.5" thickBot="1" x14ac:dyDescent="0.25">
      <c r="A61" s="385" t="s">
        <v>97</v>
      </c>
      <c r="B61" s="269"/>
      <c r="C61" s="270"/>
      <c r="D61" s="269"/>
      <c r="E61" s="270"/>
      <c r="F61" s="269"/>
      <c r="G61" s="270"/>
      <c r="H61" s="269"/>
      <c r="I61" s="270"/>
      <c r="J61" s="269"/>
      <c r="K61" s="270"/>
      <c r="L61" s="270"/>
      <c r="M61" s="270"/>
      <c r="N61" s="270"/>
      <c r="O61" s="270"/>
    </row>
    <row r="62" spans="1:17" x14ac:dyDescent="0.2">
      <c r="A62" s="271"/>
      <c r="B62" s="271"/>
      <c r="C62" s="271"/>
      <c r="D62" s="271"/>
      <c r="E62" s="271"/>
      <c r="F62" s="271"/>
      <c r="G62" s="271"/>
      <c r="H62" s="271"/>
      <c r="I62" s="271"/>
      <c r="J62" s="51"/>
      <c r="K62" s="272"/>
      <c r="L62" s="272"/>
      <c r="M62" s="272"/>
      <c r="N62" s="272"/>
      <c r="O62" s="272"/>
    </row>
    <row r="63" spans="1:17" x14ac:dyDescent="0.2">
      <c r="A63" s="273" t="s">
        <v>96</v>
      </c>
      <c r="B63" s="273"/>
      <c r="C63" s="273"/>
      <c r="D63" s="273"/>
      <c r="E63" s="273"/>
      <c r="F63" s="273"/>
      <c r="G63" s="273"/>
      <c r="H63" s="273"/>
      <c r="I63" s="273"/>
    </row>
    <row r="64" spans="1:17" ht="29.25" customHeight="1" x14ac:dyDescent="0.2">
      <c r="A64" s="523" t="s">
        <v>232</v>
      </c>
      <c r="B64" s="523"/>
      <c r="C64" s="523"/>
      <c r="D64" s="523"/>
      <c r="E64" s="523"/>
      <c r="F64" s="523"/>
      <c r="G64" s="523"/>
      <c r="H64" s="523"/>
      <c r="I64" s="523"/>
      <c r="J64" s="524"/>
      <c r="K64" s="524"/>
      <c r="L64" s="524"/>
      <c r="M64" s="524"/>
      <c r="N64" s="524"/>
      <c r="O64" s="524"/>
    </row>
    <row r="65" spans="1:15" ht="11.25" customHeight="1" thickBot="1" x14ac:dyDescent="0.25">
      <c r="A65" s="339"/>
      <c r="B65" s="339"/>
      <c r="C65" s="339"/>
      <c r="D65" s="339"/>
      <c r="E65" s="339"/>
      <c r="F65" s="339"/>
      <c r="G65" s="339"/>
      <c r="H65" s="339"/>
      <c r="I65" s="339"/>
      <c r="J65" s="340"/>
      <c r="K65" s="340"/>
      <c r="L65" s="340"/>
      <c r="M65" s="340"/>
      <c r="N65" s="340"/>
      <c r="O65" s="340"/>
    </row>
    <row r="66" spans="1:15" ht="29.25" customHeight="1" thickBot="1" x14ac:dyDescent="0.25">
      <c r="A66" s="520" t="s">
        <v>280</v>
      </c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2"/>
    </row>
    <row r="68" spans="1:15" ht="13.5" hidden="1" thickBot="1" x14ac:dyDescent="0.25">
      <c r="A68" s="84" t="s">
        <v>148</v>
      </c>
      <c r="B68" s="84"/>
      <c r="C68" s="84"/>
      <c r="D68" s="84"/>
      <c r="E68" s="84"/>
      <c r="F68" s="84"/>
      <c r="G68" s="84"/>
      <c r="H68" s="84"/>
      <c r="I68" s="84"/>
    </row>
    <row r="69" spans="1:15" ht="13.5" hidden="1" thickBot="1" x14ac:dyDescent="0.25">
      <c r="A69" s="89" t="s">
        <v>7</v>
      </c>
      <c r="B69" s="89"/>
      <c r="C69" s="89"/>
      <c r="D69" s="89"/>
      <c r="E69" s="89"/>
      <c r="F69" s="89"/>
      <c r="G69" s="89"/>
      <c r="H69" s="89"/>
      <c r="I69" s="89"/>
      <c r="J69" s="89" t="str">
        <f>+J9</f>
        <v>promedio 2018</v>
      </c>
      <c r="L69" s="89" t="str">
        <f>+L9</f>
        <v>promedio 2019</v>
      </c>
      <c r="N69" s="89" t="str">
        <f>+N9</f>
        <v>promedio ene-jun 2020</v>
      </c>
    </row>
    <row r="70" spans="1:15" ht="13.5" hidden="1" thickBot="1" x14ac:dyDescent="0.25">
      <c r="A70" s="106" t="s">
        <v>140</v>
      </c>
      <c r="B70" s="106"/>
      <c r="C70" s="106"/>
      <c r="D70" s="106"/>
      <c r="E70" s="106"/>
      <c r="F70" s="106"/>
      <c r="G70" s="106"/>
      <c r="H70" s="106"/>
      <c r="I70" s="106"/>
      <c r="J70" s="139">
        <f>+J54-SUM(J48:J52,J40:J46,J35:J38,J29:J33,J27,J20:J25,J13:J18)</f>
        <v>0</v>
      </c>
      <c r="K70" s="138"/>
      <c r="L70" s="139">
        <f>+L54-SUM(L48:L52,L40:L46,L35:L38,L29:L33,L27,L20:L25,L13:L18)</f>
        <v>0</v>
      </c>
      <c r="M70" s="138"/>
      <c r="N70" s="139">
        <f>+N54-SUM(N48:N52,N40:N46,N35:N38,N29:N33,N27,N20:N25,N13:N18)</f>
        <v>0</v>
      </c>
      <c r="O70" s="138"/>
    </row>
    <row r="71" spans="1:15" hidden="1" x14ac:dyDescent="0.2"/>
  </sheetData>
  <sheetProtection formatCells="0" formatColumns="0" formatRows="0"/>
  <mergeCells count="9">
    <mergeCell ref="A66:O66"/>
    <mergeCell ref="A64:O64"/>
    <mergeCell ref="J9:K9"/>
    <mergeCell ref="L9:M9"/>
    <mergeCell ref="N9:O9"/>
    <mergeCell ref="B9:C9"/>
    <mergeCell ref="D9:E9"/>
    <mergeCell ref="F9:G9"/>
    <mergeCell ref="H9:I9"/>
  </mergeCells>
  <phoneticPr fontId="0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72" orientation="portrait" r:id="rId1"/>
  <headerFooter alignWithMargins="0">
    <oddHeader>&amp;R2020 - Año del General Manuel Belgrano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2:Q71"/>
  <sheetViews>
    <sheetView showGridLines="0" topLeftCell="A26" workbookViewId="0">
      <selection activeCell="C38" sqref="C38"/>
    </sheetView>
  </sheetViews>
  <sheetFormatPr baseColWidth="10" defaultRowHeight="12.75" x14ac:dyDescent="0.2"/>
  <cols>
    <col min="1" max="1" width="38.28515625" style="229" customWidth="1"/>
    <col min="2" max="7" width="12.42578125" style="229" hidden="1" customWidth="1"/>
    <col min="8" max="9" width="12.42578125" style="229" customWidth="1"/>
    <col min="10" max="15" width="13.140625" style="229" customWidth="1"/>
    <col min="16" max="16" width="1.5703125" style="229" customWidth="1"/>
    <col min="17" max="16384" width="11.42578125" style="229"/>
  </cols>
  <sheetData>
    <row r="2" spans="1:15" x14ac:dyDescent="0.2">
      <c r="A2" s="228" t="s">
        <v>257</v>
      </c>
      <c r="B2" s="228"/>
      <c r="C2" s="228"/>
      <c r="D2" s="228"/>
      <c r="E2" s="228"/>
      <c r="F2" s="228"/>
      <c r="G2" s="228"/>
      <c r="H2" s="228"/>
      <c r="I2" s="228"/>
    </row>
    <row r="3" spans="1:15" x14ac:dyDescent="0.2">
      <c r="A3" s="228" t="s">
        <v>136</v>
      </c>
      <c r="B3" s="228"/>
      <c r="C3" s="228"/>
      <c r="D3" s="228"/>
      <c r="E3" s="228"/>
      <c r="F3" s="228"/>
      <c r="G3" s="228"/>
      <c r="H3" s="228"/>
      <c r="I3" s="228"/>
    </row>
    <row r="4" spans="1:15" x14ac:dyDescent="0.2">
      <c r="A4" s="228" t="s">
        <v>275</v>
      </c>
      <c r="B4" s="228"/>
      <c r="C4" s="228"/>
      <c r="D4" s="228"/>
      <c r="E4" s="228"/>
      <c r="F4" s="228"/>
      <c r="G4" s="228"/>
      <c r="H4" s="228"/>
      <c r="I4" s="228"/>
    </row>
    <row r="5" spans="1:15" x14ac:dyDescent="0.2">
      <c r="A5" s="436" t="s">
        <v>273</v>
      </c>
      <c r="B5" s="436"/>
      <c r="C5" s="436"/>
      <c r="D5" s="436"/>
      <c r="E5" s="436"/>
      <c r="F5" s="436"/>
      <c r="G5" s="436"/>
      <c r="H5" s="436"/>
      <c r="I5" s="436"/>
    </row>
    <row r="6" spans="1:15" x14ac:dyDescent="0.2">
      <c r="A6" s="380" t="s">
        <v>253</v>
      </c>
      <c r="B6" s="380"/>
      <c r="C6" s="380"/>
      <c r="D6" s="380"/>
      <c r="E6" s="380"/>
      <c r="F6" s="380"/>
      <c r="G6" s="380"/>
      <c r="H6" s="380"/>
      <c r="I6" s="380"/>
    </row>
    <row r="7" spans="1:15" s="231" customFormat="1" x14ac:dyDescent="0.2">
      <c r="A7" s="381" t="s">
        <v>228</v>
      </c>
      <c r="B7" s="381"/>
      <c r="C7" s="381"/>
      <c r="D7" s="381"/>
      <c r="E7" s="381"/>
      <c r="F7" s="381"/>
      <c r="G7" s="381"/>
      <c r="H7" s="381"/>
      <c r="I7" s="381"/>
      <c r="J7" s="230"/>
      <c r="K7" s="230"/>
    </row>
    <row r="8" spans="1:15" s="231" customFormat="1" ht="13.5" thickBot="1" x14ac:dyDescent="0.25">
      <c r="A8" s="232"/>
      <c r="B8" s="232"/>
      <c r="C8" s="232"/>
      <c r="D8" s="232"/>
      <c r="E8" s="232"/>
      <c r="F8" s="232"/>
      <c r="G8" s="232"/>
      <c r="H8" s="232"/>
      <c r="I8" s="232"/>
      <c r="J8" s="230"/>
      <c r="K8" s="230"/>
    </row>
    <row r="9" spans="1:15" ht="13.5" thickBot="1" x14ac:dyDescent="0.25">
      <c r="B9" s="525"/>
      <c r="C9" s="526"/>
      <c r="D9" s="525"/>
      <c r="E9" s="526"/>
      <c r="F9" s="525"/>
      <c r="G9" s="526"/>
      <c r="H9" s="525" t="s">
        <v>267</v>
      </c>
      <c r="I9" s="526"/>
      <c r="J9" s="525" t="s">
        <v>268</v>
      </c>
      <c r="K9" s="526"/>
      <c r="L9" s="525" t="s">
        <v>269</v>
      </c>
      <c r="M9" s="526"/>
      <c r="N9" s="525" t="s">
        <v>270</v>
      </c>
      <c r="O9" s="526"/>
    </row>
    <row r="10" spans="1:15" x14ac:dyDescent="0.2">
      <c r="A10" s="233" t="s">
        <v>50</v>
      </c>
      <c r="B10" s="234" t="s">
        <v>51</v>
      </c>
      <c r="C10" s="234" t="s">
        <v>52</v>
      </c>
      <c r="D10" s="234" t="s">
        <v>51</v>
      </c>
      <c r="E10" s="234" t="s">
        <v>52</v>
      </c>
      <c r="F10" s="234" t="s">
        <v>51</v>
      </c>
      <c r="G10" s="234" t="s">
        <v>52</v>
      </c>
      <c r="H10" s="234" t="s">
        <v>51</v>
      </c>
      <c r="I10" s="234" t="s">
        <v>52</v>
      </c>
      <c r="J10" s="234" t="s">
        <v>51</v>
      </c>
      <c r="K10" s="234" t="s">
        <v>52</v>
      </c>
      <c r="L10" s="234" t="s">
        <v>51</v>
      </c>
      <c r="M10" s="234" t="s">
        <v>52</v>
      </c>
      <c r="N10" s="234" t="s">
        <v>51</v>
      </c>
      <c r="O10" s="234" t="s">
        <v>52</v>
      </c>
    </row>
    <row r="11" spans="1:15" ht="13.5" thickBot="1" x14ac:dyDescent="0.25">
      <c r="A11" s="235"/>
      <c r="B11" s="382" t="s">
        <v>229</v>
      </c>
      <c r="C11" s="236" t="s">
        <v>53</v>
      </c>
      <c r="D11" s="382" t="s">
        <v>229</v>
      </c>
      <c r="E11" s="236" t="s">
        <v>53</v>
      </c>
      <c r="F11" s="382" t="s">
        <v>229</v>
      </c>
      <c r="G11" s="236" t="s">
        <v>53</v>
      </c>
      <c r="H11" s="382" t="s">
        <v>229</v>
      </c>
      <c r="I11" s="236" t="s">
        <v>53</v>
      </c>
      <c r="J11" s="382" t="s">
        <v>229</v>
      </c>
      <c r="K11" s="236" t="s">
        <v>53</v>
      </c>
      <c r="L11" s="382" t="s">
        <v>229</v>
      </c>
      <c r="M11" s="236" t="s">
        <v>53</v>
      </c>
      <c r="N11" s="382" t="s">
        <v>229</v>
      </c>
      <c r="O11" s="236" t="s">
        <v>53</v>
      </c>
    </row>
    <row r="12" spans="1:15" ht="13.5" thickBot="1" x14ac:dyDescent="0.25">
      <c r="A12" s="237"/>
    </row>
    <row r="13" spans="1:15" x14ac:dyDescent="0.2">
      <c r="A13" s="238" t="s">
        <v>54</v>
      </c>
      <c r="B13" s="239"/>
      <c r="C13" s="240"/>
      <c r="D13" s="239"/>
      <c r="E13" s="240"/>
      <c r="F13" s="239"/>
      <c r="G13" s="240"/>
      <c r="H13" s="239"/>
      <c r="I13" s="240"/>
      <c r="J13" s="239"/>
      <c r="K13" s="240"/>
      <c r="L13" s="239"/>
      <c r="M13" s="240"/>
      <c r="N13" s="239"/>
      <c r="O13" s="240"/>
    </row>
    <row r="14" spans="1:15" x14ac:dyDescent="0.2">
      <c r="A14" s="242"/>
      <c r="B14" s="243"/>
      <c r="C14" s="244"/>
      <c r="D14" s="243"/>
      <c r="E14" s="244"/>
      <c r="F14" s="243"/>
      <c r="G14" s="244"/>
      <c r="H14" s="243"/>
      <c r="I14" s="244"/>
      <c r="J14" s="243"/>
      <c r="K14" s="244"/>
      <c r="L14" s="243"/>
      <c r="M14" s="244"/>
      <c r="N14" s="243"/>
      <c r="O14" s="244"/>
    </row>
    <row r="15" spans="1:15" x14ac:dyDescent="0.2">
      <c r="A15" s="242"/>
      <c r="B15" s="243"/>
      <c r="C15" s="244"/>
      <c r="D15" s="243"/>
      <c r="E15" s="244"/>
      <c r="F15" s="243"/>
      <c r="G15" s="244"/>
      <c r="H15" s="243"/>
      <c r="I15" s="244"/>
      <c r="J15" s="243"/>
      <c r="K15" s="244"/>
      <c r="L15" s="243"/>
      <c r="M15" s="244"/>
      <c r="N15" s="243"/>
      <c r="O15" s="244"/>
    </row>
    <row r="16" spans="1:15" x14ac:dyDescent="0.2">
      <c r="A16" s="242"/>
      <c r="B16" s="243"/>
      <c r="C16" s="244"/>
      <c r="D16" s="243"/>
      <c r="E16" s="244"/>
      <c r="F16" s="243"/>
      <c r="G16" s="244"/>
      <c r="H16" s="243"/>
      <c r="I16" s="244"/>
      <c r="J16" s="243"/>
      <c r="K16" s="244"/>
      <c r="L16" s="243"/>
      <c r="M16" s="244"/>
      <c r="N16" s="243"/>
      <c r="O16" s="244"/>
    </row>
    <row r="17" spans="1:15" x14ac:dyDescent="0.2">
      <c r="A17" s="242"/>
      <c r="B17" s="243"/>
      <c r="C17" s="244"/>
      <c r="D17" s="243"/>
      <c r="E17" s="244"/>
      <c r="F17" s="243"/>
      <c r="G17" s="244"/>
      <c r="H17" s="243"/>
      <c r="I17" s="244"/>
      <c r="J17" s="243"/>
      <c r="K17" s="244"/>
      <c r="L17" s="243"/>
      <c r="M17" s="244"/>
      <c r="N17" s="243"/>
      <c r="O17" s="244"/>
    </row>
    <row r="18" spans="1:15" ht="13.5" thickBot="1" x14ac:dyDescent="0.25">
      <c r="A18" s="246"/>
      <c r="B18" s="247"/>
      <c r="C18" s="163"/>
      <c r="D18" s="247"/>
      <c r="E18" s="163"/>
      <c r="F18" s="247"/>
      <c r="G18" s="163"/>
      <c r="H18" s="247"/>
      <c r="I18" s="163"/>
      <c r="J18" s="247"/>
      <c r="K18" s="163"/>
      <c r="L18" s="247"/>
      <c r="M18" s="163"/>
      <c r="N18" s="247"/>
      <c r="O18" s="163"/>
    </row>
    <row r="19" spans="1:15" ht="13.5" thickBot="1" x14ac:dyDescent="0.25">
      <c r="A19" s="237"/>
      <c r="B19" s="249"/>
      <c r="C19" s="250"/>
      <c r="D19" s="249"/>
      <c r="E19" s="250"/>
      <c r="F19" s="249"/>
      <c r="G19" s="250"/>
      <c r="H19" s="249"/>
      <c r="I19" s="250"/>
      <c r="J19" s="249"/>
      <c r="K19" s="250"/>
      <c r="L19" s="249"/>
      <c r="M19" s="250"/>
      <c r="N19" s="249"/>
      <c r="O19" s="250"/>
    </row>
    <row r="20" spans="1:15" x14ac:dyDescent="0.2">
      <c r="A20" s="238" t="s">
        <v>55</v>
      </c>
      <c r="B20" s="239"/>
      <c r="C20" s="240"/>
      <c r="D20" s="239"/>
      <c r="E20" s="240"/>
      <c r="F20" s="239"/>
      <c r="G20" s="240"/>
      <c r="H20" s="239"/>
      <c r="I20" s="240"/>
      <c r="J20" s="239"/>
      <c r="K20" s="240"/>
      <c r="L20" s="239"/>
      <c r="M20" s="240"/>
      <c r="N20" s="239"/>
      <c r="O20" s="240"/>
    </row>
    <row r="21" spans="1:15" x14ac:dyDescent="0.2">
      <c r="A21" s="242"/>
      <c r="B21" s="243"/>
      <c r="C21" s="244"/>
      <c r="D21" s="243"/>
      <c r="E21" s="244"/>
      <c r="F21" s="243"/>
      <c r="G21" s="244"/>
      <c r="H21" s="243"/>
      <c r="I21" s="244"/>
      <c r="J21" s="243"/>
      <c r="K21" s="244"/>
      <c r="L21" s="243"/>
      <c r="M21" s="244"/>
      <c r="N21" s="243"/>
      <c r="O21" s="244"/>
    </row>
    <row r="22" spans="1:15" x14ac:dyDescent="0.2">
      <c r="A22" s="242"/>
      <c r="B22" s="243"/>
      <c r="C22" s="244"/>
      <c r="D22" s="243"/>
      <c r="E22" s="244"/>
      <c r="F22" s="243"/>
      <c r="G22" s="244"/>
      <c r="H22" s="243"/>
      <c r="I22" s="244"/>
      <c r="J22" s="243"/>
      <c r="K22" s="244"/>
      <c r="L22" s="243"/>
      <c r="M22" s="244"/>
      <c r="N22" s="243"/>
      <c r="O22" s="244"/>
    </row>
    <row r="23" spans="1:15" x14ac:dyDescent="0.2">
      <c r="A23" s="242"/>
      <c r="B23" s="243"/>
      <c r="C23" s="244"/>
      <c r="D23" s="243"/>
      <c r="E23" s="244"/>
      <c r="F23" s="243"/>
      <c r="G23" s="244"/>
      <c r="H23" s="243"/>
      <c r="I23" s="244"/>
      <c r="J23" s="243"/>
      <c r="K23" s="244"/>
      <c r="L23" s="243"/>
      <c r="M23" s="244"/>
      <c r="N23" s="243"/>
      <c r="O23" s="244"/>
    </row>
    <row r="24" spans="1:15" x14ac:dyDescent="0.2">
      <c r="A24" s="242"/>
      <c r="B24" s="243"/>
      <c r="C24" s="244"/>
      <c r="D24" s="243"/>
      <c r="E24" s="244"/>
      <c r="F24" s="243"/>
      <c r="G24" s="244"/>
      <c r="H24" s="243"/>
      <c r="I24" s="244"/>
      <c r="J24" s="243"/>
      <c r="K24" s="244"/>
      <c r="L24" s="243"/>
      <c r="M24" s="244"/>
      <c r="N24" s="243"/>
      <c r="O24" s="244"/>
    </row>
    <row r="25" spans="1:15" ht="13.5" thickBot="1" x14ac:dyDescent="0.25">
      <c r="A25" s="246"/>
      <c r="B25" s="247"/>
      <c r="C25" s="163"/>
      <c r="D25" s="247"/>
      <c r="E25" s="163"/>
      <c r="F25" s="247"/>
      <c r="G25" s="163"/>
      <c r="H25" s="247"/>
      <c r="I25" s="163"/>
      <c r="J25" s="247"/>
      <c r="K25" s="163"/>
      <c r="L25" s="247"/>
      <c r="M25" s="163"/>
      <c r="N25" s="247"/>
      <c r="O25" s="163"/>
    </row>
    <row r="26" spans="1:15" ht="13.5" thickBot="1" x14ac:dyDescent="0.25">
      <c r="A26" s="237"/>
      <c r="B26" s="249"/>
      <c r="C26" s="250"/>
      <c r="D26" s="249"/>
      <c r="E26" s="250"/>
      <c r="F26" s="249"/>
      <c r="G26" s="250"/>
      <c r="H26" s="249"/>
      <c r="I26" s="250"/>
      <c r="J26" s="249"/>
      <c r="K26" s="250"/>
      <c r="L26" s="249"/>
      <c r="M26" s="250"/>
      <c r="N26" s="249"/>
      <c r="O26" s="250"/>
    </row>
    <row r="27" spans="1:15" ht="13.5" thickBot="1" x14ac:dyDescent="0.25">
      <c r="A27" s="251" t="s">
        <v>56</v>
      </c>
      <c r="B27" s="252"/>
      <c r="C27" s="253"/>
      <c r="D27" s="252"/>
      <c r="E27" s="253"/>
      <c r="F27" s="252"/>
      <c r="G27" s="253"/>
      <c r="H27" s="252"/>
      <c r="I27" s="253"/>
      <c r="J27" s="252"/>
      <c r="K27" s="253"/>
      <c r="L27" s="252"/>
      <c r="M27" s="253"/>
      <c r="N27" s="252"/>
      <c r="O27" s="253"/>
    </row>
    <row r="28" spans="1:15" ht="13.5" thickBot="1" x14ac:dyDescent="0.25">
      <c r="A28" s="237"/>
      <c r="B28" s="249"/>
      <c r="C28" s="250"/>
      <c r="D28" s="249"/>
      <c r="E28" s="250"/>
      <c r="F28" s="249"/>
      <c r="G28" s="250"/>
      <c r="H28" s="249"/>
      <c r="I28" s="250"/>
      <c r="J28" s="249"/>
      <c r="K28" s="250"/>
      <c r="L28" s="249"/>
      <c r="M28" s="250"/>
      <c r="N28" s="249"/>
      <c r="O28" s="250"/>
    </row>
    <row r="29" spans="1:15" x14ac:dyDescent="0.2">
      <c r="A29" s="238" t="s">
        <v>57</v>
      </c>
      <c r="B29" s="254"/>
      <c r="C29" s="240"/>
      <c r="D29" s="254"/>
      <c r="E29" s="240"/>
      <c r="F29" s="254"/>
      <c r="G29" s="240"/>
      <c r="H29" s="254"/>
      <c r="I29" s="240"/>
      <c r="J29" s="254"/>
      <c r="K29" s="240"/>
      <c r="L29" s="254"/>
      <c r="M29" s="240"/>
      <c r="N29" s="254"/>
      <c r="O29" s="240"/>
    </row>
    <row r="30" spans="1:15" x14ac:dyDescent="0.2">
      <c r="A30" s="255" t="s">
        <v>58</v>
      </c>
      <c r="B30" s="256"/>
      <c r="C30" s="244"/>
      <c r="D30" s="256"/>
      <c r="E30" s="244"/>
      <c r="F30" s="256"/>
      <c r="G30" s="244"/>
      <c r="H30" s="256"/>
      <c r="I30" s="244"/>
      <c r="J30" s="256"/>
      <c r="K30" s="244"/>
      <c r="L30" s="256"/>
      <c r="M30" s="244"/>
      <c r="N30" s="256"/>
      <c r="O30" s="244"/>
    </row>
    <row r="31" spans="1:15" x14ac:dyDescent="0.2">
      <c r="A31" s="255" t="s">
        <v>59</v>
      </c>
      <c r="B31" s="256"/>
      <c r="C31" s="244"/>
      <c r="D31" s="256"/>
      <c r="E31" s="244"/>
      <c r="F31" s="256"/>
      <c r="G31" s="244"/>
      <c r="H31" s="256"/>
      <c r="I31" s="244"/>
      <c r="J31" s="256"/>
      <c r="K31" s="244"/>
      <c r="L31" s="256"/>
      <c r="M31" s="244"/>
      <c r="N31" s="256"/>
      <c r="O31" s="244"/>
    </row>
    <row r="32" spans="1:15" x14ac:dyDescent="0.2">
      <c r="A32" s="255" t="s">
        <v>60</v>
      </c>
      <c r="B32" s="256"/>
      <c r="C32" s="244"/>
      <c r="D32" s="256"/>
      <c r="E32" s="244"/>
      <c r="F32" s="256"/>
      <c r="G32" s="244"/>
      <c r="H32" s="256"/>
      <c r="I32" s="244"/>
      <c r="J32" s="256"/>
      <c r="K32" s="244"/>
      <c r="L32" s="256"/>
      <c r="M32" s="244"/>
      <c r="N32" s="256"/>
      <c r="O32" s="244"/>
    </row>
    <row r="33" spans="1:15" ht="13.5" thickBot="1" x14ac:dyDescent="0.25">
      <c r="A33" s="246" t="s">
        <v>61</v>
      </c>
      <c r="B33" s="257"/>
      <c r="C33" s="163"/>
      <c r="D33" s="257"/>
      <c r="E33" s="163"/>
      <c r="F33" s="257"/>
      <c r="G33" s="163"/>
      <c r="H33" s="257"/>
      <c r="I33" s="163"/>
      <c r="J33" s="257"/>
      <c r="K33" s="163"/>
      <c r="L33" s="257"/>
      <c r="M33" s="163"/>
      <c r="N33" s="257"/>
      <c r="O33" s="163"/>
    </row>
    <row r="34" spans="1:15" ht="13.5" thickBot="1" x14ac:dyDescent="0.25">
      <c r="A34" s="228"/>
      <c r="B34" s="249"/>
      <c r="C34" s="258"/>
      <c r="D34" s="249"/>
      <c r="E34" s="258"/>
      <c r="F34" s="249"/>
      <c r="G34" s="258"/>
      <c r="H34" s="249"/>
      <c r="I34" s="258"/>
      <c r="J34" s="249"/>
      <c r="K34" s="258"/>
      <c r="L34" s="249"/>
      <c r="M34" s="258"/>
      <c r="N34" s="249"/>
      <c r="O34" s="258"/>
    </row>
    <row r="35" spans="1:15" x14ac:dyDescent="0.2">
      <c r="A35" s="238" t="s">
        <v>62</v>
      </c>
      <c r="B35" s="254"/>
      <c r="C35" s="240"/>
      <c r="D35" s="254"/>
      <c r="E35" s="240"/>
      <c r="F35" s="254"/>
      <c r="G35" s="240"/>
      <c r="H35" s="254"/>
      <c r="I35" s="240"/>
      <c r="J35" s="254"/>
      <c r="K35" s="240"/>
      <c r="L35" s="254"/>
      <c r="M35" s="240"/>
      <c r="N35" s="254"/>
      <c r="O35" s="240"/>
    </row>
    <row r="36" spans="1:15" x14ac:dyDescent="0.2">
      <c r="A36" s="242" t="s">
        <v>63</v>
      </c>
      <c r="B36" s="256"/>
      <c r="C36" s="244"/>
      <c r="D36" s="256"/>
      <c r="E36" s="244"/>
      <c r="F36" s="256"/>
      <c r="G36" s="244"/>
      <c r="H36" s="256"/>
      <c r="I36" s="244"/>
      <c r="J36" s="256"/>
      <c r="K36" s="244"/>
      <c r="L36" s="256"/>
      <c r="M36" s="244"/>
      <c r="N36" s="256"/>
      <c r="O36" s="244"/>
    </row>
    <row r="37" spans="1:15" x14ac:dyDescent="0.2">
      <c r="A37" s="259" t="s">
        <v>99</v>
      </c>
      <c r="B37" s="260"/>
      <c r="C37" s="261"/>
      <c r="D37" s="260"/>
      <c r="E37" s="261"/>
      <c r="F37" s="260"/>
      <c r="G37" s="261"/>
      <c r="H37" s="260"/>
      <c r="I37" s="261"/>
      <c r="J37" s="260"/>
      <c r="K37" s="261"/>
      <c r="L37" s="260"/>
      <c r="M37" s="261"/>
      <c r="N37" s="260"/>
      <c r="O37" s="261"/>
    </row>
    <row r="38" spans="1:15" ht="13.5" thickBot="1" x14ac:dyDescent="0.25">
      <c r="A38" s="246" t="s">
        <v>87</v>
      </c>
      <c r="B38" s="257"/>
      <c r="C38" s="163"/>
      <c r="D38" s="257"/>
      <c r="E38" s="163"/>
      <c r="F38" s="257"/>
      <c r="G38" s="163"/>
      <c r="H38" s="257"/>
      <c r="I38" s="163"/>
      <c r="J38" s="257"/>
      <c r="K38" s="163"/>
      <c r="L38" s="257"/>
      <c r="M38" s="163"/>
      <c r="N38" s="257"/>
      <c r="O38" s="163"/>
    </row>
    <row r="39" spans="1:15" ht="13.5" thickBot="1" x14ac:dyDescent="0.25">
      <c r="A39" s="237"/>
      <c r="B39" s="249"/>
      <c r="C39" s="250"/>
      <c r="D39" s="249"/>
      <c r="E39" s="250"/>
      <c r="F39" s="249"/>
      <c r="G39" s="250"/>
      <c r="H39" s="249"/>
      <c r="I39" s="250"/>
      <c r="J39" s="249"/>
      <c r="K39" s="250"/>
      <c r="L39" s="249"/>
      <c r="M39" s="250"/>
      <c r="N39" s="249"/>
      <c r="O39" s="250"/>
    </row>
    <row r="40" spans="1:15" x14ac:dyDescent="0.2">
      <c r="A40" s="238" t="s">
        <v>64</v>
      </c>
      <c r="B40" s="239"/>
      <c r="C40" s="240"/>
      <c r="D40" s="239"/>
      <c r="E40" s="240"/>
      <c r="F40" s="239"/>
      <c r="G40" s="240"/>
      <c r="H40" s="239"/>
      <c r="I40" s="240"/>
      <c r="J40" s="239"/>
      <c r="K40" s="240"/>
      <c r="L40" s="239"/>
      <c r="M40" s="240"/>
      <c r="N40" s="239"/>
      <c r="O40" s="240"/>
    </row>
    <row r="41" spans="1:15" x14ac:dyDescent="0.2">
      <c r="A41" s="255" t="s">
        <v>65</v>
      </c>
      <c r="B41" s="243"/>
      <c r="C41" s="244"/>
      <c r="D41" s="243"/>
      <c r="E41" s="244"/>
      <c r="F41" s="243"/>
      <c r="G41" s="244"/>
      <c r="H41" s="243"/>
      <c r="I41" s="244"/>
      <c r="J41" s="243"/>
      <c r="K41" s="244"/>
      <c r="L41" s="243"/>
      <c r="M41" s="244"/>
      <c r="N41" s="243"/>
      <c r="O41" s="244"/>
    </row>
    <row r="42" spans="1:15" x14ac:dyDescent="0.2">
      <c r="A42" s="255" t="s">
        <v>66</v>
      </c>
      <c r="B42" s="243"/>
      <c r="C42" s="244"/>
      <c r="D42" s="243"/>
      <c r="E42" s="244"/>
      <c r="F42" s="243"/>
      <c r="G42" s="244"/>
      <c r="H42" s="243"/>
      <c r="I42" s="244"/>
      <c r="J42" s="243"/>
      <c r="K42" s="244"/>
      <c r="L42" s="243"/>
      <c r="M42" s="244"/>
      <c r="N42" s="243"/>
      <c r="O42" s="244"/>
    </row>
    <row r="43" spans="1:15" x14ac:dyDescent="0.2">
      <c r="A43" s="255" t="s">
        <v>67</v>
      </c>
      <c r="B43" s="243"/>
      <c r="C43" s="244"/>
      <c r="D43" s="243"/>
      <c r="E43" s="244"/>
      <c r="F43" s="243"/>
      <c r="G43" s="244"/>
      <c r="H43" s="243"/>
      <c r="I43" s="244"/>
      <c r="J43" s="243"/>
      <c r="K43" s="244"/>
      <c r="L43" s="243"/>
      <c r="M43" s="244"/>
      <c r="N43" s="243"/>
      <c r="O43" s="244"/>
    </row>
    <row r="44" spans="1:15" x14ac:dyDescent="0.2">
      <c r="A44" s="242" t="s">
        <v>68</v>
      </c>
      <c r="B44" s="262"/>
      <c r="C44" s="261"/>
      <c r="D44" s="262"/>
      <c r="E44" s="261"/>
      <c r="F44" s="262"/>
      <c r="G44" s="261"/>
      <c r="H44" s="262"/>
      <c r="I44" s="261"/>
      <c r="J44" s="262"/>
      <c r="K44" s="261"/>
      <c r="L44" s="262"/>
      <c r="M44" s="261"/>
      <c r="N44" s="262"/>
      <c r="O44" s="261"/>
    </row>
    <row r="45" spans="1:15" x14ac:dyDescent="0.2">
      <c r="A45" s="263"/>
      <c r="B45" s="262"/>
      <c r="C45" s="261"/>
      <c r="D45" s="262"/>
      <c r="E45" s="261"/>
      <c r="F45" s="262"/>
      <c r="G45" s="261"/>
      <c r="H45" s="262"/>
      <c r="I45" s="261"/>
      <c r="J45" s="262"/>
      <c r="K45" s="261"/>
      <c r="L45" s="262"/>
      <c r="M45" s="261"/>
      <c r="N45" s="262"/>
      <c r="O45" s="261"/>
    </row>
    <row r="46" spans="1:15" ht="13.5" thickBot="1" x14ac:dyDescent="0.25">
      <c r="A46" s="264"/>
      <c r="B46" s="247"/>
      <c r="C46" s="163"/>
      <c r="D46" s="247"/>
      <c r="E46" s="163"/>
      <c r="F46" s="247"/>
      <c r="G46" s="163"/>
      <c r="H46" s="247"/>
      <c r="I46" s="163"/>
      <c r="J46" s="247"/>
      <c r="K46" s="163"/>
      <c r="L46" s="247"/>
      <c r="M46" s="163"/>
      <c r="N46" s="247"/>
      <c r="O46" s="163"/>
    </row>
    <row r="47" spans="1:15" ht="13.5" thickBot="1" x14ac:dyDescent="0.25">
      <c r="A47" s="237"/>
      <c r="B47" s="249"/>
      <c r="C47" s="258"/>
      <c r="D47" s="249"/>
      <c r="E47" s="258"/>
      <c r="F47" s="249"/>
      <c r="G47" s="258"/>
      <c r="H47" s="249"/>
      <c r="I47" s="258"/>
      <c r="J47" s="249"/>
      <c r="K47" s="258"/>
      <c r="L47" s="249"/>
      <c r="M47" s="258"/>
      <c r="N47" s="249"/>
      <c r="O47" s="258"/>
    </row>
    <row r="48" spans="1:15" x14ac:dyDescent="0.2">
      <c r="A48" s="238" t="s">
        <v>69</v>
      </c>
      <c r="B48" s="239"/>
      <c r="C48" s="240"/>
      <c r="D48" s="239"/>
      <c r="E48" s="240"/>
      <c r="F48" s="239"/>
      <c r="G48" s="240"/>
      <c r="H48" s="239"/>
      <c r="I48" s="240"/>
      <c r="J48" s="239"/>
      <c r="K48" s="240"/>
      <c r="L48" s="239"/>
      <c r="M48" s="240"/>
      <c r="N48" s="239"/>
      <c r="O48" s="240"/>
    </row>
    <row r="49" spans="1:17" x14ac:dyDescent="0.2">
      <c r="A49" s="255" t="s">
        <v>100</v>
      </c>
      <c r="B49" s="243"/>
      <c r="C49" s="244"/>
      <c r="D49" s="243"/>
      <c r="E49" s="244"/>
      <c r="F49" s="243"/>
      <c r="G49" s="244"/>
      <c r="H49" s="243"/>
      <c r="I49" s="244"/>
      <c r="J49" s="243"/>
      <c r="K49" s="244"/>
      <c r="L49" s="243"/>
      <c r="M49" s="244"/>
      <c r="N49" s="243"/>
      <c r="O49" s="244"/>
    </row>
    <row r="50" spans="1:17" x14ac:dyDescent="0.2">
      <c r="A50" s="255" t="s">
        <v>70</v>
      </c>
      <c r="B50" s="243"/>
      <c r="C50" s="244"/>
      <c r="D50" s="243"/>
      <c r="E50" s="244"/>
      <c r="F50" s="243"/>
      <c r="G50" s="244"/>
      <c r="H50" s="243"/>
      <c r="I50" s="244"/>
      <c r="J50" s="243"/>
      <c r="K50" s="244"/>
      <c r="L50" s="243"/>
      <c r="M50" s="244"/>
      <c r="N50" s="243"/>
      <c r="O50" s="244"/>
    </row>
    <row r="51" spans="1:17" x14ac:dyDescent="0.2">
      <c r="A51" s="255" t="s">
        <v>101</v>
      </c>
      <c r="B51" s="243"/>
      <c r="C51" s="244"/>
      <c r="D51" s="243"/>
      <c r="E51" s="244"/>
      <c r="F51" s="243"/>
      <c r="G51" s="244"/>
      <c r="H51" s="243"/>
      <c r="I51" s="244"/>
      <c r="J51" s="243"/>
      <c r="K51" s="244"/>
      <c r="L51" s="243"/>
      <c r="M51" s="244"/>
      <c r="N51" s="243"/>
      <c r="O51" s="244"/>
    </row>
    <row r="52" spans="1:17" ht="13.5" thickBot="1" x14ac:dyDescent="0.25">
      <c r="A52" s="246" t="s">
        <v>71</v>
      </c>
      <c r="B52" s="247"/>
      <c r="C52" s="163"/>
      <c r="D52" s="247"/>
      <c r="E52" s="163"/>
      <c r="F52" s="247"/>
      <c r="G52" s="163"/>
      <c r="H52" s="247"/>
      <c r="I52" s="163"/>
      <c r="J52" s="247"/>
      <c r="K52" s="163"/>
      <c r="L52" s="247"/>
      <c r="M52" s="163"/>
      <c r="N52" s="247"/>
      <c r="O52" s="163"/>
    </row>
    <row r="53" spans="1:17" ht="13.5" thickBot="1" x14ac:dyDescent="0.25">
      <c r="A53" s="237"/>
      <c r="B53" s="249"/>
      <c r="C53" s="250"/>
      <c r="D53" s="249"/>
      <c r="E53" s="250"/>
      <c r="F53" s="249"/>
      <c r="G53" s="250"/>
      <c r="H53" s="249"/>
      <c r="I53" s="250"/>
      <c r="J53" s="249"/>
      <c r="K53" s="250"/>
      <c r="L53" s="249"/>
      <c r="M53" s="250"/>
      <c r="N53" s="249"/>
      <c r="O53" s="250"/>
    </row>
    <row r="54" spans="1:17" ht="13.5" thickBot="1" x14ac:dyDescent="0.25">
      <c r="A54" s="251" t="s">
        <v>72</v>
      </c>
      <c r="B54" s="252"/>
      <c r="C54" s="253">
        <v>1</v>
      </c>
      <c r="D54" s="252"/>
      <c r="E54" s="253">
        <v>1</v>
      </c>
      <c r="F54" s="252"/>
      <c r="G54" s="253">
        <v>1</v>
      </c>
      <c r="H54" s="252"/>
      <c r="I54" s="253">
        <v>1</v>
      </c>
      <c r="J54" s="252"/>
      <c r="K54" s="253">
        <v>1</v>
      </c>
      <c r="L54" s="252"/>
      <c r="M54" s="253">
        <v>1</v>
      </c>
      <c r="N54" s="252"/>
      <c r="O54" s="253">
        <v>1</v>
      </c>
    </row>
    <row r="55" spans="1:17" ht="13.5" thickBot="1" x14ac:dyDescent="0.25">
      <c r="A55" s="237"/>
    </row>
    <row r="56" spans="1:17" ht="13.5" thickBot="1" x14ac:dyDescent="0.25">
      <c r="A56" s="335" t="s">
        <v>188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Q56" s="51"/>
    </row>
    <row r="57" spans="1:17" ht="13.5" thickBot="1" x14ac:dyDescent="0.25">
      <c r="A57" s="237"/>
    </row>
    <row r="58" spans="1:17" ht="13.5" thickBot="1" x14ac:dyDescent="0.25">
      <c r="A58" s="251" t="s">
        <v>88</v>
      </c>
      <c r="B58" s="249"/>
      <c r="C58" s="258"/>
      <c r="D58" s="249"/>
      <c r="E58" s="258"/>
      <c r="F58" s="249"/>
      <c r="G58" s="258"/>
      <c r="H58" s="249"/>
      <c r="I58" s="258"/>
      <c r="J58" s="249"/>
      <c r="K58" s="258"/>
      <c r="L58" s="249"/>
      <c r="M58" s="258"/>
      <c r="N58" s="249"/>
      <c r="O58" s="258"/>
    </row>
    <row r="59" spans="1:17" x14ac:dyDescent="0.2">
      <c r="A59" s="383" t="s">
        <v>230</v>
      </c>
      <c r="B59" s="265"/>
      <c r="C59" s="266"/>
      <c r="D59" s="265"/>
      <c r="E59" s="266"/>
      <c r="F59" s="265"/>
      <c r="G59" s="266"/>
      <c r="H59" s="265"/>
      <c r="I59" s="266"/>
      <c r="J59" s="265"/>
      <c r="K59" s="266"/>
      <c r="L59" s="266"/>
      <c r="M59" s="266"/>
      <c r="N59" s="266"/>
      <c r="O59" s="266"/>
    </row>
    <row r="60" spans="1:17" x14ac:dyDescent="0.2">
      <c r="A60" s="384" t="s">
        <v>231</v>
      </c>
      <c r="B60" s="267"/>
      <c r="C60" s="268"/>
      <c r="D60" s="267"/>
      <c r="E60" s="268"/>
      <c r="F60" s="267"/>
      <c r="G60" s="268"/>
      <c r="H60" s="267"/>
      <c r="I60" s="268"/>
      <c r="J60" s="267"/>
      <c r="K60" s="268"/>
      <c r="L60" s="268"/>
      <c r="M60" s="268"/>
      <c r="N60" s="268"/>
      <c r="O60" s="268"/>
    </row>
    <row r="61" spans="1:17" ht="13.5" thickBot="1" x14ac:dyDescent="0.25">
      <c r="A61" s="385" t="s">
        <v>97</v>
      </c>
      <c r="B61" s="269"/>
      <c r="C61" s="270"/>
      <c r="D61" s="269"/>
      <c r="E61" s="270"/>
      <c r="F61" s="269"/>
      <c r="G61" s="270"/>
      <c r="H61" s="269"/>
      <c r="I61" s="270"/>
      <c r="J61" s="269"/>
      <c r="K61" s="270"/>
      <c r="L61" s="270"/>
      <c r="M61" s="270"/>
      <c r="N61" s="270"/>
      <c r="O61" s="270"/>
    </row>
    <row r="62" spans="1:17" x14ac:dyDescent="0.2">
      <c r="A62" s="271"/>
      <c r="B62" s="271"/>
      <c r="C62" s="271"/>
      <c r="D62" s="271"/>
      <c r="E62" s="271"/>
      <c r="F62" s="271"/>
      <c r="G62" s="271"/>
      <c r="H62" s="271"/>
      <c r="I62" s="271"/>
      <c r="J62" s="51"/>
      <c r="K62" s="272"/>
      <c r="L62" s="272"/>
      <c r="M62" s="272"/>
      <c r="N62" s="272"/>
      <c r="O62" s="272"/>
    </row>
    <row r="63" spans="1:17" x14ac:dyDescent="0.2">
      <c r="A63" s="273" t="s">
        <v>96</v>
      </c>
      <c r="B63" s="273"/>
      <c r="C63" s="273"/>
      <c r="D63" s="273"/>
      <c r="E63" s="273"/>
      <c r="F63" s="273"/>
      <c r="G63" s="273"/>
      <c r="H63" s="273"/>
      <c r="I63" s="273"/>
    </row>
    <row r="64" spans="1:17" ht="29.25" customHeight="1" x14ac:dyDescent="0.2">
      <c r="A64" s="523" t="s">
        <v>232</v>
      </c>
      <c r="B64" s="523"/>
      <c r="C64" s="523"/>
      <c r="D64" s="523"/>
      <c r="E64" s="523"/>
      <c r="F64" s="523"/>
      <c r="G64" s="523"/>
      <c r="H64" s="523"/>
      <c r="I64" s="523"/>
      <c r="J64" s="524"/>
      <c r="K64" s="524"/>
      <c r="L64" s="524"/>
      <c r="M64" s="524"/>
      <c r="N64" s="524"/>
      <c r="O64" s="524"/>
    </row>
    <row r="65" spans="1:15" ht="11.25" customHeight="1" thickBot="1" x14ac:dyDescent="0.25">
      <c r="A65" s="339"/>
      <c r="B65" s="339"/>
      <c r="C65" s="339"/>
      <c r="D65" s="339"/>
      <c r="E65" s="339"/>
      <c r="F65" s="339"/>
      <c r="G65" s="339"/>
      <c r="H65" s="339"/>
      <c r="I65" s="339"/>
      <c r="J65" s="340"/>
      <c r="K65" s="340"/>
      <c r="L65" s="340"/>
      <c r="M65" s="340"/>
      <c r="N65" s="340"/>
      <c r="O65" s="340"/>
    </row>
    <row r="66" spans="1:15" ht="29.25" customHeight="1" thickBot="1" x14ac:dyDescent="0.25">
      <c r="A66" s="520" t="s">
        <v>280</v>
      </c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2"/>
    </row>
    <row r="68" spans="1:15" ht="13.5" hidden="1" thickBot="1" x14ac:dyDescent="0.25">
      <c r="A68" s="84" t="s">
        <v>148</v>
      </c>
      <c r="B68" s="84"/>
      <c r="C68" s="84"/>
      <c r="D68" s="84"/>
      <c r="E68" s="84"/>
      <c r="F68" s="84"/>
      <c r="G68" s="84"/>
      <c r="H68" s="84"/>
      <c r="I68" s="84"/>
    </row>
    <row r="69" spans="1:15" ht="13.5" hidden="1" thickBot="1" x14ac:dyDescent="0.25">
      <c r="A69" s="89" t="s">
        <v>7</v>
      </c>
      <c r="B69" s="89"/>
      <c r="C69" s="89"/>
      <c r="D69" s="89"/>
      <c r="E69" s="89"/>
      <c r="F69" s="89"/>
      <c r="G69" s="89"/>
      <c r="H69" s="89"/>
      <c r="I69" s="89"/>
      <c r="J69" s="89" t="str">
        <f>+J9</f>
        <v>promedio 2018</v>
      </c>
      <c r="L69" s="89" t="str">
        <f>+L9</f>
        <v>promedio 2019</v>
      </c>
      <c r="N69" s="89" t="str">
        <f>+N9</f>
        <v>promedio ene-jun 2020</v>
      </c>
    </row>
    <row r="70" spans="1:15" ht="13.5" hidden="1" thickBot="1" x14ac:dyDescent="0.25">
      <c r="A70" s="106" t="s">
        <v>140</v>
      </c>
      <c r="B70" s="106"/>
      <c r="C70" s="106"/>
      <c r="D70" s="106"/>
      <c r="E70" s="106"/>
      <c r="F70" s="106"/>
      <c r="G70" s="106"/>
      <c r="H70" s="106"/>
      <c r="I70" s="106"/>
      <c r="J70" s="139">
        <f>+J54-SUM(J48:J52,J40:J46,J35:J38,J29:J33,J27,J20:J25,J13:J18)</f>
        <v>0</v>
      </c>
      <c r="K70" s="138"/>
      <c r="L70" s="139">
        <f>+L54-SUM(L48:L52,L40:L46,L35:L38,L29:L33,L27,L20:L25,L13:L18)</f>
        <v>0</v>
      </c>
      <c r="M70" s="138"/>
      <c r="N70" s="139">
        <f>+N54-SUM(N48:N52,N40:N46,N35:N38,N29:N33,N27,N20:N25,N13:N18)</f>
        <v>0</v>
      </c>
      <c r="O70" s="138"/>
    </row>
    <row r="71" spans="1:15" hidden="1" x14ac:dyDescent="0.2"/>
  </sheetData>
  <sheetProtection formatCells="0" formatColumns="0" formatRows="0"/>
  <mergeCells count="9">
    <mergeCell ref="A66:O66"/>
    <mergeCell ref="A64:O64"/>
    <mergeCell ref="J9:K9"/>
    <mergeCell ref="L9:M9"/>
    <mergeCell ref="N9:O9"/>
    <mergeCell ref="B9:C9"/>
    <mergeCell ref="D9:E9"/>
    <mergeCell ref="F9:G9"/>
    <mergeCell ref="H9:I9"/>
  </mergeCells>
  <phoneticPr fontId="0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72" orientation="portrait" r:id="rId1"/>
  <headerFooter alignWithMargins="0">
    <oddHeader>&amp;R2020 - Año del General Manuel Belgrano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>
      <selection activeCell="C38" sqref="C38"/>
    </sheetView>
  </sheetViews>
  <sheetFormatPr baseColWidth="10" defaultRowHeight="12.75" x14ac:dyDescent="0.2"/>
  <cols>
    <col min="1" max="1" width="35.85546875" customWidth="1"/>
    <col min="2" max="2" width="17" customWidth="1"/>
    <col min="3" max="5" width="16.42578125" hidden="1" customWidth="1"/>
    <col min="6" max="8" width="16.42578125" customWidth="1"/>
    <col min="9" max="9" width="23.140625" customWidth="1"/>
    <col min="10" max="10" width="19.5703125" customWidth="1"/>
    <col min="13" max="13" width="15.42578125" style="229" bestFit="1" customWidth="1"/>
  </cols>
  <sheetData>
    <row r="1" spans="1:13" x14ac:dyDescent="0.2">
      <c r="A1" s="228" t="s">
        <v>276</v>
      </c>
      <c r="B1" s="228"/>
      <c r="C1" s="228"/>
      <c r="D1" s="228"/>
      <c r="E1" s="228"/>
    </row>
    <row r="2" spans="1:13" x14ac:dyDescent="0.2">
      <c r="A2" s="228" t="s">
        <v>174</v>
      </c>
      <c r="B2" s="228"/>
      <c r="C2" s="228"/>
      <c r="D2" s="228"/>
      <c r="E2" s="228"/>
    </row>
    <row r="3" spans="1:13" x14ac:dyDescent="0.2">
      <c r="A3" s="436" t="s">
        <v>271</v>
      </c>
      <c r="B3" s="380"/>
      <c r="C3" s="380"/>
      <c r="D3" s="380"/>
      <c r="E3" s="380"/>
    </row>
    <row r="4" spans="1:13" x14ac:dyDescent="0.2">
      <c r="A4" s="386" t="s">
        <v>233</v>
      </c>
      <c r="B4" s="386"/>
      <c r="C4" s="386"/>
      <c r="D4" s="386"/>
      <c r="E4" s="386"/>
    </row>
    <row r="5" spans="1:13" x14ac:dyDescent="0.2">
      <c r="A5" s="380" t="s">
        <v>234</v>
      </c>
      <c r="B5" s="386"/>
      <c r="C5" s="386"/>
      <c r="D5" s="386"/>
      <c r="E5" s="386"/>
    </row>
    <row r="6" spans="1:13" ht="13.5" thickBot="1" x14ac:dyDescent="0.25">
      <c r="M6" s="231"/>
    </row>
    <row r="7" spans="1:13" ht="13.5" customHeight="1" thickBot="1" x14ac:dyDescent="0.25">
      <c r="A7" s="319" t="s">
        <v>50</v>
      </c>
      <c r="B7" s="529" t="s">
        <v>175</v>
      </c>
      <c r="C7" s="388"/>
      <c r="D7" s="388"/>
      <c r="E7" s="388"/>
      <c r="F7" s="388" t="s">
        <v>267</v>
      </c>
      <c r="G7" s="388" t="s">
        <v>268</v>
      </c>
      <c r="H7" s="388" t="s">
        <v>269</v>
      </c>
      <c r="I7" s="388" t="s">
        <v>270</v>
      </c>
      <c r="J7" s="531" t="s">
        <v>102</v>
      </c>
      <c r="M7" s="231"/>
    </row>
    <row r="8" spans="1:13" ht="36.75" customHeight="1" thickBot="1" x14ac:dyDescent="0.25">
      <c r="A8" s="320"/>
      <c r="B8" s="530"/>
      <c r="C8" s="387" t="s">
        <v>235</v>
      </c>
      <c r="D8" s="387" t="s">
        <v>235</v>
      </c>
      <c r="E8" s="387" t="s">
        <v>235</v>
      </c>
      <c r="F8" s="387" t="s">
        <v>235</v>
      </c>
      <c r="G8" s="387" t="s">
        <v>235</v>
      </c>
      <c r="H8" s="387" t="s">
        <v>235</v>
      </c>
      <c r="I8" s="387" t="s">
        <v>235</v>
      </c>
      <c r="J8" s="532"/>
    </row>
    <row r="9" spans="1:13" ht="13.5" thickBot="1" x14ac:dyDescent="0.25">
      <c r="A9" s="237"/>
      <c r="B9" s="237"/>
      <c r="C9" s="237"/>
      <c r="D9" s="237"/>
      <c r="E9" s="237"/>
      <c r="J9" s="229"/>
    </row>
    <row r="10" spans="1:13" x14ac:dyDescent="0.2">
      <c r="A10" s="238" t="s">
        <v>176</v>
      </c>
      <c r="B10" s="238"/>
      <c r="C10" s="238"/>
      <c r="D10" s="238"/>
      <c r="E10" s="238"/>
      <c r="F10" s="241"/>
      <c r="G10" s="241"/>
      <c r="H10" s="241"/>
      <c r="I10" s="241"/>
      <c r="J10" s="241"/>
    </row>
    <row r="11" spans="1:13" x14ac:dyDescent="0.2">
      <c r="A11" s="242"/>
      <c r="B11" s="242"/>
      <c r="C11" s="242"/>
      <c r="D11" s="242"/>
      <c r="E11" s="242"/>
      <c r="F11" s="245"/>
      <c r="G11" s="245"/>
      <c r="H11" s="245"/>
      <c r="I11" s="245"/>
      <c r="J11" s="245"/>
    </row>
    <row r="12" spans="1:13" x14ac:dyDescent="0.2">
      <c r="A12" s="242"/>
      <c r="B12" s="242"/>
      <c r="C12" s="242"/>
      <c r="D12" s="242"/>
      <c r="E12" s="242"/>
      <c r="F12" s="245"/>
      <c r="G12" s="245"/>
      <c r="H12" s="245"/>
      <c r="I12" s="245"/>
      <c r="J12" s="245"/>
    </row>
    <row r="13" spans="1:13" x14ac:dyDescent="0.2">
      <c r="A13" s="242"/>
      <c r="B13" s="242"/>
      <c r="C13" s="242"/>
      <c r="D13" s="242"/>
      <c r="E13" s="242"/>
      <c r="F13" s="245"/>
      <c r="G13" s="245"/>
      <c r="H13" s="245"/>
      <c r="I13" s="245"/>
      <c r="J13" s="245"/>
    </row>
    <row r="14" spans="1:13" x14ac:dyDescent="0.2">
      <c r="A14" s="242"/>
      <c r="B14" s="242"/>
      <c r="C14" s="242"/>
      <c r="D14" s="242"/>
      <c r="E14" s="242"/>
      <c r="F14" s="245"/>
      <c r="G14" s="245"/>
      <c r="H14" s="245"/>
      <c r="I14" s="245"/>
      <c r="J14" s="245"/>
    </row>
    <row r="15" spans="1:13" ht="13.5" thickBot="1" x14ac:dyDescent="0.25">
      <c r="A15" s="246"/>
      <c r="B15" s="246"/>
      <c r="C15" s="246"/>
      <c r="D15" s="246"/>
      <c r="E15" s="246"/>
      <c r="F15" s="248"/>
      <c r="G15" s="248"/>
      <c r="H15" s="248"/>
      <c r="I15" s="248"/>
      <c r="J15" s="248"/>
    </row>
    <row r="16" spans="1:13" ht="13.5" thickBot="1" x14ac:dyDescent="0.25">
      <c r="A16" s="237"/>
      <c r="B16" s="237"/>
      <c r="C16" s="237"/>
      <c r="D16" s="237"/>
      <c r="E16" s="237"/>
      <c r="J16" s="229"/>
    </row>
    <row r="17" spans="1:10" x14ac:dyDescent="0.2">
      <c r="A17" s="238" t="s">
        <v>177</v>
      </c>
      <c r="B17" s="238"/>
      <c r="C17" s="238"/>
      <c r="D17" s="238"/>
      <c r="E17" s="238"/>
      <c r="F17" s="241"/>
      <c r="G17" s="241"/>
      <c r="H17" s="241"/>
      <c r="I17" s="241"/>
      <c r="J17" s="241"/>
    </row>
    <row r="18" spans="1:10" x14ac:dyDescent="0.2">
      <c r="A18" s="242"/>
      <c r="B18" s="242"/>
      <c r="C18" s="242"/>
      <c r="D18" s="242"/>
      <c r="E18" s="242"/>
      <c r="F18" s="245"/>
      <c r="G18" s="245"/>
      <c r="H18" s="245"/>
      <c r="I18" s="245"/>
      <c r="J18" s="245"/>
    </row>
    <row r="19" spans="1:10" x14ac:dyDescent="0.2">
      <c r="A19" s="242"/>
      <c r="B19" s="242"/>
      <c r="C19" s="242"/>
      <c r="D19" s="242"/>
      <c r="E19" s="242"/>
      <c r="F19" s="245"/>
      <c r="G19" s="245"/>
      <c r="H19" s="245"/>
      <c r="I19" s="245"/>
      <c r="J19" s="245"/>
    </row>
    <row r="20" spans="1:10" x14ac:dyDescent="0.2">
      <c r="A20" s="242"/>
      <c r="B20" s="242"/>
      <c r="C20" s="242"/>
      <c r="D20" s="242"/>
      <c r="E20" s="242"/>
      <c r="F20" s="245"/>
      <c r="G20" s="245"/>
      <c r="H20" s="245"/>
      <c r="I20" s="245"/>
      <c r="J20" s="245"/>
    </row>
    <row r="21" spans="1:10" x14ac:dyDescent="0.2">
      <c r="A21" s="242"/>
      <c r="B21" s="242"/>
      <c r="C21" s="242"/>
      <c r="D21" s="242"/>
      <c r="E21" s="242"/>
      <c r="F21" s="245"/>
      <c r="G21" s="245"/>
      <c r="H21" s="245"/>
      <c r="I21" s="245"/>
      <c r="J21" s="245"/>
    </row>
    <row r="22" spans="1:10" ht="13.5" thickBot="1" x14ac:dyDescent="0.25">
      <c r="A22" s="246"/>
      <c r="B22" s="246"/>
      <c r="C22" s="246"/>
      <c r="D22" s="246"/>
      <c r="E22" s="246"/>
      <c r="F22" s="248"/>
      <c r="G22" s="248"/>
      <c r="H22" s="248"/>
      <c r="I22" s="248"/>
      <c r="J22" s="248"/>
    </row>
    <row r="24" spans="1:10" ht="13.5" thickBot="1" x14ac:dyDescent="0.25"/>
    <row r="25" spans="1:10" ht="13.5" thickBot="1" x14ac:dyDescent="0.25">
      <c r="A25" s="533" t="s">
        <v>50</v>
      </c>
      <c r="B25" s="534"/>
      <c r="C25" s="388"/>
      <c r="D25" s="388"/>
      <c r="E25" s="388"/>
      <c r="F25" s="388" t="str">
        <f>+F7</f>
        <v>promedio 2017</v>
      </c>
      <c r="G25" s="388" t="str">
        <f t="shared" ref="G25:I25" si="0">+G7</f>
        <v>promedio 2018</v>
      </c>
      <c r="H25" s="388" t="str">
        <f t="shared" si="0"/>
        <v>promedio 2019</v>
      </c>
      <c r="I25" s="388" t="str">
        <f t="shared" si="0"/>
        <v>promedio ene-jun 2020</v>
      </c>
    </row>
    <row r="26" spans="1:10" ht="13.5" thickBot="1" x14ac:dyDescent="0.25">
      <c r="A26" s="527" t="s">
        <v>99</v>
      </c>
      <c r="B26" s="528"/>
      <c r="C26" s="389"/>
      <c r="D26" s="389"/>
      <c r="E26" s="389"/>
    </row>
    <row r="27" spans="1:10" x14ac:dyDescent="0.2">
      <c r="A27" s="321" t="s">
        <v>178</v>
      </c>
      <c r="B27" s="390"/>
      <c r="C27" s="321"/>
      <c r="D27" s="395"/>
      <c r="E27" s="395"/>
      <c r="F27" s="396"/>
      <c r="G27" s="396"/>
      <c r="H27" s="396"/>
      <c r="I27" s="323"/>
    </row>
    <row r="28" spans="1:10" x14ac:dyDescent="0.2">
      <c r="A28" s="324" t="s">
        <v>179</v>
      </c>
      <c r="B28" s="391"/>
      <c r="C28" s="324"/>
      <c r="D28" s="393"/>
      <c r="E28" s="393"/>
      <c r="F28" s="394"/>
      <c r="G28" s="394"/>
      <c r="H28" s="394"/>
      <c r="I28" s="326"/>
    </row>
    <row r="29" spans="1:10" x14ac:dyDescent="0.2">
      <c r="A29" s="324" t="s">
        <v>180</v>
      </c>
      <c r="B29" s="391"/>
      <c r="C29" s="324"/>
      <c r="D29" s="393"/>
      <c r="E29" s="393"/>
      <c r="F29" s="394"/>
      <c r="G29" s="394"/>
      <c r="H29" s="394"/>
      <c r="I29" s="326"/>
    </row>
    <row r="30" spans="1:10" ht="13.5" thickBot="1" x14ac:dyDescent="0.25">
      <c r="A30" s="327" t="s">
        <v>181</v>
      </c>
      <c r="B30" s="392"/>
      <c r="C30" s="327"/>
      <c r="D30" s="397"/>
      <c r="E30" s="397"/>
      <c r="F30" s="398"/>
      <c r="G30" s="398"/>
      <c r="H30" s="398"/>
      <c r="I30" s="329"/>
    </row>
    <row r="31" spans="1:10" ht="13.5" thickBot="1" x14ac:dyDescent="0.25">
      <c r="A31" s="527" t="s">
        <v>182</v>
      </c>
      <c r="B31" s="528"/>
      <c r="C31" s="389"/>
      <c r="D31" s="389"/>
      <c r="E31" s="389"/>
      <c r="F31" s="330"/>
      <c r="G31" s="330"/>
      <c r="H31" s="330"/>
      <c r="I31" s="330"/>
    </row>
    <row r="32" spans="1:10" x14ac:dyDescent="0.2">
      <c r="A32" s="321" t="s">
        <v>178</v>
      </c>
      <c r="B32" s="322"/>
      <c r="C32" s="321"/>
      <c r="D32" s="395"/>
      <c r="E32" s="395"/>
      <c r="F32" s="396"/>
      <c r="G32" s="396"/>
      <c r="H32" s="396"/>
      <c r="I32" s="323"/>
    </row>
    <row r="33" spans="1:9" x14ac:dyDescent="0.2">
      <c r="A33" s="324" t="s">
        <v>179</v>
      </c>
      <c r="B33" s="325"/>
      <c r="C33" s="324"/>
      <c r="D33" s="393"/>
      <c r="E33" s="393"/>
      <c r="F33" s="394"/>
      <c r="G33" s="394"/>
      <c r="H33" s="394"/>
      <c r="I33" s="326"/>
    </row>
    <row r="34" spans="1:9" x14ac:dyDescent="0.2">
      <c r="A34" s="324" t="s">
        <v>180</v>
      </c>
      <c r="B34" s="325"/>
      <c r="C34" s="324"/>
      <c r="D34" s="393"/>
      <c r="E34" s="393"/>
      <c r="F34" s="394"/>
      <c r="G34" s="394"/>
      <c r="H34" s="394"/>
      <c r="I34" s="326"/>
    </row>
    <row r="35" spans="1:9" ht="13.5" thickBot="1" x14ac:dyDescent="0.25">
      <c r="A35" s="327" t="s">
        <v>181</v>
      </c>
      <c r="B35" s="328"/>
      <c r="C35" s="327"/>
      <c r="D35" s="397"/>
      <c r="E35" s="397"/>
      <c r="F35" s="398"/>
      <c r="G35" s="398"/>
      <c r="H35" s="398"/>
      <c r="I35" s="329"/>
    </row>
    <row r="36" spans="1:9" ht="13.5" thickBot="1" x14ac:dyDescent="0.25">
      <c r="A36" s="527" t="s">
        <v>183</v>
      </c>
      <c r="B36" s="528"/>
      <c r="C36" s="389"/>
      <c r="D36" s="389"/>
      <c r="E36" s="389"/>
      <c r="F36" s="330"/>
      <c r="G36" s="330"/>
      <c r="H36" s="330"/>
      <c r="I36" s="330"/>
    </row>
    <row r="37" spans="1:9" x14ac:dyDescent="0.2">
      <c r="A37" s="321" t="s">
        <v>178</v>
      </c>
      <c r="B37" s="322"/>
      <c r="C37" s="321"/>
      <c r="D37" s="395"/>
      <c r="E37" s="395"/>
      <c r="F37" s="396"/>
      <c r="G37" s="396"/>
      <c r="H37" s="396"/>
      <c r="I37" s="323"/>
    </row>
    <row r="38" spans="1:9" x14ac:dyDescent="0.2">
      <c r="A38" s="324" t="s">
        <v>179</v>
      </c>
      <c r="B38" s="325"/>
      <c r="C38" s="324"/>
      <c r="D38" s="393"/>
      <c r="E38" s="393"/>
      <c r="F38" s="394"/>
      <c r="G38" s="394"/>
      <c r="H38" s="394"/>
      <c r="I38" s="326"/>
    </row>
    <row r="39" spans="1:9" x14ac:dyDescent="0.2">
      <c r="A39" s="324" t="s">
        <v>180</v>
      </c>
      <c r="B39" s="325"/>
      <c r="C39" s="324"/>
      <c r="D39" s="393"/>
      <c r="E39" s="393"/>
      <c r="F39" s="394"/>
      <c r="G39" s="394"/>
      <c r="H39" s="394"/>
      <c r="I39" s="326"/>
    </row>
    <row r="40" spans="1:9" ht="13.5" thickBot="1" x14ac:dyDescent="0.25">
      <c r="A40" s="327" t="s">
        <v>181</v>
      </c>
      <c r="B40" s="328"/>
      <c r="C40" s="327"/>
      <c r="D40" s="397"/>
      <c r="E40" s="397"/>
      <c r="F40" s="398"/>
      <c r="G40" s="398"/>
      <c r="H40" s="398"/>
      <c r="I40" s="329"/>
    </row>
    <row r="41" spans="1:9" ht="13.5" thickBot="1" x14ac:dyDescent="0.25">
      <c r="A41" s="527" t="s">
        <v>183</v>
      </c>
      <c r="B41" s="528"/>
      <c r="C41" s="389"/>
      <c r="D41" s="389"/>
      <c r="E41" s="389"/>
      <c r="F41" s="330"/>
      <c r="G41" s="330"/>
      <c r="H41" s="330"/>
      <c r="I41" s="330"/>
    </row>
    <row r="42" spans="1:9" x14ac:dyDescent="0.2">
      <c r="A42" s="321" t="s">
        <v>178</v>
      </c>
      <c r="B42" s="322"/>
      <c r="C42" s="321"/>
      <c r="D42" s="395"/>
      <c r="E42" s="395"/>
      <c r="F42" s="396"/>
      <c r="G42" s="396"/>
      <c r="H42" s="396"/>
      <c r="I42" s="323"/>
    </row>
    <row r="43" spans="1:9" x14ac:dyDescent="0.2">
      <c r="A43" s="324" t="s">
        <v>179</v>
      </c>
      <c r="B43" s="325"/>
      <c r="C43" s="324"/>
      <c r="D43" s="393"/>
      <c r="E43" s="393"/>
      <c r="F43" s="394"/>
      <c r="G43" s="394"/>
      <c r="H43" s="394"/>
      <c r="I43" s="326"/>
    </row>
    <row r="44" spans="1:9" x14ac:dyDescent="0.2">
      <c r="A44" s="324" t="s">
        <v>180</v>
      </c>
      <c r="B44" s="325"/>
      <c r="C44" s="324"/>
      <c r="D44" s="393"/>
      <c r="E44" s="393"/>
      <c r="F44" s="394"/>
      <c r="G44" s="394"/>
      <c r="H44" s="394"/>
      <c r="I44" s="326"/>
    </row>
    <row r="45" spans="1:9" ht="13.5" thickBot="1" x14ac:dyDescent="0.25">
      <c r="A45" s="327" t="s">
        <v>181</v>
      </c>
      <c r="B45" s="328"/>
      <c r="C45" s="327"/>
      <c r="D45" s="397"/>
      <c r="E45" s="397"/>
      <c r="F45" s="398"/>
      <c r="G45" s="398"/>
      <c r="H45" s="398"/>
      <c r="I45" s="329"/>
    </row>
  </sheetData>
  <mergeCells count="7">
    <mergeCell ref="A36:B36"/>
    <mergeCell ref="A41:B41"/>
    <mergeCell ref="B7:B8"/>
    <mergeCell ref="J7:J8"/>
    <mergeCell ref="A25:B25"/>
    <mergeCell ref="A26:B26"/>
    <mergeCell ref="A31:B31"/>
  </mergeCells>
  <phoneticPr fontId="16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70" orientation="portrait" r:id="rId1"/>
  <headerFooter alignWithMargins="0">
    <oddHeader>&amp;R2020 - Año del General Manuel Belgrano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40" workbookViewId="0">
      <selection activeCell="C38" sqref="C38"/>
    </sheetView>
  </sheetViews>
  <sheetFormatPr baseColWidth="10" defaultRowHeight="12.75" x14ac:dyDescent="0.2"/>
  <cols>
    <col min="1" max="1" width="35.85546875" customWidth="1"/>
    <col min="2" max="2" width="17" customWidth="1"/>
    <col min="3" max="5" width="16.42578125" hidden="1" customWidth="1"/>
    <col min="6" max="8" width="16.42578125" customWidth="1"/>
    <col min="9" max="9" width="23.140625" customWidth="1"/>
    <col min="10" max="10" width="19.5703125" customWidth="1"/>
    <col min="13" max="13" width="15.42578125" style="229" bestFit="1" customWidth="1"/>
  </cols>
  <sheetData>
    <row r="1" spans="1:13" x14ac:dyDescent="0.2">
      <c r="A1" s="436" t="s">
        <v>277</v>
      </c>
      <c r="B1" s="436"/>
      <c r="C1" s="436"/>
      <c r="D1" s="436"/>
      <c r="E1" s="436"/>
    </row>
    <row r="2" spans="1:13" x14ac:dyDescent="0.2">
      <c r="A2" s="436" t="s">
        <v>174</v>
      </c>
      <c r="B2" s="436"/>
      <c r="C2" s="436"/>
      <c r="D2" s="436"/>
      <c r="E2" s="436"/>
    </row>
    <row r="3" spans="1:13" x14ac:dyDescent="0.2">
      <c r="A3" s="436" t="s">
        <v>272</v>
      </c>
      <c r="B3" s="380"/>
      <c r="C3" s="380"/>
      <c r="D3" s="380"/>
      <c r="E3" s="380"/>
    </row>
    <row r="4" spans="1:13" x14ac:dyDescent="0.2">
      <c r="A4" s="386" t="s">
        <v>233</v>
      </c>
      <c r="B4" s="386"/>
      <c r="C4" s="386"/>
      <c r="D4" s="386"/>
      <c r="E4" s="386"/>
    </row>
    <row r="5" spans="1:13" x14ac:dyDescent="0.2">
      <c r="A5" s="380" t="s">
        <v>234</v>
      </c>
      <c r="B5" s="386"/>
      <c r="C5" s="386"/>
      <c r="D5" s="386"/>
      <c r="E5" s="386"/>
    </row>
    <row r="6" spans="1:13" ht="13.5" thickBot="1" x14ac:dyDescent="0.25">
      <c r="M6" s="231"/>
    </row>
    <row r="7" spans="1:13" ht="13.5" customHeight="1" thickBot="1" x14ac:dyDescent="0.25">
      <c r="A7" s="319" t="s">
        <v>50</v>
      </c>
      <c r="B7" s="529" t="s">
        <v>175</v>
      </c>
      <c r="C7" s="388"/>
      <c r="D7" s="388"/>
      <c r="E7" s="388"/>
      <c r="F7" s="388" t="s">
        <v>267</v>
      </c>
      <c r="G7" s="388" t="s">
        <v>268</v>
      </c>
      <c r="H7" s="388" t="s">
        <v>269</v>
      </c>
      <c r="I7" s="388" t="s">
        <v>270</v>
      </c>
      <c r="J7" s="531" t="s">
        <v>102</v>
      </c>
      <c r="M7" s="231"/>
    </row>
    <row r="8" spans="1:13" ht="36.75" customHeight="1" thickBot="1" x14ac:dyDescent="0.25">
      <c r="A8" s="320"/>
      <c r="B8" s="530"/>
      <c r="C8" s="387" t="s">
        <v>235</v>
      </c>
      <c r="D8" s="387" t="s">
        <v>235</v>
      </c>
      <c r="E8" s="387" t="s">
        <v>235</v>
      </c>
      <c r="F8" s="387" t="s">
        <v>235</v>
      </c>
      <c r="G8" s="387" t="s">
        <v>235</v>
      </c>
      <c r="H8" s="387" t="s">
        <v>235</v>
      </c>
      <c r="I8" s="387" t="s">
        <v>235</v>
      </c>
      <c r="J8" s="532"/>
    </row>
    <row r="9" spans="1:13" ht="13.5" thickBot="1" x14ac:dyDescent="0.25">
      <c r="A9" s="237"/>
      <c r="B9" s="237"/>
      <c r="C9" s="237"/>
      <c r="D9" s="237"/>
      <c r="E9" s="237"/>
      <c r="J9" s="229"/>
    </row>
    <row r="10" spans="1:13" x14ac:dyDescent="0.2">
      <c r="A10" s="238" t="s">
        <v>176</v>
      </c>
      <c r="B10" s="238"/>
      <c r="C10" s="238"/>
      <c r="D10" s="238"/>
      <c r="E10" s="238"/>
      <c r="F10" s="241"/>
      <c r="G10" s="241"/>
      <c r="H10" s="241"/>
      <c r="I10" s="241"/>
      <c r="J10" s="241"/>
    </row>
    <row r="11" spans="1:13" x14ac:dyDescent="0.2">
      <c r="A11" s="242"/>
      <c r="B11" s="242"/>
      <c r="C11" s="242"/>
      <c r="D11" s="242"/>
      <c r="E11" s="242"/>
      <c r="F11" s="245"/>
      <c r="G11" s="245"/>
      <c r="H11" s="245"/>
      <c r="I11" s="245"/>
      <c r="J11" s="245"/>
    </row>
    <row r="12" spans="1:13" x14ac:dyDescent="0.2">
      <c r="A12" s="242"/>
      <c r="B12" s="242"/>
      <c r="C12" s="242"/>
      <c r="D12" s="242"/>
      <c r="E12" s="242"/>
      <c r="F12" s="245"/>
      <c r="G12" s="245"/>
      <c r="H12" s="245"/>
      <c r="I12" s="245"/>
      <c r="J12" s="245"/>
    </row>
    <row r="13" spans="1:13" x14ac:dyDescent="0.2">
      <c r="A13" s="242"/>
      <c r="B13" s="242"/>
      <c r="C13" s="242"/>
      <c r="D13" s="242"/>
      <c r="E13" s="242"/>
      <c r="F13" s="245"/>
      <c r="G13" s="245"/>
      <c r="H13" s="245"/>
      <c r="I13" s="245"/>
      <c r="J13" s="245"/>
    </row>
    <row r="14" spans="1:13" x14ac:dyDescent="0.2">
      <c r="A14" s="242"/>
      <c r="B14" s="242"/>
      <c r="C14" s="242"/>
      <c r="D14" s="242"/>
      <c r="E14" s="242"/>
      <c r="F14" s="245"/>
      <c r="G14" s="245"/>
      <c r="H14" s="245"/>
      <c r="I14" s="245"/>
      <c r="J14" s="245"/>
    </row>
    <row r="15" spans="1:13" ht="13.5" thickBot="1" x14ac:dyDescent="0.25">
      <c r="A15" s="246"/>
      <c r="B15" s="246"/>
      <c r="C15" s="246"/>
      <c r="D15" s="246"/>
      <c r="E15" s="246"/>
      <c r="F15" s="248"/>
      <c r="G15" s="248"/>
      <c r="H15" s="248"/>
      <c r="I15" s="248"/>
      <c r="J15" s="248"/>
    </row>
    <row r="16" spans="1:13" ht="13.5" thickBot="1" x14ac:dyDescent="0.25">
      <c r="A16" s="237"/>
      <c r="B16" s="237"/>
      <c r="C16" s="237"/>
      <c r="D16" s="237"/>
      <c r="E16" s="237"/>
      <c r="J16" s="229"/>
    </row>
    <row r="17" spans="1:10" x14ac:dyDescent="0.2">
      <c r="A17" s="238" t="s">
        <v>177</v>
      </c>
      <c r="B17" s="238"/>
      <c r="C17" s="238"/>
      <c r="D17" s="238"/>
      <c r="E17" s="238"/>
      <c r="F17" s="241"/>
      <c r="G17" s="241"/>
      <c r="H17" s="241"/>
      <c r="I17" s="241"/>
      <c r="J17" s="241"/>
    </row>
    <row r="18" spans="1:10" x14ac:dyDescent="0.2">
      <c r="A18" s="242"/>
      <c r="B18" s="242"/>
      <c r="C18" s="242"/>
      <c r="D18" s="242"/>
      <c r="E18" s="242"/>
      <c r="F18" s="245"/>
      <c r="G18" s="245"/>
      <c r="H18" s="245"/>
      <c r="I18" s="245"/>
      <c r="J18" s="245"/>
    </row>
    <row r="19" spans="1:10" x14ac:dyDescent="0.2">
      <c r="A19" s="242"/>
      <c r="B19" s="242"/>
      <c r="C19" s="242"/>
      <c r="D19" s="242"/>
      <c r="E19" s="242"/>
      <c r="F19" s="245"/>
      <c r="G19" s="245"/>
      <c r="H19" s="245"/>
      <c r="I19" s="245"/>
      <c r="J19" s="245"/>
    </row>
    <row r="20" spans="1:10" x14ac:dyDescent="0.2">
      <c r="A20" s="242"/>
      <c r="B20" s="242"/>
      <c r="C20" s="242"/>
      <c r="D20" s="242"/>
      <c r="E20" s="242"/>
      <c r="F20" s="245"/>
      <c r="G20" s="245"/>
      <c r="H20" s="245"/>
      <c r="I20" s="245"/>
      <c r="J20" s="245"/>
    </row>
    <row r="21" spans="1:10" x14ac:dyDescent="0.2">
      <c r="A21" s="242"/>
      <c r="B21" s="242"/>
      <c r="C21" s="242"/>
      <c r="D21" s="242"/>
      <c r="E21" s="242"/>
      <c r="F21" s="245"/>
      <c r="G21" s="245"/>
      <c r="H21" s="245"/>
      <c r="I21" s="245"/>
      <c r="J21" s="245"/>
    </row>
    <row r="22" spans="1:10" ht="13.5" thickBot="1" x14ac:dyDescent="0.25">
      <c r="A22" s="246"/>
      <c r="B22" s="246"/>
      <c r="C22" s="246"/>
      <c r="D22" s="246"/>
      <c r="E22" s="246"/>
      <c r="F22" s="248"/>
      <c r="G22" s="248"/>
      <c r="H22" s="248"/>
      <c r="I22" s="248"/>
      <c r="J22" s="248"/>
    </row>
    <row r="24" spans="1:10" ht="13.5" thickBot="1" x14ac:dyDescent="0.25"/>
    <row r="25" spans="1:10" ht="13.5" thickBot="1" x14ac:dyDescent="0.25">
      <c r="A25" s="533" t="s">
        <v>50</v>
      </c>
      <c r="B25" s="534"/>
      <c r="C25" s="388"/>
      <c r="D25" s="388"/>
      <c r="E25" s="388"/>
      <c r="F25" s="388" t="str">
        <f>+F7</f>
        <v>promedio 2017</v>
      </c>
      <c r="G25" s="388" t="str">
        <f t="shared" ref="G25:I25" si="0">+G7</f>
        <v>promedio 2018</v>
      </c>
      <c r="H25" s="388" t="str">
        <f t="shared" si="0"/>
        <v>promedio 2019</v>
      </c>
      <c r="I25" s="388" t="str">
        <f t="shared" si="0"/>
        <v>promedio ene-jun 2020</v>
      </c>
    </row>
    <row r="26" spans="1:10" ht="13.5" thickBot="1" x14ac:dyDescent="0.25">
      <c r="A26" s="527" t="s">
        <v>99</v>
      </c>
      <c r="B26" s="528"/>
      <c r="C26" s="389"/>
      <c r="D26" s="389"/>
      <c r="E26" s="389"/>
    </row>
    <row r="27" spans="1:10" x14ac:dyDescent="0.2">
      <c r="A27" s="321" t="s">
        <v>178</v>
      </c>
      <c r="B27" s="390"/>
      <c r="C27" s="321"/>
      <c r="D27" s="395"/>
      <c r="E27" s="395"/>
      <c r="F27" s="396"/>
      <c r="G27" s="396"/>
      <c r="H27" s="396"/>
      <c r="I27" s="323"/>
    </row>
    <row r="28" spans="1:10" x14ac:dyDescent="0.2">
      <c r="A28" s="324" t="s">
        <v>179</v>
      </c>
      <c r="B28" s="391"/>
      <c r="C28" s="324"/>
      <c r="D28" s="393"/>
      <c r="E28" s="393"/>
      <c r="F28" s="394"/>
      <c r="G28" s="394"/>
      <c r="H28" s="394"/>
      <c r="I28" s="326"/>
    </row>
    <row r="29" spans="1:10" x14ac:dyDescent="0.2">
      <c r="A29" s="324" t="s">
        <v>180</v>
      </c>
      <c r="B29" s="391"/>
      <c r="C29" s="324"/>
      <c r="D29" s="393"/>
      <c r="E29" s="393"/>
      <c r="F29" s="394"/>
      <c r="G29" s="394"/>
      <c r="H29" s="394"/>
      <c r="I29" s="326"/>
    </row>
    <row r="30" spans="1:10" ht="13.5" thickBot="1" x14ac:dyDescent="0.25">
      <c r="A30" s="327" t="s">
        <v>181</v>
      </c>
      <c r="B30" s="392"/>
      <c r="C30" s="327"/>
      <c r="D30" s="397"/>
      <c r="E30" s="397"/>
      <c r="F30" s="398"/>
      <c r="G30" s="398"/>
      <c r="H30" s="398"/>
      <c r="I30" s="329"/>
    </row>
    <row r="31" spans="1:10" ht="13.5" thickBot="1" x14ac:dyDescent="0.25">
      <c r="A31" s="527" t="s">
        <v>182</v>
      </c>
      <c r="B31" s="528"/>
      <c r="C31" s="389"/>
      <c r="D31" s="389"/>
      <c r="E31" s="389"/>
      <c r="F31" s="330"/>
      <c r="G31" s="330"/>
      <c r="H31" s="330"/>
      <c r="I31" s="330"/>
    </row>
    <row r="32" spans="1:10" x14ac:dyDescent="0.2">
      <c r="A32" s="321" t="s">
        <v>178</v>
      </c>
      <c r="B32" s="322"/>
      <c r="C32" s="321"/>
      <c r="D32" s="395"/>
      <c r="E32" s="395"/>
      <c r="F32" s="396"/>
      <c r="G32" s="396"/>
      <c r="H32" s="396"/>
      <c r="I32" s="323"/>
    </row>
    <row r="33" spans="1:9" x14ac:dyDescent="0.2">
      <c r="A33" s="324" t="s">
        <v>179</v>
      </c>
      <c r="B33" s="325"/>
      <c r="C33" s="324"/>
      <c r="D33" s="393"/>
      <c r="E33" s="393"/>
      <c r="F33" s="394"/>
      <c r="G33" s="394"/>
      <c r="H33" s="394"/>
      <c r="I33" s="326"/>
    </row>
    <row r="34" spans="1:9" x14ac:dyDescent="0.2">
      <c r="A34" s="324" t="s">
        <v>180</v>
      </c>
      <c r="B34" s="325"/>
      <c r="C34" s="324"/>
      <c r="D34" s="393"/>
      <c r="E34" s="393"/>
      <c r="F34" s="394"/>
      <c r="G34" s="394"/>
      <c r="H34" s="394"/>
      <c r="I34" s="326"/>
    </row>
    <row r="35" spans="1:9" ht="13.5" thickBot="1" x14ac:dyDescent="0.25">
      <c r="A35" s="327" t="s">
        <v>181</v>
      </c>
      <c r="B35" s="328"/>
      <c r="C35" s="327"/>
      <c r="D35" s="397"/>
      <c r="E35" s="397"/>
      <c r="F35" s="398"/>
      <c r="G35" s="398"/>
      <c r="H35" s="398"/>
      <c r="I35" s="329"/>
    </row>
    <row r="36" spans="1:9" ht="13.5" thickBot="1" x14ac:dyDescent="0.25">
      <c r="A36" s="527" t="s">
        <v>183</v>
      </c>
      <c r="B36" s="528"/>
      <c r="C36" s="389"/>
      <c r="D36" s="389"/>
      <c r="E36" s="389"/>
      <c r="F36" s="330"/>
      <c r="G36" s="330"/>
      <c r="H36" s="330"/>
      <c r="I36" s="330"/>
    </row>
    <row r="37" spans="1:9" x14ac:dyDescent="0.2">
      <c r="A37" s="321" t="s">
        <v>178</v>
      </c>
      <c r="B37" s="322"/>
      <c r="C37" s="321"/>
      <c r="D37" s="395"/>
      <c r="E37" s="395"/>
      <c r="F37" s="396"/>
      <c r="G37" s="396"/>
      <c r="H37" s="396"/>
      <c r="I37" s="323"/>
    </row>
    <row r="38" spans="1:9" x14ac:dyDescent="0.2">
      <c r="A38" s="324" t="s">
        <v>179</v>
      </c>
      <c r="B38" s="325"/>
      <c r="C38" s="324"/>
      <c r="D38" s="393"/>
      <c r="E38" s="393"/>
      <c r="F38" s="394"/>
      <c r="G38" s="394"/>
      <c r="H38" s="394"/>
      <c r="I38" s="326"/>
    </row>
    <row r="39" spans="1:9" x14ac:dyDescent="0.2">
      <c r="A39" s="324" t="s">
        <v>180</v>
      </c>
      <c r="B39" s="325"/>
      <c r="C39" s="324"/>
      <c r="D39" s="393"/>
      <c r="E39" s="393"/>
      <c r="F39" s="394"/>
      <c r="G39" s="394"/>
      <c r="H39" s="394"/>
      <c r="I39" s="326"/>
    </row>
    <row r="40" spans="1:9" ht="13.5" thickBot="1" x14ac:dyDescent="0.25">
      <c r="A40" s="327" t="s">
        <v>181</v>
      </c>
      <c r="B40" s="328"/>
      <c r="C40" s="327"/>
      <c r="D40" s="397"/>
      <c r="E40" s="397"/>
      <c r="F40" s="398"/>
      <c r="G40" s="398"/>
      <c r="H40" s="398"/>
      <c r="I40" s="329"/>
    </row>
    <row r="41" spans="1:9" ht="13.5" thickBot="1" x14ac:dyDescent="0.25">
      <c r="A41" s="527" t="s">
        <v>183</v>
      </c>
      <c r="B41" s="528"/>
      <c r="C41" s="389"/>
      <c r="D41" s="389"/>
      <c r="E41" s="389"/>
      <c r="F41" s="330"/>
      <c r="G41" s="330"/>
      <c r="H41" s="330"/>
      <c r="I41" s="330"/>
    </row>
    <row r="42" spans="1:9" x14ac:dyDescent="0.2">
      <c r="A42" s="321" t="s">
        <v>178</v>
      </c>
      <c r="B42" s="322"/>
      <c r="C42" s="321"/>
      <c r="D42" s="395"/>
      <c r="E42" s="395"/>
      <c r="F42" s="396"/>
      <c r="G42" s="396"/>
      <c r="H42" s="396"/>
      <c r="I42" s="323"/>
    </row>
    <row r="43" spans="1:9" x14ac:dyDescent="0.2">
      <c r="A43" s="324" t="s">
        <v>179</v>
      </c>
      <c r="B43" s="325"/>
      <c r="C43" s="324"/>
      <c r="D43" s="393"/>
      <c r="E43" s="393"/>
      <c r="F43" s="394"/>
      <c r="G43" s="394"/>
      <c r="H43" s="394"/>
      <c r="I43" s="326"/>
    </row>
    <row r="44" spans="1:9" x14ac:dyDescent="0.2">
      <c r="A44" s="324" t="s">
        <v>180</v>
      </c>
      <c r="B44" s="325"/>
      <c r="C44" s="324"/>
      <c r="D44" s="393"/>
      <c r="E44" s="393"/>
      <c r="F44" s="394"/>
      <c r="G44" s="394"/>
      <c r="H44" s="394"/>
      <c r="I44" s="326"/>
    </row>
    <row r="45" spans="1:9" ht="13.5" thickBot="1" x14ac:dyDescent="0.25">
      <c r="A45" s="327" t="s">
        <v>181</v>
      </c>
      <c r="B45" s="328"/>
      <c r="C45" s="327"/>
      <c r="D45" s="397"/>
      <c r="E45" s="397"/>
      <c r="F45" s="398"/>
      <c r="G45" s="398"/>
      <c r="H45" s="398"/>
      <c r="I45" s="329"/>
    </row>
  </sheetData>
  <mergeCells count="7">
    <mergeCell ref="A41:B41"/>
    <mergeCell ref="B7:B8"/>
    <mergeCell ref="J7:J8"/>
    <mergeCell ref="A25:B25"/>
    <mergeCell ref="A26:B26"/>
    <mergeCell ref="A31:B31"/>
    <mergeCell ref="A36:B36"/>
  </mergeCells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76" orientation="landscape" r:id="rId1"/>
  <headerFooter alignWithMargins="0">
    <oddHeader>&amp;R2020 - Año del General Manuel Belgrano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34" workbookViewId="0">
      <selection activeCell="C38" sqref="C38"/>
    </sheetView>
  </sheetViews>
  <sheetFormatPr baseColWidth="10" defaultRowHeight="12.75" x14ac:dyDescent="0.2"/>
  <cols>
    <col min="1" max="1" width="35.85546875" customWidth="1"/>
    <col min="2" max="2" width="17" customWidth="1"/>
    <col min="3" max="5" width="16.42578125" hidden="1" customWidth="1"/>
    <col min="6" max="8" width="16.42578125" customWidth="1"/>
    <col min="9" max="9" width="24.28515625" customWidth="1"/>
    <col min="10" max="10" width="19.5703125" customWidth="1"/>
    <col min="13" max="13" width="15.42578125" style="229" bestFit="1" customWidth="1"/>
  </cols>
  <sheetData>
    <row r="1" spans="1:13" x14ac:dyDescent="0.2">
      <c r="A1" s="228" t="s">
        <v>278</v>
      </c>
      <c r="B1" s="228"/>
      <c r="C1" s="228"/>
      <c r="D1" s="228"/>
      <c r="E1" s="228"/>
    </row>
    <row r="2" spans="1:13" x14ac:dyDescent="0.2">
      <c r="A2" s="228" t="s">
        <v>174</v>
      </c>
      <c r="B2" s="228"/>
      <c r="C2" s="228"/>
      <c r="D2" s="228"/>
      <c r="E2" s="228"/>
    </row>
    <row r="3" spans="1:13" x14ac:dyDescent="0.2">
      <c r="A3" s="436" t="s">
        <v>274</v>
      </c>
      <c r="B3" s="380"/>
      <c r="C3" s="380"/>
      <c r="D3" s="380"/>
      <c r="E3" s="380"/>
    </row>
    <row r="4" spans="1:13" x14ac:dyDescent="0.2">
      <c r="A4" s="386" t="s">
        <v>233</v>
      </c>
      <c r="B4" s="386"/>
      <c r="C4" s="386"/>
      <c r="D4" s="386"/>
      <c r="E4" s="386"/>
    </row>
    <row r="5" spans="1:13" x14ac:dyDescent="0.2">
      <c r="A5" s="380" t="s">
        <v>234</v>
      </c>
      <c r="B5" s="386"/>
      <c r="C5" s="386"/>
      <c r="D5" s="386"/>
      <c r="E5" s="386"/>
    </row>
    <row r="6" spans="1:13" ht="13.5" thickBot="1" x14ac:dyDescent="0.25">
      <c r="M6" s="231"/>
    </row>
    <row r="7" spans="1:13" ht="13.5" customHeight="1" thickBot="1" x14ac:dyDescent="0.25">
      <c r="A7" s="319" t="s">
        <v>50</v>
      </c>
      <c r="B7" s="529" t="s">
        <v>175</v>
      </c>
      <c r="C7" s="388"/>
      <c r="D7" s="388"/>
      <c r="E7" s="388"/>
      <c r="F7" s="388" t="s">
        <v>267</v>
      </c>
      <c r="G7" s="388" t="s">
        <v>268</v>
      </c>
      <c r="H7" s="388" t="s">
        <v>269</v>
      </c>
      <c r="I7" s="388" t="s">
        <v>270</v>
      </c>
      <c r="J7" s="531" t="s">
        <v>102</v>
      </c>
      <c r="M7" s="231"/>
    </row>
    <row r="8" spans="1:13" ht="36.75" customHeight="1" thickBot="1" x14ac:dyDescent="0.25">
      <c r="A8" s="320"/>
      <c r="B8" s="530"/>
      <c r="C8" s="387" t="s">
        <v>235</v>
      </c>
      <c r="D8" s="387" t="s">
        <v>235</v>
      </c>
      <c r="E8" s="387" t="s">
        <v>235</v>
      </c>
      <c r="F8" s="387" t="s">
        <v>235</v>
      </c>
      <c r="G8" s="387" t="s">
        <v>235</v>
      </c>
      <c r="H8" s="387" t="s">
        <v>235</v>
      </c>
      <c r="I8" s="387" t="s">
        <v>235</v>
      </c>
      <c r="J8" s="532"/>
    </row>
    <row r="9" spans="1:13" ht="13.5" thickBot="1" x14ac:dyDescent="0.25">
      <c r="A9" s="237"/>
      <c r="B9" s="237"/>
      <c r="C9" s="237"/>
      <c r="D9" s="237"/>
      <c r="E9" s="237"/>
      <c r="J9" s="229"/>
    </row>
    <row r="10" spans="1:13" x14ac:dyDescent="0.2">
      <c r="A10" s="238" t="s">
        <v>176</v>
      </c>
      <c r="B10" s="238"/>
      <c r="C10" s="238"/>
      <c r="D10" s="238"/>
      <c r="E10" s="238"/>
      <c r="F10" s="241"/>
      <c r="G10" s="241"/>
      <c r="H10" s="241"/>
      <c r="I10" s="241"/>
      <c r="J10" s="241"/>
    </row>
    <row r="11" spans="1:13" x14ac:dyDescent="0.2">
      <c r="A11" s="242"/>
      <c r="B11" s="242"/>
      <c r="C11" s="242"/>
      <c r="D11" s="242"/>
      <c r="E11" s="242"/>
      <c r="F11" s="245"/>
      <c r="G11" s="245"/>
      <c r="H11" s="245"/>
      <c r="I11" s="245"/>
      <c r="J11" s="245"/>
    </row>
    <row r="12" spans="1:13" x14ac:dyDescent="0.2">
      <c r="A12" s="242"/>
      <c r="B12" s="242"/>
      <c r="C12" s="242"/>
      <c r="D12" s="242"/>
      <c r="E12" s="242"/>
      <c r="F12" s="245"/>
      <c r="G12" s="245"/>
      <c r="H12" s="245"/>
      <c r="I12" s="245"/>
      <c r="J12" s="245"/>
    </row>
    <row r="13" spans="1:13" x14ac:dyDescent="0.2">
      <c r="A13" s="242"/>
      <c r="B13" s="242"/>
      <c r="C13" s="242"/>
      <c r="D13" s="242"/>
      <c r="E13" s="242"/>
      <c r="F13" s="245"/>
      <c r="G13" s="245"/>
      <c r="H13" s="245"/>
      <c r="I13" s="245"/>
      <c r="J13" s="245"/>
    </row>
    <row r="14" spans="1:13" x14ac:dyDescent="0.2">
      <c r="A14" s="242"/>
      <c r="B14" s="242"/>
      <c r="C14" s="242"/>
      <c r="D14" s="242"/>
      <c r="E14" s="242"/>
      <c r="F14" s="245"/>
      <c r="G14" s="245"/>
      <c r="H14" s="245"/>
      <c r="I14" s="245"/>
      <c r="J14" s="245"/>
    </row>
    <row r="15" spans="1:13" ht="13.5" thickBot="1" x14ac:dyDescent="0.25">
      <c r="A15" s="246"/>
      <c r="B15" s="246"/>
      <c r="C15" s="246"/>
      <c r="D15" s="246"/>
      <c r="E15" s="246"/>
      <c r="F15" s="248"/>
      <c r="G15" s="248"/>
      <c r="H15" s="248"/>
      <c r="I15" s="248"/>
      <c r="J15" s="248"/>
    </row>
    <row r="16" spans="1:13" ht="13.5" thickBot="1" x14ac:dyDescent="0.25">
      <c r="A16" s="237"/>
      <c r="B16" s="237"/>
      <c r="C16" s="237"/>
      <c r="D16" s="237"/>
      <c r="E16" s="237"/>
      <c r="J16" s="229"/>
    </row>
    <row r="17" spans="1:10" x14ac:dyDescent="0.2">
      <c r="A17" s="238" t="s">
        <v>177</v>
      </c>
      <c r="B17" s="238"/>
      <c r="C17" s="238"/>
      <c r="D17" s="238"/>
      <c r="E17" s="238"/>
      <c r="F17" s="241"/>
      <c r="G17" s="241"/>
      <c r="H17" s="241"/>
      <c r="I17" s="241"/>
      <c r="J17" s="241"/>
    </row>
    <row r="18" spans="1:10" x14ac:dyDescent="0.2">
      <c r="A18" s="242"/>
      <c r="B18" s="242"/>
      <c r="C18" s="242"/>
      <c r="D18" s="242"/>
      <c r="E18" s="242"/>
      <c r="F18" s="245"/>
      <c r="G18" s="245"/>
      <c r="H18" s="245"/>
      <c r="I18" s="245"/>
      <c r="J18" s="245"/>
    </row>
    <row r="19" spans="1:10" x14ac:dyDescent="0.2">
      <c r="A19" s="242"/>
      <c r="B19" s="242"/>
      <c r="C19" s="242"/>
      <c r="D19" s="242"/>
      <c r="E19" s="242"/>
      <c r="F19" s="245"/>
      <c r="G19" s="245"/>
      <c r="H19" s="245"/>
      <c r="I19" s="245"/>
      <c r="J19" s="245"/>
    </row>
    <row r="20" spans="1:10" x14ac:dyDescent="0.2">
      <c r="A20" s="242"/>
      <c r="B20" s="242"/>
      <c r="C20" s="242"/>
      <c r="D20" s="242"/>
      <c r="E20" s="242"/>
      <c r="F20" s="245"/>
      <c r="G20" s="245"/>
      <c r="H20" s="245"/>
      <c r="I20" s="245"/>
      <c r="J20" s="245"/>
    </row>
    <row r="21" spans="1:10" x14ac:dyDescent="0.2">
      <c r="A21" s="242"/>
      <c r="B21" s="242"/>
      <c r="C21" s="242"/>
      <c r="D21" s="242"/>
      <c r="E21" s="242"/>
      <c r="F21" s="245"/>
      <c r="G21" s="245"/>
      <c r="H21" s="245"/>
      <c r="I21" s="245"/>
      <c r="J21" s="245"/>
    </row>
    <row r="22" spans="1:10" ht="13.5" thickBot="1" x14ac:dyDescent="0.25">
      <c r="A22" s="246"/>
      <c r="B22" s="246"/>
      <c r="C22" s="246"/>
      <c r="D22" s="246"/>
      <c r="E22" s="246"/>
      <c r="F22" s="248"/>
      <c r="G22" s="248"/>
      <c r="H22" s="248"/>
      <c r="I22" s="248"/>
      <c r="J22" s="248"/>
    </row>
    <row r="24" spans="1:10" ht="13.5" thickBot="1" x14ac:dyDescent="0.25"/>
    <row r="25" spans="1:10" ht="13.5" thickBot="1" x14ac:dyDescent="0.25">
      <c r="A25" s="533" t="s">
        <v>50</v>
      </c>
      <c r="B25" s="534"/>
      <c r="C25" s="388"/>
      <c r="D25" s="388"/>
      <c r="E25" s="388"/>
      <c r="F25" s="388" t="str">
        <f>+F7</f>
        <v>promedio 2017</v>
      </c>
      <c r="G25" s="388" t="str">
        <f t="shared" ref="G25:I25" si="0">+G7</f>
        <v>promedio 2018</v>
      </c>
      <c r="H25" s="388" t="str">
        <f t="shared" si="0"/>
        <v>promedio 2019</v>
      </c>
      <c r="I25" s="388" t="str">
        <f t="shared" si="0"/>
        <v>promedio ene-jun 2020</v>
      </c>
    </row>
    <row r="26" spans="1:10" ht="13.5" thickBot="1" x14ac:dyDescent="0.25">
      <c r="A26" s="527" t="s">
        <v>99</v>
      </c>
      <c r="B26" s="528"/>
      <c r="C26" s="389"/>
      <c r="D26" s="389"/>
      <c r="E26" s="389"/>
    </row>
    <row r="27" spans="1:10" x14ac:dyDescent="0.2">
      <c r="A27" s="321" t="s">
        <v>178</v>
      </c>
      <c r="B27" s="390"/>
      <c r="C27" s="321"/>
      <c r="D27" s="395"/>
      <c r="E27" s="395"/>
      <c r="F27" s="396"/>
      <c r="G27" s="396"/>
      <c r="H27" s="396"/>
      <c r="I27" s="323"/>
    </row>
    <row r="28" spans="1:10" x14ac:dyDescent="0.2">
      <c r="A28" s="324" t="s">
        <v>179</v>
      </c>
      <c r="B28" s="391"/>
      <c r="C28" s="324"/>
      <c r="D28" s="393"/>
      <c r="E28" s="393"/>
      <c r="F28" s="394"/>
      <c r="G28" s="394"/>
      <c r="H28" s="394"/>
      <c r="I28" s="326"/>
    </row>
    <row r="29" spans="1:10" x14ac:dyDescent="0.2">
      <c r="A29" s="324" t="s">
        <v>180</v>
      </c>
      <c r="B29" s="391"/>
      <c r="C29" s="324"/>
      <c r="D29" s="393"/>
      <c r="E29" s="393"/>
      <c r="F29" s="394"/>
      <c r="G29" s="394"/>
      <c r="H29" s="394"/>
      <c r="I29" s="326"/>
    </row>
    <row r="30" spans="1:10" ht="13.5" thickBot="1" x14ac:dyDescent="0.25">
      <c r="A30" s="327" t="s">
        <v>181</v>
      </c>
      <c r="B30" s="392"/>
      <c r="C30" s="327"/>
      <c r="D30" s="397"/>
      <c r="E30" s="397"/>
      <c r="F30" s="398"/>
      <c r="G30" s="398"/>
      <c r="H30" s="398"/>
      <c r="I30" s="329"/>
    </row>
    <row r="31" spans="1:10" ht="13.5" thickBot="1" x14ac:dyDescent="0.25">
      <c r="A31" s="527" t="s">
        <v>182</v>
      </c>
      <c r="B31" s="528"/>
      <c r="C31" s="389"/>
      <c r="D31" s="389"/>
      <c r="E31" s="389"/>
      <c r="F31" s="330"/>
      <c r="G31" s="330"/>
      <c r="H31" s="330"/>
      <c r="I31" s="330"/>
    </row>
    <row r="32" spans="1:10" x14ac:dyDescent="0.2">
      <c r="A32" s="321" t="s">
        <v>178</v>
      </c>
      <c r="B32" s="322"/>
      <c r="C32" s="321"/>
      <c r="D32" s="395"/>
      <c r="E32" s="395"/>
      <c r="F32" s="396"/>
      <c r="G32" s="396"/>
      <c r="H32" s="396"/>
      <c r="I32" s="323"/>
    </row>
    <row r="33" spans="1:9" x14ac:dyDescent="0.2">
      <c r="A33" s="324" t="s">
        <v>179</v>
      </c>
      <c r="B33" s="325"/>
      <c r="C33" s="324"/>
      <c r="D33" s="393"/>
      <c r="E33" s="393"/>
      <c r="F33" s="394"/>
      <c r="G33" s="394"/>
      <c r="H33" s="394"/>
      <c r="I33" s="326"/>
    </row>
    <row r="34" spans="1:9" x14ac:dyDescent="0.2">
      <c r="A34" s="324" t="s">
        <v>180</v>
      </c>
      <c r="B34" s="325"/>
      <c r="C34" s="324"/>
      <c r="D34" s="393"/>
      <c r="E34" s="393"/>
      <c r="F34" s="394"/>
      <c r="G34" s="394"/>
      <c r="H34" s="394"/>
      <c r="I34" s="326"/>
    </row>
    <row r="35" spans="1:9" ht="13.5" thickBot="1" x14ac:dyDescent="0.25">
      <c r="A35" s="327" t="s">
        <v>181</v>
      </c>
      <c r="B35" s="328"/>
      <c r="C35" s="327"/>
      <c r="D35" s="397"/>
      <c r="E35" s="397"/>
      <c r="F35" s="398"/>
      <c r="G35" s="398"/>
      <c r="H35" s="398"/>
      <c r="I35" s="329"/>
    </row>
    <row r="36" spans="1:9" ht="13.5" thickBot="1" x14ac:dyDescent="0.25">
      <c r="A36" s="527" t="s">
        <v>183</v>
      </c>
      <c r="B36" s="528"/>
      <c r="C36" s="389"/>
      <c r="D36" s="389"/>
      <c r="E36" s="389"/>
      <c r="F36" s="330"/>
      <c r="G36" s="330"/>
      <c r="H36" s="330"/>
      <c r="I36" s="330"/>
    </row>
    <row r="37" spans="1:9" x14ac:dyDescent="0.2">
      <c r="A37" s="321" t="s">
        <v>178</v>
      </c>
      <c r="B37" s="322"/>
      <c r="C37" s="321"/>
      <c r="D37" s="395"/>
      <c r="E37" s="395"/>
      <c r="F37" s="396"/>
      <c r="G37" s="396"/>
      <c r="H37" s="396"/>
      <c r="I37" s="323"/>
    </row>
    <row r="38" spans="1:9" x14ac:dyDescent="0.2">
      <c r="A38" s="324" t="s">
        <v>179</v>
      </c>
      <c r="B38" s="325"/>
      <c r="C38" s="324"/>
      <c r="D38" s="393"/>
      <c r="E38" s="393"/>
      <c r="F38" s="394"/>
      <c r="G38" s="394"/>
      <c r="H38" s="394"/>
      <c r="I38" s="326"/>
    </row>
    <row r="39" spans="1:9" x14ac:dyDescent="0.2">
      <c r="A39" s="324" t="s">
        <v>180</v>
      </c>
      <c r="B39" s="325"/>
      <c r="C39" s="324"/>
      <c r="D39" s="393"/>
      <c r="E39" s="393"/>
      <c r="F39" s="394"/>
      <c r="G39" s="394"/>
      <c r="H39" s="394"/>
      <c r="I39" s="326"/>
    </row>
    <row r="40" spans="1:9" ht="13.5" thickBot="1" x14ac:dyDescent="0.25">
      <c r="A40" s="327" t="s">
        <v>181</v>
      </c>
      <c r="B40" s="328"/>
      <c r="C40" s="327"/>
      <c r="D40" s="397"/>
      <c r="E40" s="397"/>
      <c r="F40" s="398"/>
      <c r="G40" s="398"/>
      <c r="H40" s="398"/>
      <c r="I40" s="329"/>
    </row>
    <row r="41" spans="1:9" ht="13.5" thickBot="1" x14ac:dyDescent="0.25">
      <c r="A41" s="527" t="s">
        <v>183</v>
      </c>
      <c r="B41" s="528"/>
      <c r="C41" s="389"/>
      <c r="D41" s="389"/>
      <c r="E41" s="389"/>
      <c r="F41" s="330"/>
      <c r="G41" s="330"/>
      <c r="H41" s="330"/>
      <c r="I41" s="330"/>
    </row>
    <row r="42" spans="1:9" x14ac:dyDescent="0.2">
      <c r="A42" s="321" t="s">
        <v>178</v>
      </c>
      <c r="B42" s="322"/>
      <c r="C42" s="321"/>
      <c r="D42" s="395"/>
      <c r="E42" s="395"/>
      <c r="F42" s="396"/>
      <c r="G42" s="396"/>
      <c r="H42" s="396"/>
      <c r="I42" s="323"/>
    </row>
    <row r="43" spans="1:9" x14ac:dyDescent="0.2">
      <c r="A43" s="324" t="s">
        <v>179</v>
      </c>
      <c r="B43" s="325"/>
      <c r="C43" s="324"/>
      <c r="D43" s="393"/>
      <c r="E43" s="393"/>
      <c r="F43" s="394"/>
      <c r="G43" s="394"/>
      <c r="H43" s="394"/>
      <c r="I43" s="326"/>
    </row>
    <row r="44" spans="1:9" x14ac:dyDescent="0.2">
      <c r="A44" s="324" t="s">
        <v>180</v>
      </c>
      <c r="B44" s="325"/>
      <c r="C44" s="324"/>
      <c r="D44" s="393"/>
      <c r="E44" s="393"/>
      <c r="F44" s="394"/>
      <c r="G44" s="394"/>
      <c r="H44" s="394"/>
      <c r="I44" s="326"/>
    </row>
    <row r="45" spans="1:9" ht="13.5" thickBot="1" x14ac:dyDescent="0.25">
      <c r="A45" s="327" t="s">
        <v>181</v>
      </c>
      <c r="B45" s="328"/>
      <c r="C45" s="327"/>
      <c r="D45" s="397"/>
      <c r="E45" s="397"/>
      <c r="F45" s="398"/>
      <c r="G45" s="398"/>
      <c r="H45" s="398"/>
      <c r="I45" s="329"/>
    </row>
  </sheetData>
  <mergeCells count="7">
    <mergeCell ref="A36:B36"/>
    <mergeCell ref="A41:B41"/>
    <mergeCell ref="B7:B8"/>
    <mergeCell ref="J7:J8"/>
    <mergeCell ref="A25:B25"/>
    <mergeCell ref="A26:B26"/>
    <mergeCell ref="A31:B31"/>
  </mergeCells>
  <phoneticPr fontId="16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76" orientation="landscape" r:id="rId1"/>
  <headerFooter alignWithMargins="0">
    <oddHeader>&amp;R2020 - Año del General Manuel Belgrano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>
      <selection activeCell="C38" sqref="C38"/>
    </sheetView>
  </sheetViews>
  <sheetFormatPr baseColWidth="10" defaultRowHeight="12.75" x14ac:dyDescent="0.2"/>
  <cols>
    <col min="1" max="1" width="35.85546875" customWidth="1"/>
    <col min="2" max="2" width="17" customWidth="1"/>
    <col min="3" max="5" width="16.42578125" hidden="1" customWidth="1"/>
    <col min="6" max="8" width="16.42578125" customWidth="1"/>
    <col min="9" max="9" width="24.28515625" customWidth="1"/>
    <col min="10" max="10" width="19.5703125" customWidth="1"/>
    <col min="13" max="13" width="15.42578125" style="229" bestFit="1" customWidth="1"/>
  </cols>
  <sheetData>
    <row r="1" spans="1:13" x14ac:dyDescent="0.2">
      <c r="A1" s="436" t="s">
        <v>279</v>
      </c>
      <c r="B1" s="436"/>
      <c r="C1" s="436"/>
      <c r="D1" s="436"/>
      <c r="E1" s="436"/>
    </row>
    <row r="2" spans="1:13" x14ac:dyDescent="0.2">
      <c r="A2" s="436" t="s">
        <v>174</v>
      </c>
      <c r="B2" s="436"/>
      <c r="C2" s="436"/>
      <c r="D2" s="436"/>
      <c r="E2" s="436"/>
    </row>
    <row r="3" spans="1:13" x14ac:dyDescent="0.2">
      <c r="A3" s="436" t="s">
        <v>275</v>
      </c>
      <c r="B3" s="380"/>
      <c r="C3" s="380"/>
      <c r="D3" s="380"/>
      <c r="E3" s="380"/>
    </row>
    <row r="4" spans="1:13" x14ac:dyDescent="0.2">
      <c r="A4" s="386" t="s">
        <v>233</v>
      </c>
      <c r="B4" s="386"/>
      <c r="C4" s="386"/>
      <c r="D4" s="386"/>
      <c r="E4" s="386"/>
    </row>
    <row r="5" spans="1:13" x14ac:dyDescent="0.2">
      <c r="A5" s="380" t="s">
        <v>234</v>
      </c>
      <c r="B5" s="386"/>
      <c r="C5" s="386"/>
      <c r="D5" s="386"/>
      <c r="E5" s="386"/>
    </row>
    <row r="6" spans="1:13" ht="13.5" thickBot="1" x14ac:dyDescent="0.25">
      <c r="M6" s="231"/>
    </row>
    <row r="7" spans="1:13" ht="13.5" customHeight="1" thickBot="1" x14ac:dyDescent="0.25">
      <c r="A7" s="319" t="s">
        <v>50</v>
      </c>
      <c r="B7" s="529" t="s">
        <v>175</v>
      </c>
      <c r="C7" s="388"/>
      <c r="D7" s="388"/>
      <c r="E7" s="388"/>
      <c r="F7" s="388" t="s">
        <v>267</v>
      </c>
      <c r="G7" s="388" t="s">
        <v>268</v>
      </c>
      <c r="H7" s="388" t="s">
        <v>269</v>
      </c>
      <c r="I7" s="388" t="s">
        <v>270</v>
      </c>
      <c r="J7" s="531" t="s">
        <v>102</v>
      </c>
      <c r="M7" s="231"/>
    </row>
    <row r="8" spans="1:13" ht="36.75" customHeight="1" thickBot="1" x14ac:dyDescent="0.25">
      <c r="A8" s="320"/>
      <c r="B8" s="530"/>
      <c r="C8" s="387" t="s">
        <v>235</v>
      </c>
      <c r="D8" s="387" t="s">
        <v>235</v>
      </c>
      <c r="E8" s="387" t="s">
        <v>235</v>
      </c>
      <c r="F8" s="387" t="s">
        <v>235</v>
      </c>
      <c r="G8" s="387" t="s">
        <v>235</v>
      </c>
      <c r="H8" s="387" t="s">
        <v>235</v>
      </c>
      <c r="I8" s="387" t="s">
        <v>235</v>
      </c>
      <c r="J8" s="532"/>
    </row>
    <row r="9" spans="1:13" ht="13.5" thickBot="1" x14ac:dyDescent="0.25">
      <c r="A9" s="237"/>
      <c r="B9" s="237"/>
      <c r="C9" s="237"/>
      <c r="D9" s="237"/>
      <c r="E9" s="237"/>
      <c r="J9" s="229"/>
    </row>
    <row r="10" spans="1:13" x14ac:dyDescent="0.2">
      <c r="A10" s="238" t="s">
        <v>176</v>
      </c>
      <c r="B10" s="238"/>
      <c r="C10" s="238"/>
      <c r="D10" s="238"/>
      <c r="E10" s="238"/>
      <c r="F10" s="241"/>
      <c r="G10" s="241"/>
      <c r="H10" s="241"/>
      <c r="I10" s="241"/>
      <c r="J10" s="241"/>
    </row>
    <row r="11" spans="1:13" x14ac:dyDescent="0.2">
      <c r="A11" s="242"/>
      <c r="B11" s="242"/>
      <c r="C11" s="242"/>
      <c r="D11" s="242"/>
      <c r="E11" s="242"/>
      <c r="F11" s="245"/>
      <c r="G11" s="245"/>
      <c r="H11" s="245"/>
      <c r="I11" s="245"/>
      <c r="J11" s="245"/>
    </row>
    <row r="12" spans="1:13" x14ac:dyDescent="0.2">
      <c r="A12" s="242"/>
      <c r="B12" s="242"/>
      <c r="C12" s="242"/>
      <c r="D12" s="242"/>
      <c r="E12" s="242"/>
      <c r="F12" s="245"/>
      <c r="G12" s="245"/>
      <c r="H12" s="245"/>
      <c r="I12" s="245"/>
      <c r="J12" s="245"/>
    </row>
    <row r="13" spans="1:13" x14ac:dyDescent="0.2">
      <c r="A13" s="242"/>
      <c r="B13" s="242"/>
      <c r="C13" s="242"/>
      <c r="D13" s="242"/>
      <c r="E13" s="242"/>
      <c r="F13" s="245"/>
      <c r="G13" s="245"/>
      <c r="H13" s="245"/>
      <c r="I13" s="245"/>
      <c r="J13" s="245"/>
    </row>
    <row r="14" spans="1:13" x14ac:dyDescent="0.2">
      <c r="A14" s="242"/>
      <c r="B14" s="242"/>
      <c r="C14" s="242"/>
      <c r="D14" s="242"/>
      <c r="E14" s="242"/>
      <c r="F14" s="245"/>
      <c r="G14" s="245"/>
      <c r="H14" s="245"/>
      <c r="I14" s="245"/>
      <c r="J14" s="245"/>
    </row>
    <row r="15" spans="1:13" ht="13.5" thickBot="1" x14ac:dyDescent="0.25">
      <c r="A15" s="246"/>
      <c r="B15" s="246"/>
      <c r="C15" s="246"/>
      <c r="D15" s="246"/>
      <c r="E15" s="246"/>
      <c r="F15" s="248"/>
      <c r="G15" s="248"/>
      <c r="H15" s="248"/>
      <c r="I15" s="248"/>
      <c r="J15" s="248"/>
    </row>
    <row r="16" spans="1:13" ht="13.5" thickBot="1" x14ac:dyDescent="0.25">
      <c r="A16" s="237"/>
      <c r="B16" s="237"/>
      <c r="C16" s="237"/>
      <c r="D16" s="237"/>
      <c r="E16" s="237"/>
      <c r="J16" s="229"/>
    </row>
    <row r="17" spans="1:10" x14ac:dyDescent="0.2">
      <c r="A17" s="238" t="s">
        <v>177</v>
      </c>
      <c r="B17" s="238"/>
      <c r="C17" s="238"/>
      <c r="D17" s="238"/>
      <c r="E17" s="238"/>
      <c r="F17" s="241"/>
      <c r="G17" s="241"/>
      <c r="H17" s="241"/>
      <c r="I17" s="241"/>
      <c r="J17" s="241"/>
    </row>
    <row r="18" spans="1:10" x14ac:dyDescent="0.2">
      <c r="A18" s="242"/>
      <c r="B18" s="242"/>
      <c r="C18" s="242"/>
      <c r="D18" s="242"/>
      <c r="E18" s="242"/>
      <c r="F18" s="245"/>
      <c r="G18" s="245"/>
      <c r="H18" s="245"/>
      <c r="I18" s="245"/>
      <c r="J18" s="245"/>
    </row>
    <row r="19" spans="1:10" x14ac:dyDescent="0.2">
      <c r="A19" s="242"/>
      <c r="B19" s="242"/>
      <c r="C19" s="242"/>
      <c r="D19" s="242"/>
      <c r="E19" s="242"/>
      <c r="F19" s="245"/>
      <c r="G19" s="245"/>
      <c r="H19" s="245"/>
      <c r="I19" s="245"/>
      <c r="J19" s="245"/>
    </row>
    <row r="20" spans="1:10" x14ac:dyDescent="0.2">
      <c r="A20" s="242"/>
      <c r="B20" s="242"/>
      <c r="C20" s="242"/>
      <c r="D20" s="242"/>
      <c r="E20" s="242"/>
      <c r="F20" s="245"/>
      <c r="G20" s="245"/>
      <c r="H20" s="245"/>
      <c r="I20" s="245"/>
      <c r="J20" s="245"/>
    </row>
    <row r="21" spans="1:10" x14ac:dyDescent="0.2">
      <c r="A21" s="242"/>
      <c r="B21" s="242"/>
      <c r="C21" s="242"/>
      <c r="D21" s="242"/>
      <c r="E21" s="242"/>
      <c r="F21" s="245"/>
      <c r="G21" s="245"/>
      <c r="H21" s="245"/>
      <c r="I21" s="245"/>
      <c r="J21" s="245"/>
    </row>
    <row r="22" spans="1:10" ht="13.5" thickBot="1" x14ac:dyDescent="0.25">
      <c r="A22" s="246"/>
      <c r="B22" s="246"/>
      <c r="C22" s="246"/>
      <c r="D22" s="246"/>
      <c r="E22" s="246"/>
      <c r="F22" s="248"/>
      <c r="G22" s="248"/>
      <c r="H22" s="248"/>
      <c r="I22" s="248"/>
      <c r="J22" s="248"/>
    </row>
    <row r="24" spans="1:10" ht="13.5" thickBot="1" x14ac:dyDescent="0.25"/>
    <row r="25" spans="1:10" ht="13.5" thickBot="1" x14ac:dyDescent="0.25">
      <c r="A25" s="533" t="s">
        <v>50</v>
      </c>
      <c r="B25" s="534"/>
      <c r="C25" s="388"/>
      <c r="D25" s="388"/>
      <c r="E25" s="388"/>
      <c r="F25" s="388" t="str">
        <f>+F7</f>
        <v>promedio 2017</v>
      </c>
      <c r="G25" s="388" t="str">
        <f t="shared" ref="G25:I25" si="0">+G7</f>
        <v>promedio 2018</v>
      </c>
      <c r="H25" s="388" t="str">
        <f t="shared" si="0"/>
        <v>promedio 2019</v>
      </c>
      <c r="I25" s="388" t="str">
        <f t="shared" si="0"/>
        <v>promedio ene-jun 2020</v>
      </c>
    </row>
    <row r="26" spans="1:10" ht="13.5" thickBot="1" x14ac:dyDescent="0.25">
      <c r="A26" s="527" t="s">
        <v>99</v>
      </c>
      <c r="B26" s="528"/>
      <c r="C26" s="389"/>
      <c r="D26" s="389"/>
      <c r="E26" s="389"/>
    </row>
    <row r="27" spans="1:10" x14ac:dyDescent="0.2">
      <c r="A27" s="321" t="s">
        <v>178</v>
      </c>
      <c r="B27" s="390"/>
      <c r="C27" s="321"/>
      <c r="D27" s="395"/>
      <c r="E27" s="395"/>
      <c r="F27" s="396"/>
      <c r="G27" s="396"/>
      <c r="H27" s="396"/>
      <c r="I27" s="323"/>
    </row>
    <row r="28" spans="1:10" x14ac:dyDescent="0.2">
      <c r="A28" s="324" t="s">
        <v>179</v>
      </c>
      <c r="B28" s="391"/>
      <c r="C28" s="324"/>
      <c r="D28" s="393"/>
      <c r="E28" s="393"/>
      <c r="F28" s="394"/>
      <c r="G28" s="394"/>
      <c r="H28" s="394"/>
      <c r="I28" s="326"/>
    </row>
    <row r="29" spans="1:10" x14ac:dyDescent="0.2">
      <c r="A29" s="324" t="s">
        <v>180</v>
      </c>
      <c r="B29" s="391"/>
      <c r="C29" s="324"/>
      <c r="D29" s="393"/>
      <c r="E29" s="393"/>
      <c r="F29" s="394"/>
      <c r="G29" s="394"/>
      <c r="H29" s="394"/>
      <c r="I29" s="326"/>
    </row>
    <row r="30" spans="1:10" ht="13.5" thickBot="1" x14ac:dyDescent="0.25">
      <c r="A30" s="327" t="s">
        <v>181</v>
      </c>
      <c r="B30" s="392"/>
      <c r="C30" s="327"/>
      <c r="D30" s="397"/>
      <c r="E30" s="397"/>
      <c r="F30" s="398"/>
      <c r="G30" s="398"/>
      <c r="H30" s="398"/>
      <c r="I30" s="329"/>
    </row>
    <row r="31" spans="1:10" ht="13.5" thickBot="1" x14ac:dyDescent="0.25">
      <c r="A31" s="527" t="s">
        <v>182</v>
      </c>
      <c r="B31" s="528"/>
      <c r="C31" s="389"/>
      <c r="D31" s="389"/>
      <c r="E31" s="389"/>
      <c r="F31" s="330"/>
      <c r="G31" s="330"/>
      <c r="H31" s="330"/>
      <c r="I31" s="330"/>
    </row>
    <row r="32" spans="1:10" x14ac:dyDescent="0.2">
      <c r="A32" s="321" t="s">
        <v>178</v>
      </c>
      <c r="B32" s="322"/>
      <c r="C32" s="321"/>
      <c r="D32" s="395"/>
      <c r="E32" s="395"/>
      <c r="F32" s="396"/>
      <c r="G32" s="396"/>
      <c r="H32" s="396"/>
      <c r="I32" s="323"/>
    </row>
    <row r="33" spans="1:9" x14ac:dyDescent="0.2">
      <c r="A33" s="324" t="s">
        <v>179</v>
      </c>
      <c r="B33" s="325"/>
      <c r="C33" s="324"/>
      <c r="D33" s="393"/>
      <c r="E33" s="393"/>
      <c r="F33" s="394"/>
      <c r="G33" s="394"/>
      <c r="H33" s="394"/>
      <c r="I33" s="326"/>
    </row>
    <row r="34" spans="1:9" x14ac:dyDescent="0.2">
      <c r="A34" s="324" t="s">
        <v>180</v>
      </c>
      <c r="B34" s="325"/>
      <c r="C34" s="324"/>
      <c r="D34" s="393"/>
      <c r="E34" s="393"/>
      <c r="F34" s="394"/>
      <c r="G34" s="394"/>
      <c r="H34" s="394"/>
      <c r="I34" s="326"/>
    </row>
    <row r="35" spans="1:9" ht="13.5" thickBot="1" x14ac:dyDescent="0.25">
      <c r="A35" s="327" t="s">
        <v>181</v>
      </c>
      <c r="B35" s="328"/>
      <c r="C35" s="327"/>
      <c r="D35" s="397"/>
      <c r="E35" s="397"/>
      <c r="F35" s="398"/>
      <c r="G35" s="398"/>
      <c r="H35" s="398"/>
      <c r="I35" s="329"/>
    </row>
    <row r="36" spans="1:9" ht="13.5" thickBot="1" x14ac:dyDescent="0.25">
      <c r="A36" s="527" t="s">
        <v>183</v>
      </c>
      <c r="B36" s="528"/>
      <c r="C36" s="389"/>
      <c r="D36" s="389"/>
      <c r="E36" s="389"/>
      <c r="F36" s="330"/>
      <c r="G36" s="330"/>
      <c r="H36" s="330"/>
      <c r="I36" s="330"/>
    </row>
    <row r="37" spans="1:9" x14ac:dyDescent="0.2">
      <c r="A37" s="321" t="s">
        <v>178</v>
      </c>
      <c r="B37" s="322"/>
      <c r="C37" s="321"/>
      <c r="D37" s="395"/>
      <c r="E37" s="395"/>
      <c r="F37" s="396"/>
      <c r="G37" s="396"/>
      <c r="H37" s="396"/>
      <c r="I37" s="323"/>
    </row>
    <row r="38" spans="1:9" x14ac:dyDescent="0.2">
      <c r="A38" s="324" t="s">
        <v>179</v>
      </c>
      <c r="B38" s="325"/>
      <c r="C38" s="324"/>
      <c r="D38" s="393"/>
      <c r="E38" s="393"/>
      <c r="F38" s="394"/>
      <c r="G38" s="394"/>
      <c r="H38" s="394"/>
      <c r="I38" s="326"/>
    </row>
    <row r="39" spans="1:9" x14ac:dyDescent="0.2">
      <c r="A39" s="324" t="s">
        <v>180</v>
      </c>
      <c r="B39" s="325"/>
      <c r="C39" s="324"/>
      <c r="D39" s="393"/>
      <c r="E39" s="393"/>
      <c r="F39" s="394"/>
      <c r="G39" s="394"/>
      <c r="H39" s="394"/>
      <c r="I39" s="326"/>
    </row>
    <row r="40" spans="1:9" ht="13.5" thickBot="1" x14ac:dyDescent="0.25">
      <c r="A40" s="327" t="s">
        <v>181</v>
      </c>
      <c r="B40" s="328"/>
      <c r="C40" s="327"/>
      <c r="D40" s="397"/>
      <c r="E40" s="397"/>
      <c r="F40" s="398"/>
      <c r="G40" s="398"/>
      <c r="H40" s="398"/>
      <c r="I40" s="329"/>
    </row>
    <row r="41" spans="1:9" ht="13.5" thickBot="1" x14ac:dyDescent="0.25">
      <c r="A41" s="527" t="s">
        <v>183</v>
      </c>
      <c r="B41" s="528"/>
      <c r="C41" s="389"/>
      <c r="D41" s="389"/>
      <c r="E41" s="389"/>
      <c r="F41" s="330"/>
      <c r="G41" s="330"/>
      <c r="H41" s="330"/>
      <c r="I41" s="330"/>
    </row>
    <row r="42" spans="1:9" x14ac:dyDescent="0.2">
      <c r="A42" s="321" t="s">
        <v>178</v>
      </c>
      <c r="B42" s="322"/>
      <c r="C42" s="321"/>
      <c r="D42" s="395"/>
      <c r="E42" s="395"/>
      <c r="F42" s="396"/>
      <c r="G42" s="396"/>
      <c r="H42" s="396"/>
      <c r="I42" s="323"/>
    </row>
    <row r="43" spans="1:9" x14ac:dyDescent="0.2">
      <c r="A43" s="324" t="s">
        <v>179</v>
      </c>
      <c r="B43" s="325"/>
      <c r="C43" s="324"/>
      <c r="D43" s="393"/>
      <c r="E43" s="393"/>
      <c r="F43" s="394"/>
      <c r="G43" s="394"/>
      <c r="H43" s="394"/>
      <c r="I43" s="326"/>
    </row>
    <row r="44" spans="1:9" x14ac:dyDescent="0.2">
      <c r="A44" s="324" t="s">
        <v>180</v>
      </c>
      <c r="B44" s="325"/>
      <c r="C44" s="324"/>
      <c r="D44" s="393"/>
      <c r="E44" s="393"/>
      <c r="F44" s="394"/>
      <c r="G44" s="394"/>
      <c r="H44" s="394"/>
      <c r="I44" s="326"/>
    </row>
    <row r="45" spans="1:9" ht="13.5" thickBot="1" x14ac:dyDescent="0.25">
      <c r="A45" s="327" t="s">
        <v>181</v>
      </c>
      <c r="B45" s="328"/>
      <c r="C45" s="327"/>
      <c r="D45" s="397"/>
      <c r="E45" s="397"/>
      <c r="F45" s="398"/>
      <c r="G45" s="398"/>
      <c r="H45" s="398"/>
      <c r="I45" s="329"/>
    </row>
  </sheetData>
  <mergeCells count="7">
    <mergeCell ref="A41:B41"/>
    <mergeCell ref="B7:B8"/>
    <mergeCell ref="J7:J8"/>
    <mergeCell ref="A25:B25"/>
    <mergeCell ref="A26:B26"/>
    <mergeCell ref="A31:B31"/>
    <mergeCell ref="A36:B36"/>
  </mergeCells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76" orientation="landscape" r:id="rId1"/>
  <headerFooter alignWithMargins="0">
    <oddHeader>&amp;R2020 - Año del General Manuel Belgrano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G69"/>
  <sheetViews>
    <sheetView showGridLines="0" workbookViewId="0">
      <selection activeCell="C38" sqref="C38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226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71" customFormat="1" x14ac:dyDescent="0.2">
      <c r="B1" s="152" t="s">
        <v>259</v>
      </c>
      <c r="C1" s="152"/>
      <c r="D1" s="152"/>
      <c r="E1" s="152"/>
    </row>
    <row r="2" spans="2:7" s="171" customFormat="1" x14ac:dyDescent="0.2">
      <c r="B2" s="152" t="s">
        <v>236</v>
      </c>
      <c r="C2" s="152"/>
      <c r="D2" s="152"/>
      <c r="E2" s="152"/>
    </row>
    <row r="3" spans="2:7" s="171" customFormat="1" x14ac:dyDescent="0.2">
      <c r="B3" s="345" t="s">
        <v>258</v>
      </c>
      <c r="C3" s="345"/>
      <c r="D3" s="345"/>
      <c r="E3" s="345"/>
      <c r="F3" s="337"/>
    </row>
    <row r="4" spans="2:7" s="171" customFormat="1" x14ac:dyDescent="0.2">
      <c r="B4" s="491" t="s">
        <v>234</v>
      </c>
      <c r="C4" s="491"/>
      <c r="D4" s="491"/>
      <c r="E4" s="491"/>
      <c r="F4" s="399"/>
    </row>
    <row r="5" spans="2:7" x14ac:dyDescent="0.2">
      <c r="B5" s="336"/>
      <c r="C5" s="336"/>
      <c r="D5" s="336"/>
      <c r="E5" s="336"/>
      <c r="F5" s="337"/>
      <c r="G5" s="191"/>
    </row>
    <row r="6" spans="2:7" ht="12.75" customHeight="1" thickBot="1" x14ac:dyDescent="0.25">
      <c r="C6" s="208"/>
      <c r="D6" s="208"/>
      <c r="E6" s="208"/>
      <c r="F6" s="191"/>
    </row>
    <row r="7" spans="2:7" ht="26.25" customHeight="1" x14ac:dyDescent="0.2">
      <c r="B7" s="222" t="s">
        <v>6</v>
      </c>
      <c r="C7" s="223" t="s">
        <v>73</v>
      </c>
      <c r="D7" s="165" t="s">
        <v>10</v>
      </c>
      <c r="E7" s="224" t="s">
        <v>74</v>
      </c>
      <c r="F7" s="59"/>
    </row>
    <row r="8" spans="2:7" ht="13.5" thickBot="1" x14ac:dyDescent="0.25">
      <c r="B8" s="212" t="s">
        <v>7</v>
      </c>
      <c r="C8" s="225" t="s">
        <v>75</v>
      </c>
      <c r="D8" s="175" t="s">
        <v>76</v>
      </c>
      <c r="E8" s="213" t="s">
        <v>77</v>
      </c>
      <c r="F8" s="59"/>
    </row>
    <row r="9" spans="2:7" x14ac:dyDescent="0.2">
      <c r="B9" s="176">
        <f>+'3 vol. C'!C7</f>
        <v>42736</v>
      </c>
      <c r="C9" s="177"/>
      <c r="D9" s="178"/>
      <c r="E9" s="179"/>
    </row>
    <row r="10" spans="2:7" x14ac:dyDescent="0.2">
      <c r="B10" s="180">
        <f>+'3 vol. C'!C8</f>
        <v>42767</v>
      </c>
      <c r="C10" s="181"/>
      <c r="D10" s="161"/>
      <c r="E10" s="162"/>
    </row>
    <row r="11" spans="2:7" x14ac:dyDescent="0.2">
      <c r="B11" s="180">
        <f>+'3 vol. C'!C9</f>
        <v>42795</v>
      </c>
      <c r="C11" s="181"/>
      <c r="D11" s="161"/>
      <c r="E11" s="162"/>
    </row>
    <row r="12" spans="2:7" x14ac:dyDescent="0.2">
      <c r="B12" s="180">
        <f>+'3 vol. C'!C10</f>
        <v>42826</v>
      </c>
      <c r="C12" s="181"/>
      <c r="D12" s="161"/>
      <c r="E12" s="162"/>
    </row>
    <row r="13" spans="2:7" x14ac:dyDescent="0.2">
      <c r="B13" s="180">
        <f>+'3 vol. C'!C11</f>
        <v>42856</v>
      </c>
      <c r="C13" s="161"/>
      <c r="D13" s="161"/>
      <c r="E13" s="162"/>
    </row>
    <row r="14" spans="2:7" x14ac:dyDescent="0.2">
      <c r="B14" s="180">
        <f>+'3 vol. C'!C12</f>
        <v>42887</v>
      </c>
      <c r="C14" s="181"/>
      <c r="D14" s="161"/>
      <c r="E14" s="162"/>
    </row>
    <row r="15" spans="2:7" x14ac:dyDescent="0.2">
      <c r="B15" s="180">
        <f>+'3 vol. C'!C13</f>
        <v>42917</v>
      </c>
      <c r="C15" s="161"/>
      <c r="D15" s="161"/>
      <c r="E15" s="162"/>
    </row>
    <row r="16" spans="2:7" x14ac:dyDescent="0.2">
      <c r="B16" s="180">
        <f>+'3 vol. C'!C14</f>
        <v>42948</v>
      </c>
      <c r="C16" s="161"/>
      <c r="D16" s="161"/>
      <c r="E16" s="162"/>
    </row>
    <row r="17" spans="2:5" x14ac:dyDescent="0.2">
      <c r="B17" s="180">
        <f>+'3 vol. C'!C15</f>
        <v>42979</v>
      </c>
      <c r="C17" s="161"/>
      <c r="D17" s="161"/>
      <c r="E17" s="162"/>
    </row>
    <row r="18" spans="2:5" x14ac:dyDescent="0.2">
      <c r="B18" s="180">
        <f>+'3 vol. C'!C16</f>
        <v>43009</v>
      </c>
      <c r="C18" s="161"/>
      <c r="D18" s="161"/>
      <c r="E18" s="162"/>
    </row>
    <row r="19" spans="2:5" x14ac:dyDescent="0.2">
      <c r="B19" s="180">
        <f>+'3 vol. C'!C17</f>
        <v>43040</v>
      </c>
      <c r="C19" s="161"/>
      <c r="D19" s="161"/>
      <c r="E19" s="162"/>
    </row>
    <row r="20" spans="2:5" ht="13.5" thickBot="1" x14ac:dyDescent="0.25">
      <c r="B20" s="182">
        <f>+'3 vol. C'!C18</f>
        <v>43070</v>
      </c>
      <c r="C20" s="183"/>
      <c r="D20" s="183"/>
      <c r="E20" s="184"/>
    </row>
    <row r="21" spans="2:5" x14ac:dyDescent="0.2">
      <c r="B21" s="176">
        <f>+'3 vol. C'!C19</f>
        <v>43101</v>
      </c>
      <c r="C21" s="178"/>
      <c r="D21" s="178"/>
      <c r="E21" s="162"/>
    </row>
    <row r="22" spans="2:5" x14ac:dyDescent="0.2">
      <c r="B22" s="180">
        <f>+'3 vol. C'!C20</f>
        <v>43132</v>
      </c>
      <c r="C22" s="161"/>
      <c r="D22" s="161"/>
      <c r="E22" s="185"/>
    </row>
    <row r="23" spans="2:5" x14ac:dyDescent="0.2">
      <c r="B23" s="180">
        <f>+'3 vol. C'!C21</f>
        <v>43160</v>
      </c>
      <c r="C23" s="161"/>
      <c r="D23" s="161"/>
      <c r="E23" s="162"/>
    </row>
    <row r="24" spans="2:5" x14ac:dyDescent="0.2">
      <c r="B24" s="180">
        <f>+'3 vol. C'!C22</f>
        <v>43191</v>
      </c>
      <c r="C24" s="161"/>
      <c r="D24" s="161"/>
      <c r="E24" s="162"/>
    </row>
    <row r="25" spans="2:5" x14ac:dyDescent="0.2">
      <c r="B25" s="180">
        <f>+'3 vol. C'!C23</f>
        <v>43221</v>
      </c>
      <c r="C25" s="161"/>
      <c r="D25" s="161"/>
      <c r="E25" s="162"/>
    </row>
    <row r="26" spans="2:5" x14ac:dyDescent="0.2">
      <c r="B26" s="180">
        <f>+'3 vol. C'!C24</f>
        <v>43252</v>
      </c>
      <c r="C26" s="161"/>
      <c r="D26" s="161"/>
      <c r="E26" s="162"/>
    </row>
    <row r="27" spans="2:5" x14ac:dyDescent="0.2">
      <c r="B27" s="180">
        <f>+'3 vol. C'!C25</f>
        <v>43282</v>
      </c>
      <c r="C27" s="161"/>
      <c r="D27" s="161"/>
      <c r="E27" s="162"/>
    </row>
    <row r="28" spans="2:5" x14ac:dyDescent="0.2">
      <c r="B28" s="180">
        <f>+'3 vol. C'!C26</f>
        <v>43313</v>
      </c>
      <c r="C28" s="161"/>
      <c r="D28" s="161"/>
      <c r="E28" s="162"/>
    </row>
    <row r="29" spans="2:5" x14ac:dyDescent="0.2">
      <c r="B29" s="180">
        <f>+'3 vol. C'!C27</f>
        <v>43344</v>
      </c>
      <c r="C29" s="161"/>
      <c r="D29" s="161"/>
      <c r="E29" s="162"/>
    </row>
    <row r="30" spans="2:5" x14ac:dyDescent="0.2">
      <c r="B30" s="180">
        <f>+'3 vol. C'!C28</f>
        <v>43374</v>
      </c>
      <c r="C30" s="161"/>
      <c r="D30" s="161"/>
      <c r="E30" s="162"/>
    </row>
    <row r="31" spans="2:5" x14ac:dyDescent="0.2">
      <c r="B31" s="180">
        <f>+'3 vol. C'!C29</f>
        <v>43405</v>
      </c>
      <c r="C31" s="161"/>
      <c r="D31" s="161"/>
      <c r="E31" s="162"/>
    </row>
    <row r="32" spans="2:5" ht="13.5" thickBot="1" x14ac:dyDescent="0.25">
      <c r="B32" s="182">
        <f>+'3 vol. C'!C30</f>
        <v>43435</v>
      </c>
      <c r="C32" s="183"/>
      <c r="D32" s="183"/>
      <c r="E32" s="186"/>
    </row>
    <row r="33" spans="2:5" x14ac:dyDescent="0.2">
      <c r="B33" s="176">
        <f>+'3 vol. C'!C31</f>
        <v>43466</v>
      </c>
      <c r="C33" s="178"/>
      <c r="D33" s="187"/>
      <c r="E33" s="177"/>
    </row>
    <row r="34" spans="2:5" x14ac:dyDescent="0.2">
      <c r="B34" s="180">
        <f>+'3 vol. C'!C32</f>
        <v>43497</v>
      </c>
      <c r="C34" s="161"/>
      <c r="D34" s="140"/>
      <c r="E34" s="181"/>
    </row>
    <row r="35" spans="2:5" x14ac:dyDescent="0.2">
      <c r="B35" s="180">
        <f>+'3 vol. C'!C33</f>
        <v>43525</v>
      </c>
      <c r="C35" s="161"/>
      <c r="D35" s="140"/>
      <c r="E35" s="181"/>
    </row>
    <row r="36" spans="2:5" x14ac:dyDescent="0.2">
      <c r="B36" s="180">
        <f>+'3 vol. C'!C34</f>
        <v>43556</v>
      </c>
      <c r="C36" s="161"/>
      <c r="D36" s="140"/>
      <c r="E36" s="181"/>
    </row>
    <row r="37" spans="2:5" x14ac:dyDescent="0.2">
      <c r="B37" s="180">
        <f>+'3 vol. C'!C35</f>
        <v>43586</v>
      </c>
      <c r="C37" s="161"/>
      <c r="D37" s="140"/>
      <c r="E37" s="181"/>
    </row>
    <row r="38" spans="2:5" x14ac:dyDescent="0.2">
      <c r="B38" s="180">
        <f>+'3 vol. C'!C36</f>
        <v>43617</v>
      </c>
      <c r="C38" s="161"/>
      <c r="D38" s="140"/>
      <c r="E38" s="181"/>
    </row>
    <row r="39" spans="2:5" x14ac:dyDescent="0.2">
      <c r="B39" s="180">
        <f>+'3 vol. C'!C37</f>
        <v>43647</v>
      </c>
      <c r="C39" s="161"/>
      <c r="D39" s="140"/>
      <c r="E39" s="181"/>
    </row>
    <row r="40" spans="2:5" x14ac:dyDescent="0.2">
      <c r="B40" s="180">
        <f>+'3 vol. C'!C38</f>
        <v>43678</v>
      </c>
      <c r="C40" s="161"/>
      <c r="D40" s="140"/>
      <c r="E40" s="181"/>
    </row>
    <row r="41" spans="2:5" x14ac:dyDescent="0.2">
      <c r="B41" s="180">
        <f>+'3 vol. C'!C39</f>
        <v>43709</v>
      </c>
      <c r="C41" s="161"/>
      <c r="D41" s="140"/>
      <c r="E41" s="181"/>
    </row>
    <row r="42" spans="2:5" x14ac:dyDescent="0.2">
      <c r="B42" s="180">
        <f>+'3 vol. C'!C40</f>
        <v>43739</v>
      </c>
      <c r="C42" s="161"/>
      <c r="D42" s="140"/>
      <c r="E42" s="181"/>
    </row>
    <row r="43" spans="2:5" x14ac:dyDescent="0.2">
      <c r="B43" s="180">
        <f>+'3 vol. C'!C41</f>
        <v>43770</v>
      </c>
      <c r="C43" s="161"/>
      <c r="D43" s="140"/>
      <c r="E43" s="181"/>
    </row>
    <row r="44" spans="2:5" ht="13.5" thickBot="1" x14ac:dyDescent="0.25">
      <c r="B44" s="446">
        <f>+'3 vol. C'!C42</f>
        <v>43800</v>
      </c>
      <c r="C44" s="447"/>
      <c r="D44" s="448"/>
      <c r="E44" s="449"/>
    </row>
    <row r="45" spans="2:5" x14ac:dyDescent="0.2">
      <c r="B45" s="176">
        <f>+'3 vol. C'!C43</f>
        <v>43831</v>
      </c>
      <c r="C45" s="457"/>
      <c r="D45" s="453"/>
      <c r="E45" s="179"/>
    </row>
    <row r="46" spans="2:5" x14ac:dyDescent="0.2">
      <c r="B46" s="180">
        <f>+'3 vol. C'!C44</f>
        <v>43862</v>
      </c>
      <c r="C46" s="458"/>
      <c r="D46" s="451"/>
      <c r="E46" s="162"/>
    </row>
    <row r="47" spans="2:5" x14ac:dyDescent="0.2">
      <c r="B47" s="180">
        <f>+'3 vol. C'!C45</f>
        <v>43891</v>
      </c>
      <c r="C47" s="458"/>
      <c r="D47" s="451"/>
      <c r="E47" s="162"/>
    </row>
    <row r="48" spans="2:5" x14ac:dyDescent="0.2">
      <c r="B48" s="180">
        <f>+'3 vol. C'!C46</f>
        <v>43922</v>
      </c>
      <c r="C48" s="458"/>
      <c r="D48" s="451"/>
      <c r="E48" s="162"/>
    </row>
    <row r="49" spans="2:6" x14ac:dyDescent="0.2">
      <c r="B49" s="180">
        <f>+'3 vol. C'!C47</f>
        <v>43952</v>
      </c>
      <c r="C49" s="458"/>
      <c r="D49" s="451"/>
      <c r="E49" s="162"/>
    </row>
    <row r="50" spans="2:6" ht="13.5" thickBot="1" x14ac:dyDescent="0.25">
      <c r="B50" s="182">
        <f>+'3 vol. C'!C48</f>
        <v>43983</v>
      </c>
      <c r="C50" s="459"/>
      <c r="D50" s="456"/>
      <c r="E50" s="184"/>
    </row>
    <row r="51" spans="2:6" ht="13.5" thickBot="1" x14ac:dyDescent="0.25">
      <c r="B51" s="196"/>
      <c r="C51" s="191"/>
      <c r="D51" s="191"/>
      <c r="E51" s="192"/>
    </row>
    <row r="52" spans="2:6" x14ac:dyDescent="0.2">
      <c r="B52" s="193">
        <v>2014</v>
      </c>
      <c r="C52" s="400"/>
      <c r="D52" s="178"/>
      <c r="E52" s="403"/>
    </row>
    <row r="53" spans="2:6" x14ac:dyDescent="0.2">
      <c r="B53" s="194">
        <v>2015</v>
      </c>
      <c r="C53" s="401"/>
      <c r="D53" s="161"/>
      <c r="E53" s="404"/>
    </row>
    <row r="54" spans="2:6" x14ac:dyDescent="0.2">
      <c r="B54" s="194">
        <v>2016</v>
      </c>
      <c r="C54" s="401"/>
      <c r="D54" s="161"/>
      <c r="E54" s="404"/>
    </row>
    <row r="55" spans="2:6" x14ac:dyDescent="0.2">
      <c r="B55" s="194">
        <v>2017</v>
      </c>
      <c r="C55" s="401"/>
      <c r="D55" s="161"/>
      <c r="E55" s="404"/>
    </row>
    <row r="56" spans="2:6" x14ac:dyDescent="0.2">
      <c r="B56" s="194">
        <v>2018</v>
      </c>
      <c r="C56" s="401"/>
      <c r="D56" s="161"/>
      <c r="E56" s="404"/>
      <c r="F56" s="191"/>
    </row>
    <row r="57" spans="2:6" x14ac:dyDescent="0.2">
      <c r="B57" s="194">
        <v>2019</v>
      </c>
      <c r="C57" s="401"/>
      <c r="D57" s="161"/>
      <c r="E57" s="404"/>
      <c r="F57" s="191"/>
    </row>
    <row r="58" spans="2:6" ht="13.5" thickBot="1" x14ac:dyDescent="0.25">
      <c r="B58" s="195" t="str">
        <f>+'4.RES PUB C'!A57</f>
        <v>Ene-jun 2020</v>
      </c>
      <c r="C58" s="402"/>
      <c r="D58" s="183"/>
      <c r="E58" s="405"/>
    </row>
    <row r="59" spans="2:6" ht="29.25" customHeight="1" x14ac:dyDescent="0.2">
      <c r="B59" s="535" t="s">
        <v>237</v>
      </c>
      <c r="C59" s="536"/>
      <c r="D59" s="536"/>
      <c r="E59" s="536"/>
    </row>
    <row r="60" spans="2:6" x14ac:dyDescent="0.2">
      <c r="B60" s="51" t="s">
        <v>238</v>
      </c>
      <c r="C60" s="51"/>
      <c r="D60" s="51"/>
    </row>
    <row r="61" spans="2:6" x14ac:dyDescent="0.2">
      <c r="B61" s="227"/>
      <c r="C61" s="51"/>
      <c r="D61" s="51"/>
    </row>
    <row r="62" spans="2:6" hidden="1" x14ac:dyDescent="0.2">
      <c r="B62" s="84" t="s">
        <v>147</v>
      </c>
      <c r="C62" s="85"/>
      <c r="D62" s="56"/>
      <c r="E62" s="56"/>
    </row>
    <row r="63" spans="2:6" ht="13.5" hidden="1" thickBot="1" x14ac:dyDescent="0.25">
      <c r="B63" s="56"/>
      <c r="C63" s="56"/>
      <c r="D63" s="56"/>
      <c r="E63" s="56"/>
    </row>
    <row r="64" spans="2:6" ht="13.5" hidden="1" thickBot="1" x14ac:dyDescent="0.25">
      <c r="B64" s="89" t="s">
        <v>7</v>
      </c>
      <c r="C64" s="91" t="s">
        <v>138</v>
      </c>
      <c r="D64" s="105" t="s">
        <v>139</v>
      </c>
    </row>
    <row r="65" spans="2:4" hidden="1" x14ac:dyDescent="0.2">
      <c r="B65" s="97">
        <f>+B56</f>
        <v>2018</v>
      </c>
      <c r="C65" s="108">
        <f>+C56-SUM(C9:C20)</f>
        <v>0</v>
      </c>
      <c r="D65" s="111">
        <f>+D56-SUM(D9:D20)</f>
        <v>0</v>
      </c>
    </row>
    <row r="66" spans="2:4" hidden="1" x14ac:dyDescent="0.2">
      <c r="B66" s="99">
        <f>+B57</f>
        <v>2019</v>
      </c>
      <c r="C66" s="112">
        <f>+C57-SUM(C21:C32)</f>
        <v>0</v>
      </c>
      <c r="D66" s="115">
        <f>+D57-SUM(D21:D32)</f>
        <v>0</v>
      </c>
    </row>
    <row r="67" spans="2:4" ht="13.5" hidden="1" thickBot="1" x14ac:dyDescent="0.25">
      <c r="B67" s="100" t="str">
        <f>+B58</f>
        <v>Ene-jun 2020</v>
      </c>
      <c r="C67" s="116">
        <f>+C58-SUM(C33:C44)</f>
        <v>0</v>
      </c>
      <c r="D67" s="119">
        <f>+D58-SUM(D33:D44)</f>
        <v>0</v>
      </c>
    </row>
    <row r="68" spans="2:4" hidden="1" x14ac:dyDescent="0.2">
      <c r="B68" s="97" t="e">
        <f>+#REF!</f>
        <v>#REF!</v>
      </c>
      <c r="C68" s="125" t="e">
        <f>+#REF!-(SUM(C33:INDEX(C33:C44,'parámetros e instrucciones'!$E$3)))</f>
        <v>#REF!</v>
      </c>
      <c r="D68" s="125" t="e">
        <f>+#REF!-(SUM(D33:INDEX(D33:D44,'parámetros e instrucciones'!$E$3)))</f>
        <v>#REF!</v>
      </c>
    </row>
    <row r="69" spans="2:4" ht="13.5" hidden="1" thickBot="1" x14ac:dyDescent="0.25">
      <c r="B69" s="100" t="e">
        <f>+#REF!</f>
        <v>#REF!</v>
      </c>
      <c r="C69" s="129" t="e">
        <f>+#REF!-(SUM(#REF!:INDEX(#REF!,'parámetros e instrucciones'!$E$3)))</f>
        <v>#REF!</v>
      </c>
      <c r="D69" s="129" t="e">
        <f>+#REF!-(SUM(#REF!:INDEX(#REF!,'parámetros e instrucciones'!$E$3)))</f>
        <v>#REF!</v>
      </c>
    </row>
  </sheetData>
  <sheetProtection formatCells="0" formatColumns="0" formatRows="0"/>
  <mergeCells count="2">
    <mergeCell ref="B4:E4"/>
    <mergeCell ref="B59:E59"/>
  </mergeCells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scale="89" orientation="portrait" horizontalDpi="4294967292" verticalDpi="300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42"/>
  <sheetViews>
    <sheetView showGridLines="0" zoomScale="75" workbookViewId="0">
      <selection activeCell="C38" sqref="C38"/>
    </sheetView>
  </sheetViews>
  <sheetFormatPr baseColWidth="10" defaultRowHeight="12.75" x14ac:dyDescent="0.2"/>
  <cols>
    <col min="1" max="3" width="17.85546875" style="51" customWidth="1"/>
    <col min="4" max="4" width="40.7109375" style="51" bestFit="1" customWidth="1"/>
    <col min="5" max="7" width="11.140625" style="51" hidden="1" customWidth="1"/>
    <col min="8" max="11" width="11.140625" style="51" customWidth="1"/>
    <col min="12" max="16384" width="11.42578125" style="51"/>
  </cols>
  <sheetData>
    <row r="1" spans="1:11" x14ac:dyDescent="0.2">
      <c r="A1" s="152" t="s">
        <v>209</v>
      </c>
      <c r="B1" s="152"/>
      <c r="C1" s="152"/>
      <c r="D1" s="153"/>
      <c r="E1" s="153"/>
      <c r="F1" s="153"/>
      <c r="G1" s="153"/>
      <c r="H1" s="153"/>
      <c r="I1" s="153"/>
      <c r="J1" s="153"/>
      <c r="K1" s="153"/>
    </row>
    <row r="2" spans="1:11" x14ac:dyDescent="0.2">
      <c r="A2" s="345" t="s">
        <v>201</v>
      </c>
      <c r="B2" s="345"/>
      <c r="C2" s="345"/>
      <c r="D2" s="346"/>
      <c r="E2" s="346"/>
      <c r="F2" s="346"/>
      <c r="G2" s="346"/>
      <c r="H2" s="346"/>
      <c r="I2" s="346"/>
      <c r="J2" s="346"/>
      <c r="K2" s="346"/>
    </row>
    <row r="3" spans="1:11" x14ac:dyDescent="0.2">
      <c r="A3" s="347" t="s">
        <v>202</v>
      </c>
      <c r="B3" s="347"/>
      <c r="C3" s="347"/>
      <c r="D3" s="348"/>
      <c r="E3" s="348"/>
      <c r="F3" s="348"/>
      <c r="G3" s="348"/>
      <c r="H3" s="348"/>
      <c r="I3" s="346"/>
      <c r="J3" s="346"/>
      <c r="K3" s="346"/>
    </row>
    <row r="4" spans="1:11" hidden="1" x14ac:dyDescent="0.2">
      <c r="A4" s="152"/>
      <c r="B4" s="152"/>
      <c r="C4" s="152"/>
      <c r="D4" s="153"/>
      <c r="E4" s="153"/>
      <c r="F4" s="153"/>
      <c r="G4" s="153"/>
      <c r="H4" s="153"/>
      <c r="I4" s="153"/>
      <c r="J4" s="153"/>
      <c r="K4" s="153"/>
    </row>
    <row r="5" spans="1:11" hidden="1" x14ac:dyDescent="0.2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3"/>
    </row>
    <row r="6" spans="1:11" x14ac:dyDescent="0.2">
      <c r="A6" s="152"/>
      <c r="B6" s="152"/>
      <c r="C6" s="152"/>
      <c r="D6" s="153"/>
      <c r="E6" s="153"/>
      <c r="F6" s="153"/>
      <c r="G6" s="153"/>
      <c r="H6" s="153"/>
      <c r="I6" s="153"/>
      <c r="J6" s="153"/>
      <c r="K6" s="153"/>
    </row>
    <row r="7" spans="1:11" x14ac:dyDescent="0.2">
      <c r="A7" s="152"/>
      <c r="B7" s="152"/>
      <c r="C7" s="152"/>
      <c r="D7" s="153"/>
      <c r="E7" s="153"/>
      <c r="F7" s="153"/>
      <c r="G7" s="153"/>
      <c r="H7" s="153"/>
      <c r="I7" s="153"/>
      <c r="J7" s="153"/>
      <c r="K7" s="153"/>
    </row>
    <row r="8" spans="1:11" ht="13.5" thickBot="1" x14ac:dyDescent="0.25">
      <c r="A8" s="153"/>
      <c r="B8" s="153"/>
      <c r="C8" s="153"/>
      <c r="D8" s="152"/>
      <c r="E8" s="152"/>
      <c r="F8" s="152"/>
      <c r="G8" s="152"/>
      <c r="H8" s="152"/>
      <c r="I8" s="153"/>
      <c r="J8" s="153"/>
      <c r="K8" s="153"/>
    </row>
    <row r="9" spans="1:11" ht="44.25" customHeight="1" thickBot="1" x14ac:dyDescent="0.25">
      <c r="A9" s="154" t="s">
        <v>2</v>
      </c>
      <c r="B9" s="353" t="s">
        <v>203</v>
      </c>
      <c r="C9" s="353" t="s">
        <v>204</v>
      </c>
      <c r="D9" s="353" t="s">
        <v>205</v>
      </c>
      <c r="E9" s="354">
        <v>2014</v>
      </c>
      <c r="F9" s="354">
        <v>2015</v>
      </c>
      <c r="G9" s="354">
        <v>2016</v>
      </c>
      <c r="H9" s="354">
        <v>2017</v>
      </c>
      <c r="I9" s="355">
        <v>2018</v>
      </c>
      <c r="J9" s="355">
        <v>2019</v>
      </c>
      <c r="K9" s="355" t="s">
        <v>266</v>
      </c>
    </row>
    <row r="10" spans="1:11" x14ac:dyDescent="0.2">
      <c r="A10" s="155" t="s">
        <v>3</v>
      </c>
      <c r="B10" s="349"/>
      <c r="C10" s="349"/>
      <c r="D10" s="487"/>
      <c r="E10" s="489" t="s">
        <v>109</v>
      </c>
      <c r="F10" s="490" t="s">
        <v>109</v>
      </c>
      <c r="G10" s="490" t="s">
        <v>109</v>
      </c>
      <c r="H10" s="490" t="s">
        <v>109</v>
      </c>
      <c r="I10" s="489" t="s">
        <v>109</v>
      </c>
      <c r="J10" s="490" t="s">
        <v>109</v>
      </c>
      <c r="K10" s="490" t="s">
        <v>109</v>
      </c>
    </row>
    <row r="11" spans="1:11" x14ac:dyDescent="0.2">
      <c r="A11" s="156"/>
      <c r="B11" s="350"/>
      <c r="C11" s="350"/>
      <c r="D11" s="488"/>
      <c r="E11" s="483"/>
      <c r="F11" s="485"/>
      <c r="G11" s="485"/>
      <c r="H11" s="485"/>
      <c r="I11" s="483"/>
      <c r="J11" s="485"/>
      <c r="K11" s="485"/>
    </row>
    <row r="12" spans="1:11" x14ac:dyDescent="0.2">
      <c r="A12" s="156"/>
      <c r="B12" s="350"/>
      <c r="C12" s="350"/>
      <c r="D12" s="481"/>
      <c r="E12" s="483" t="s">
        <v>109</v>
      </c>
      <c r="F12" s="485" t="s">
        <v>109</v>
      </c>
      <c r="G12" s="485" t="s">
        <v>109</v>
      </c>
      <c r="H12" s="485" t="s">
        <v>109</v>
      </c>
      <c r="I12" s="483" t="s">
        <v>109</v>
      </c>
      <c r="J12" s="485" t="s">
        <v>109</v>
      </c>
      <c r="K12" s="485" t="s">
        <v>109</v>
      </c>
    </row>
    <row r="13" spans="1:11" x14ac:dyDescent="0.2">
      <c r="A13" s="156"/>
      <c r="B13" s="350"/>
      <c r="C13" s="350"/>
      <c r="D13" s="488"/>
      <c r="E13" s="483"/>
      <c r="F13" s="485"/>
      <c r="G13" s="485"/>
      <c r="H13" s="485"/>
      <c r="I13" s="483"/>
      <c r="J13" s="485"/>
      <c r="K13" s="485"/>
    </row>
    <row r="14" spans="1:11" x14ac:dyDescent="0.2">
      <c r="A14" s="156"/>
      <c r="B14" s="350"/>
      <c r="C14" s="350"/>
      <c r="D14" s="481"/>
      <c r="E14" s="483" t="s">
        <v>109</v>
      </c>
      <c r="F14" s="485" t="s">
        <v>109</v>
      </c>
      <c r="G14" s="485" t="s">
        <v>109</v>
      </c>
      <c r="H14" s="485" t="s">
        <v>109</v>
      </c>
      <c r="I14" s="483" t="s">
        <v>109</v>
      </c>
      <c r="J14" s="485" t="s">
        <v>109</v>
      </c>
      <c r="K14" s="485" t="s">
        <v>109</v>
      </c>
    </row>
    <row r="15" spans="1:11" ht="13.5" thickBot="1" x14ac:dyDescent="0.25">
      <c r="A15" s="157"/>
      <c r="B15" s="351"/>
      <c r="C15" s="351"/>
      <c r="D15" s="482"/>
      <c r="E15" s="484"/>
      <c r="F15" s="486"/>
      <c r="G15" s="486"/>
      <c r="H15" s="486"/>
      <c r="I15" s="484"/>
      <c r="J15" s="486"/>
      <c r="K15" s="486"/>
    </row>
    <row r="16" spans="1:11" x14ac:dyDescent="0.2">
      <c r="A16" s="155" t="s">
        <v>4</v>
      </c>
      <c r="B16" s="349"/>
      <c r="C16" s="349"/>
      <c r="D16" s="487"/>
      <c r="E16" s="489" t="s">
        <v>109</v>
      </c>
      <c r="F16" s="490" t="s">
        <v>109</v>
      </c>
      <c r="G16" s="490" t="s">
        <v>109</v>
      </c>
      <c r="H16" s="490" t="s">
        <v>109</v>
      </c>
      <c r="I16" s="489" t="s">
        <v>109</v>
      </c>
      <c r="J16" s="490" t="s">
        <v>109</v>
      </c>
      <c r="K16" s="490" t="s">
        <v>109</v>
      </c>
    </row>
    <row r="17" spans="1:11" x14ac:dyDescent="0.2">
      <c r="A17" s="156"/>
      <c r="B17" s="350"/>
      <c r="C17" s="350"/>
      <c r="D17" s="488"/>
      <c r="E17" s="483"/>
      <c r="F17" s="485"/>
      <c r="G17" s="485"/>
      <c r="H17" s="485"/>
      <c r="I17" s="483"/>
      <c r="J17" s="485"/>
      <c r="K17" s="485"/>
    </row>
    <row r="18" spans="1:11" x14ac:dyDescent="0.2">
      <c r="A18" s="156"/>
      <c r="B18" s="350"/>
      <c r="C18" s="350"/>
      <c r="D18" s="481"/>
      <c r="E18" s="483" t="s">
        <v>109</v>
      </c>
      <c r="F18" s="485" t="s">
        <v>109</v>
      </c>
      <c r="G18" s="485" t="s">
        <v>109</v>
      </c>
      <c r="H18" s="485" t="s">
        <v>109</v>
      </c>
      <c r="I18" s="483" t="s">
        <v>109</v>
      </c>
      <c r="J18" s="485" t="s">
        <v>109</v>
      </c>
      <c r="K18" s="485" t="s">
        <v>109</v>
      </c>
    </row>
    <row r="19" spans="1:11" x14ac:dyDescent="0.2">
      <c r="A19" s="156"/>
      <c r="B19" s="350"/>
      <c r="C19" s="350"/>
      <c r="D19" s="488"/>
      <c r="E19" s="483"/>
      <c r="F19" s="485"/>
      <c r="G19" s="485"/>
      <c r="H19" s="485"/>
      <c r="I19" s="483"/>
      <c r="J19" s="485"/>
      <c r="K19" s="485"/>
    </row>
    <row r="20" spans="1:11" x14ac:dyDescent="0.2">
      <c r="A20" s="156"/>
      <c r="B20" s="350"/>
      <c r="C20" s="350"/>
      <c r="D20" s="481"/>
      <c r="E20" s="483" t="s">
        <v>109</v>
      </c>
      <c r="F20" s="485" t="s">
        <v>109</v>
      </c>
      <c r="G20" s="485" t="s">
        <v>109</v>
      </c>
      <c r="H20" s="485" t="s">
        <v>109</v>
      </c>
      <c r="I20" s="483" t="s">
        <v>109</v>
      </c>
      <c r="J20" s="485" t="s">
        <v>109</v>
      </c>
      <c r="K20" s="485" t="s">
        <v>109</v>
      </c>
    </row>
    <row r="21" spans="1:11" ht="13.5" thickBot="1" x14ac:dyDescent="0.25">
      <c r="A21" s="157"/>
      <c r="B21" s="351"/>
      <c r="C21" s="351"/>
      <c r="D21" s="482"/>
      <c r="E21" s="484"/>
      <c r="F21" s="486"/>
      <c r="G21" s="486"/>
      <c r="H21" s="486"/>
      <c r="I21" s="484"/>
      <c r="J21" s="486"/>
      <c r="K21" s="486"/>
    </row>
    <row r="22" spans="1:11" x14ac:dyDescent="0.2">
      <c r="A22" s="155" t="s">
        <v>5</v>
      </c>
      <c r="B22" s="349"/>
      <c r="C22" s="349"/>
      <c r="D22" s="487"/>
      <c r="E22" s="489" t="s">
        <v>109</v>
      </c>
      <c r="F22" s="490" t="s">
        <v>109</v>
      </c>
      <c r="G22" s="490" t="s">
        <v>109</v>
      </c>
      <c r="H22" s="490" t="s">
        <v>109</v>
      </c>
      <c r="I22" s="489" t="s">
        <v>109</v>
      </c>
      <c r="J22" s="490" t="s">
        <v>109</v>
      </c>
      <c r="K22" s="490" t="s">
        <v>109</v>
      </c>
    </row>
    <row r="23" spans="1:11" x14ac:dyDescent="0.2">
      <c r="A23" s="156"/>
      <c r="B23" s="350"/>
      <c r="C23" s="350"/>
      <c r="D23" s="488"/>
      <c r="E23" s="483"/>
      <c r="F23" s="485"/>
      <c r="G23" s="485"/>
      <c r="H23" s="485"/>
      <c r="I23" s="483"/>
      <c r="J23" s="485"/>
      <c r="K23" s="485"/>
    </row>
    <row r="24" spans="1:11" x14ac:dyDescent="0.2">
      <c r="A24" s="156"/>
      <c r="B24" s="350"/>
      <c r="C24" s="350"/>
      <c r="D24" s="481"/>
      <c r="E24" s="483" t="s">
        <v>109</v>
      </c>
      <c r="F24" s="485" t="s">
        <v>109</v>
      </c>
      <c r="G24" s="485" t="s">
        <v>109</v>
      </c>
      <c r="H24" s="485" t="s">
        <v>109</v>
      </c>
      <c r="I24" s="483" t="s">
        <v>109</v>
      </c>
      <c r="J24" s="485" t="s">
        <v>109</v>
      </c>
      <c r="K24" s="485" t="s">
        <v>109</v>
      </c>
    </row>
    <row r="25" spans="1:11" x14ac:dyDescent="0.2">
      <c r="A25" s="156"/>
      <c r="B25" s="350"/>
      <c r="C25" s="350"/>
      <c r="D25" s="488"/>
      <c r="E25" s="483"/>
      <c r="F25" s="485"/>
      <c r="G25" s="485"/>
      <c r="H25" s="485"/>
      <c r="I25" s="483"/>
      <c r="J25" s="485"/>
      <c r="K25" s="485"/>
    </row>
    <row r="26" spans="1:11" x14ac:dyDescent="0.2">
      <c r="A26" s="156"/>
      <c r="B26" s="350"/>
      <c r="C26" s="350"/>
      <c r="D26" s="481"/>
      <c r="E26" s="483" t="s">
        <v>109</v>
      </c>
      <c r="F26" s="485" t="s">
        <v>109</v>
      </c>
      <c r="G26" s="485" t="s">
        <v>109</v>
      </c>
      <c r="H26" s="485" t="s">
        <v>109</v>
      </c>
      <c r="I26" s="483" t="s">
        <v>109</v>
      </c>
      <c r="J26" s="485" t="s">
        <v>109</v>
      </c>
      <c r="K26" s="485" t="s">
        <v>109</v>
      </c>
    </row>
    <row r="27" spans="1:11" ht="13.5" thickBot="1" x14ac:dyDescent="0.25">
      <c r="A27" s="157"/>
      <c r="B27" s="351"/>
      <c r="C27" s="351"/>
      <c r="D27" s="482"/>
      <c r="E27" s="484"/>
      <c r="F27" s="486"/>
      <c r="G27" s="486"/>
      <c r="H27" s="486"/>
      <c r="I27" s="484"/>
      <c r="J27" s="486"/>
      <c r="K27" s="486"/>
    </row>
    <row r="28" spans="1:11" x14ac:dyDescent="0.2">
      <c r="A28" s="155" t="s">
        <v>185</v>
      </c>
      <c r="B28" s="349"/>
      <c r="C28" s="349"/>
      <c r="D28" s="487"/>
      <c r="E28" s="489" t="s">
        <v>109</v>
      </c>
      <c r="F28" s="490" t="s">
        <v>109</v>
      </c>
      <c r="G28" s="490" t="s">
        <v>109</v>
      </c>
      <c r="H28" s="490" t="s">
        <v>109</v>
      </c>
      <c r="I28" s="489" t="s">
        <v>109</v>
      </c>
      <c r="J28" s="490" t="s">
        <v>109</v>
      </c>
      <c r="K28" s="490" t="s">
        <v>109</v>
      </c>
    </row>
    <row r="29" spans="1:11" x14ac:dyDescent="0.2">
      <c r="A29" s="156"/>
      <c r="B29" s="350"/>
      <c r="C29" s="350"/>
      <c r="D29" s="488"/>
      <c r="E29" s="483"/>
      <c r="F29" s="485"/>
      <c r="G29" s="485"/>
      <c r="H29" s="485"/>
      <c r="I29" s="483"/>
      <c r="J29" s="485"/>
      <c r="K29" s="485"/>
    </row>
    <row r="30" spans="1:11" x14ac:dyDescent="0.2">
      <c r="A30" s="156"/>
      <c r="B30" s="350"/>
      <c r="C30" s="350"/>
      <c r="D30" s="481"/>
      <c r="E30" s="483" t="s">
        <v>109</v>
      </c>
      <c r="F30" s="485" t="s">
        <v>109</v>
      </c>
      <c r="G30" s="485" t="s">
        <v>109</v>
      </c>
      <c r="H30" s="485" t="s">
        <v>109</v>
      </c>
      <c r="I30" s="483" t="s">
        <v>109</v>
      </c>
      <c r="J30" s="485" t="s">
        <v>109</v>
      </c>
      <c r="K30" s="485" t="s">
        <v>109</v>
      </c>
    </row>
    <row r="31" spans="1:11" x14ac:dyDescent="0.2">
      <c r="A31" s="156"/>
      <c r="B31" s="350"/>
      <c r="C31" s="350"/>
      <c r="D31" s="488"/>
      <c r="E31" s="483"/>
      <c r="F31" s="485"/>
      <c r="G31" s="485"/>
      <c r="H31" s="485"/>
      <c r="I31" s="483"/>
      <c r="J31" s="485"/>
      <c r="K31" s="485"/>
    </row>
    <row r="32" spans="1:11" x14ac:dyDescent="0.2">
      <c r="A32" s="156"/>
      <c r="B32" s="350"/>
      <c r="C32" s="350"/>
      <c r="D32" s="481"/>
      <c r="E32" s="483" t="s">
        <v>109</v>
      </c>
      <c r="F32" s="485" t="s">
        <v>109</v>
      </c>
      <c r="G32" s="485" t="s">
        <v>109</v>
      </c>
      <c r="H32" s="485" t="s">
        <v>109</v>
      </c>
      <c r="I32" s="483" t="s">
        <v>109</v>
      </c>
      <c r="J32" s="485" t="s">
        <v>109</v>
      </c>
      <c r="K32" s="485" t="s">
        <v>109</v>
      </c>
    </row>
    <row r="33" spans="1:11" ht="13.5" thickBot="1" x14ac:dyDescent="0.25">
      <c r="A33" s="157"/>
      <c r="B33" s="351"/>
      <c r="C33" s="351"/>
      <c r="D33" s="482"/>
      <c r="E33" s="484"/>
      <c r="F33" s="486"/>
      <c r="G33" s="486"/>
      <c r="H33" s="486"/>
      <c r="I33" s="484"/>
      <c r="J33" s="486"/>
      <c r="K33" s="486"/>
    </row>
    <row r="34" spans="1:11" x14ac:dyDescent="0.2">
      <c r="A34" s="155" t="s">
        <v>186</v>
      </c>
      <c r="B34" s="349"/>
      <c r="C34" s="349"/>
      <c r="D34" s="487"/>
      <c r="E34" s="489" t="s">
        <v>109</v>
      </c>
      <c r="F34" s="490" t="s">
        <v>109</v>
      </c>
      <c r="G34" s="490" t="s">
        <v>109</v>
      </c>
      <c r="H34" s="490" t="s">
        <v>109</v>
      </c>
      <c r="I34" s="489" t="s">
        <v>109</v>
      </c>
      <c r="J34" s="490" t="s">
        <v>109</v>
      </c>
      <c r="K34" s="490" t="s">
        <v>109</v>
      </c>
    </row>
    <row r="35" spans="1:11" x14ac:dyDescent="0.2">
      <c r="A35" s="156"/>
      <c r="B35" s="350"/>
      <c r="C35" s="350"/>
      <c r="D35" s="488"/>
      <c r="E35" s="483"/>
      <c r="F35" s="485"/>
      <c r="G35" s="485"/>
      <c r="H35" s="485"/>
      <c r="I35" s="483"/>
      <c r="J35" s="485"/>
      <c r="K35" s="485"/>
    </row>
    <row r="36" spans="1:11" x14ac:dyDescent="0.2">
      <c r="A36" s="156"/>
      <c r="B36" s="350"/>
      <c r="C36" s="350"/>
      <c r="D36" s="481"/>
      <c r="E36" s="483" t="s">
        <v>109</v>
      </c>
      <c r="F36" s="485" t="s">
        <v>109</v>
      </c>
      <c r="G36" s="485" t="s">
        <v>109</v>
      </c>
      <c r="H36" s="485" t="s">
        <v>109</v>
      </c>
      <c r="I36" s="483" t="s">
        <v>109</v>
      </c>
      <c r="J36" s="485" t="s">
        <v>109</v>
      </c>
      <c r="K36" s="485" t="s">
        <v>109</v>
      </c>
    </row>
    <row r="37" spans="1:11" x14ac:dyDescent="0.2">
      <c r="A37" s="156"/>
      <c r="B37" s="350"/>
      <c r="C37" s="350"/>
      <c r="D37" s="488"/>
      <c r="E37" s="483"/>
      <c r="F37" s="485"/>
      <c r="G37" s="485"/>
      <c r="H37" s="485"/>
      <c r="I37" s="483"/>
      <c r="J37" s="485"/>
      <c r="K37" s="485"/>
    </row>
    <row r="38" spans="1:11" x14ac:dyDescent="0.2">
      <c r="A38" s="156"/>
      <c r="B38" s="350"/>
      <c r="C38" s="350"/>
      <c r="D38" s="481"/>
      <c r="E38" s="483" t="s">
        <v>109</v>
      </c>
      <c r="F38" s="485" t="s">
        <v>109</v>
      </c>
      <c r="G38" s="485" t="s">
        <v>109</v>
      </c>
      <c r="H38" s="485" t="s">
        <v>109</v>
      </c>
      <c r="I38" s="483" t="s">
        <v>109</v>
      </c>
      <c r="J38" s="485" t="s">
        <v>109</v>
      </c>
      <c r="K38" s="485" t="s">
        <v>109</v>
      </c>
    </row>
    <row r="39" spans="1:11" ht="13.5" thickBot="1" x14ac:dyDescent="0.25">
      <c r="A39" s="158"/>
      <c r="B39" s="352"/>
      <c r="C39" s="352"/>
      <c r="D39" s="482"/>
      <c r="E39" s="484"/>
      <c r="F39" s="486"/>
      <c r="G39" s="486"/>
      <c r="H39" s="486"/>
      <c r="I39" s="484"/>
      <c r="J39" s="486"/>
      <c r="K39" s="486"/>
    </row>
    <row r="40" spans="1:11" ht="13.5" thickBot="1" x14ac:dyDescent="0.25">
      <c r="D40" s="159" t="s">
        <v>110</v>
      </c>
      <c r="E40" s="160">
        <v>1</v>
      </c>
      <c r="F40" s="160">
        <v>1</v>
      </c>
      <c r="G40" s="160">
        <v>1</v>
      </c>
      <c r="H40" s="160">
        <v>1</v>
      </c>
      <c r="I40" s="160">
        <v>1</v>
      </c>
      <c r="J40" s="160">
        <v>1</v>
      </c>
      <c r="K40" s="160">
        <v>1</v>
      </c>
    </row>
    <row r="42" spans="1:11" x14ac:dyDescent="0.2">
      <c r="A42" s="51" t="s">
        <v>166</v>
      </c>
    </row>
  </sheetData>
  <mergeCells count="120">
    <mergeCell ref="D10:D11"/>
    <mergeCell ref="I10:I11"/>
    <mergeCell ref="J10:J11"/>
    <mergeCell ref="K10:K11"/>
    <mergeCell ref="E10:E11"/>
    <mergeCell ref="F10:F11"/>
    <mergeCell ref="G10:G11"/>
    <mergeCell ref="H10:H11"/>
    <mergeCell ref="D12:D13"/>
    <mergeCell ref="I12:I13"/>
    <mergeCell ref="J12:J13"/>
    <mergeCell ref="K12:K13"/>
    <mergeCell ref="E12:E13"/>
    <mergeCell ref="F12:F13"/>
    <mergeCell ref="G12:G13"/>
    <mergeCell ref="H12:H13"/>
    <mergeCell ref="D14:D15"/>
    <mergeCell ref="I14:I15"/>
    <mergeCell ref="J14:J15"/>
    <mergeCell ref="K14:K15"/>
    <mergeCell ref="E14:E15"/>
    <mergeCell ref="F14:F15"/>
    <mergeCell ref="G14:G15"/>
    <mergeCell ref="H14:H15"/>
    <mergeCell ref="D16:D17"/>
    <mergeCell ref="I16:I17"/>
    <mergeCell ref="J16:J17"/>
    <mergeCell ref="K16:K17"/>
    <mergeCell ref="E16:E17"/>
    <mergeCell ref="F16:F17"/>
    <mergeCell ref="G16:G17"/>
    <mergeCell ref="H16:H17"/>
    <mergeCell ref="D18:D19"/>
    <mergeCell ref="I18:I19"/>
    <mergeCell ref="J18:J19"/>
    <mergeCell ref="K18:K19"/>
    <mergeCell ref="E18:E19"/>
    <mergeCell ref="F18:F19"/>
    <mergeCell ref="G18:G19"/>
    <mergeCell ref="H18:H19"/>
    <mergeCell ref="D20:D21"/>
    <mergeCell ref="I20:I21"/>
    <mergeCell ref="J20:J21"/>
    <mergeCell ref="K20:K21"/>
    <mergeCell ref="E20:E21"/>
    <mergeCell ref="F20:F21"/>
    <mergeCell ref="G20:G21"/>
    <mergeCell ref="H20:H21"/>
    <mergeCell ref="D22:D23"/>
    <mergeCell ref="I22:I23"/>
    <mergeCell ref="J22:J23"/>
    <mergeCell ref="K22:K23"/>
    <mergeCell ref="E22:E23"/>
    <mergeCell ref="F22:F23"/>
    <mergeCell ref="G22:G23"/>
    <mergeCell ref="H22:H23"/>
    <mergeCell ref="D24:D25"/>
    <mergeCell ref="I24:I25"/>
    <mergeCell ref="J24:J25"/>
    <mergeCell ref="K24:K25"/>
    <mergeCell ref="E24:E25"/>
    <mergeCell ref="F24:F25"/>
    <mergeCell ref="G24:G25"/>
    <mergeCell ref="H24:H25"/>
    <mergeCell ref="D26:D27"/>
    <mergeCell ref="I26:I27"/>
    <mergeCell ref="J26:J27"/>
    <mergeCell ref="K26:K27"/>
    <mergeCell ref="E26:E27"/>
    <mergeCell ref="F26:F27"/>
    <mergeCell ref="G26:G27"/>
    <mergeCell ref="H26:H27"/>
    <mergeCell ref="D28:D29"/>
    <mergeCell ref="I28:I29"/>
    <mergeCell ref="J28:J29"/>
    <mergeCell ref="K28:K29"/>
    <mergeCell ref="E28:E29"/>
    <mergeCell ref="F28:F29"/>
    <mergeCell ref="G28:G29"/>
    <mergeCell ref="H28:H29"/>
    <mergeCell ref="D30:D31"/>
    <mergeCell ref="I30:I31"/>
    <mergeCell ref="J30:J31"/>
    <mergeCell ref="K30:K31"/>
    <mergeCell ref="E30:E31"/>
    <mergeCell ref="F30:F31"/>
    <mergeCell ref="G30:G31"/>
    <mergeCell ref="H30:H31"/>
    <mergeCell ref="D32:D33"/>
    <mergeCell ref="I32:I33"/>
    <mergeCell ref="J32:J33"/>
    <mergeCell ref="K32:K33"/>
    <mergeCell ref="E32:E33"/>
    <mergeCell ref="F32:F33"/>
    <mergeCell ref="G32:G33"/>
    <mergeCell ref="H32:H33"/>
    <mergeCell ref="D38:D39"/>
    <mergeCell ref="I38:I39"/>
    <mergeCell ref="J38:J39"/>
    <mergeCell ref="K38:K39"/>
    <mergeCell ref="E38:E39"/>
    <mergeCell ref="F38:F39"/>
    <mergeCell ref="G38:G39"/>
    <mergeCell ref="H38:H39"/>
    <mergeCell ref="D34:D35"/>
    <mergeCell ref="I34:I35"/>
    <mergeCell ref="J34:J35"/>
    <mergeCell ref="K34:K35"/>
    <mergeCell ref="E34:E35"/>
    <mergeCell ref="F34:F35"/>
    <mergeCell ref="G34:G35"/>
    <mergeCell ref="H34:H35"/>
    <mergeCell ref="D36:D37"/>
    <mergeCell ref="I36:I37"/>
    <mergeCell ref="J36:J37"/>
    <mergeCell ref="K36:K37"/>
    <mergeCell ref="E36:E37"/>
    <mergeCell ref="F36:F37"/>
    <mergeCell ref="G36:G37"/>
    <mergeCell ref="H36:H37"/>
  </mergeCells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scale="84" orientation="landscape" r:id="rId1"/>
  <headerFooter alignWithMargins="0">
    <oddHeader>&amp;R2020 - Año del General Manuel Belgrano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B1:G69"/>
  <sheetViews>
    <sheetView showGridLines="0" workbookViewId="0">
      <selection activeCell="C38" sqref="C38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226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71" customFormat="1" x14ac:dyDescent="0.2">
      <c r="B1" s="152" t="s">
        <v>260</v>
      </c>
      <c r="C1" s="152"/>
      <c r="D1" s="152"/>
      <c r="E1" s="152"/>
    </row>
    <row r="2" spans="2:7" s="171" customFormat="1" x14ac:dyDescent="0.2">
      <c r="B2" s="152" t="s">
        <v>236</v>
      </c>
      <c r="C2" s="152"/>
      <c r="D2" s="152"/>
      <c r="E2" s="152"/>
    </row>
    <row r="3" spans="2:7" s="171" customFormat="1" x14ac:dyDescent="0.2">
      <c r="B3" s="345" t="s">
        <v>261</v>
      </c>
      <c r="C3" s="345"/>
      <c r="D3" s="345"/>
      <c r="E3" s="345"/>
      <c r="F3" s="337"/>
    </row>
    <row r="4" spans="2:7" s="171" customFormat="1" x14ac:dyDescent="0.2">
      <c r="B4" s="491" t="s">
        <v>234</v>
      </c>
      <c r="C4" s="491"/>
      <c r="D4" s="491"/>
      <c r="E4" s="491"/>
      <c r="F4" s="399"/>
    </row>
    <row r="5" spans="2:7" x14ac:dyDescent="0.2">
      <c r="B5" s="336"/>
      <c r="C5" s="336"/>
      <c r="D5" s="336"/>
      <c r="E5" s="336"/>
      <c r="F5" s="337"/>
      <c r="G5" s="191"/>
    </row>
    <row r="6" spans="2:7" ht="12.75" customHeight="1" thickBot="1" x14ac:dyDescent="0.25">
      <c r="C6" s="208"/>
      <c r="D6" s="208"/>
      <c r="E6" s="208"/>
      <c r="F6" s="191"/>
    </row>
    <row r="7" spans="2:7" ht="26.25" customHeight="1" x14ac:dyDescent="0.2">
      <c r="B7" s="222" t="s">
        <v>6</v>
      </c>
      <c r="C7" s="223" t="s">
        <v>73</v>
      </c>
      <c r="D7" s="165" t="s">
        <v>10</v>
      </c>
      <c r="E7" s="224" t="s">
        <v>74</v>
      </c>
      <c r="F7" s="59"/>
    </row>
    <row r="8" spans="2:7" ht="13.5" thickBot="1" x14ac:dyDescent="0.25">
      <c r="B8" s="212" t="s">
        <v>7</v>
      </c>
      <c r="C8" s="225" t="s">
        <v>75</v>
      </c>
      <c r="D8" s="175" t="s">
        <v>76</v>
      </c>
      <c r="E8" s="213" t="s">
        <v>77</v>
      </c>
      <c r="F8" s="59"/>
    </row>
    <row r="9" spans="2:7" x14ac:dyDescent="0.2">
      <c r="B9" s="176">
        <f>+'3 vol. C'!C7</f>
        <v>42736</v>
      </c>
      <c r="C9" s="177"/>
      <c r="D9" s="178"/>
      <c r="E9" s="179"/>
    </row>
    <row r="10" spans="2:7" x14ac:dyDescent="0.2">
      <c r="B10" s="180">
        <f>+'3 vol. C'!C8</f>
        <v>42767</v>
      </c>
      <c r="C10" s="181"/>
      <c r="D10" s="161"/>
      <c r="E10" s="162"/>
    </row>
    <row r="11" spans="2:7" x14ac:dyDescent="0.2">
      <c r="B11" s="180">
        <f>+'3 vol. C'!C9</f>
        <v>42795</v>
      </c>
      <c r="C11" s="181"/>
      <c r="D11" s="161"/>
      <c r="E11" s="162"/>
    </row>
    <row r="12" spans="2:7" x14ac:dyDescent="0.2">
      <c r="B12" s="180">
        <f>+'3 vol. C'!C10</f>
        <v>42826</v>
      </c>
      <c r="C12" s="181"/>
      <c r="D12" s="161"/>
      <c r="E12" s="162"/>
    </row>
    <row r="13" spans="2:7" x14ac:dyDescent="0.2">
      <c r="B13" s="180">
        <f>+'3 vol. C'!C11</f>
        <v>42856</v>
      </c>
      <c r="C13" s="161"/>
      <c r="D13" s="161"/>
      <c r="E13" s="162"/>
    </row>
    <row r="14" spans="2:7" x14ac:dyDescent="0.2">
      <c r="B14" s="180">
        <f>+'3 vol. C'!C12</f>
        <v>42887</v>
      </c>
      <c r="C14" s="181"/>
      <c r="D14" s="161"/>
      <c r="E14" s="162"/>
    </row>
    <row r="15" spans="2:7" x14ac:dyDescent="0.2">
      <c r="B15" s="180">
        <f>+'3 vol. C'!C13</f>
        <v>42917</v>
      </c>
      <c r="C15" s="161"/>
      <c r="D15" s="161"/>
      <c r="E15" s="162"/>
    </row>
    <row r="16" spans="2:7" x14ac:dyDescent="0.2">
      <c r="B16" s="180">
        <f>+'3 vol. C'!C14</f>
        <v>42948</v>
      </c>
      <c r="C16" s="161"/>
      <c r="D16" s="161"/>
      <c r="E16" s="162"/>
    </row>
    <row r="17" spans="2:5" x14ac:dyDescent="0.2">
      <c r="B17" s="180">
        <f>+'3 vol. C'!C15</f>
        <v>42979</v>
      </c>
      <c r="C17" s="161"/>
      <c r="D17" s="161"/>
      <c r="E17" s="162"/>
    </row>
    <row r="18" spans="2:5" x14ac:dyDescent="0.2">
      <c r="B18" s="180">
        <f>+'3 vol. C'!C16</f>
        <v>43009</v>
      </c>
      <c r="C18" s="161"/>
      <c r="D18" s="161"/>
      <c r="E18" s="162"/>
    </row>
    <row r="19" spans="2:5" x14ac:dyDescent="0.2">
      <c r="B19" s="180">
        <f>+'3 vol. C'!C17</f>
        <v>43040</v>
      </c>
      <c r="C19" s="161"/>
      <c r="D19" s="161"/>
      <c r="E19" s="162"/>
    </row>
    <row r="20" spans="2:5" ht="13.5" thickBot="1" x14ac:dyDescent="0.25">
      <c r="B20" s="182">
        <f>+'3 vol. C'!C18</f>
        <v>43070</v>
      </c>
      <c r="C20" s="183"/>
      <c r="D20" s="183"/>
      <c r="E20" s="184"/>
    </row>
    <row r="21" spans="2:5" x14ac:dyDescent="0.2">
      <c r="B21" s="176">
        <f>+'3 vol. C'!C19</f>
        <v>43101</v>
      </c>
      <c r="C21" s="178"/>
      <c r="D21" s="178"/>
      <c r="E21" s="162"/>
    </row>
    <row r="22" spans="2:5" x14ac:dyDescent="0.2">
      <c r="B22" s="180">
        <f>+'3 vol. C'!C20</f>
        <v>43132</v>
      </c>
      <c r="C22" s="161"/>
      <c r="D22" s="161"/>
      <c r="E22" s="185"/>
    </row>
    <row r="23" spans="2:5" x14ac:dyDescent="0.2">
      <c r="B23" s="180">
        <f>+'3 vol. C'!C21</f>
        <v>43160</v>
      </c>
      <c r="C23" s="161"/>
      <c r="D23" s="161"/>
      <c r="E23" s="162"/>
    </row>
    <row r="24" spans="2:5" x14ac:dyDescent="0.2">
      <c r="B24" s="180">
        <f>+'3 vol. C'!C22</f>
        <v>43191</v>
      </c>
      <c r="C24" s="161"/>
      <c r="D24" s="161"/>
      <c r="E24" s="162"/>
    </row>
    <row r="25" spans="2:5" x14ac:dyDescent="0.2">
      <c r="B25" s="180">
        <f>+'3 vol. C'!C23</f>
        <v>43221</v>
      </c>
      <c r="C25" s="161"/>
      <c r="D25" s="161"/>
      <c r="E25" s="162"/>
    </row>
    <row r="26" spans="2:5" x14ac:dyDescent="0.2">
      <c r="B26" s="180">
        <f>+'3 vol. C'!C24</f>
        <v>43252</v>
      </c>
      <c r="C26" s="161"/>
      <c r="D26" s="161"/>
      <c r="E26" s="162"/>
    </row>
    <row r="27" spans="2:5" x14ac:dyDescent="0.2">
      <c r="B27" s="180">
        <f>+'3 vol. C'!C25</f>
        <v>43282</v>
      </c>
      <c r="C27" s="161"/>
      <c r="D27" s="161"/>
      <c r="E27" s="162"/>
    </row>
    <row r="28" spans="2:5" x14ac:dyDescent="0.2">
      <c r="B28" s="180">
        <f>+'3 vol. C'!C26</f>
        <v>43313</v>
      </c>
      <c r="C28" s="161"/>
      <c r="D28" s="161"/>
      <c r="E28" s="162"/>
    </row>
    <row r="29" spans="2:5" x14ac:dyDescent="0.2">
      <c r="B29" s="180">
        <f>+'3 vol. C'!C27</f>
        <v>43344</v>
      </c>
      <c r="C29" s="161"/>
      <c r="D29" s="161"/>
      <c r="E29" s="162"/>
    </row>
    <row r="30" spans="2:5" x14ac:dyDescent="0.2">
      <c r="B30" s="180">
        <f>+'3 vol. C'!C28</f>
        <v>43374</v>
      </c>
      <c r="C30" s="161"/>
      <c r="D30" s="161"/>
      <c r="E30" s="162"/>
    </row>
    <row r="31" spans="2:5" x14ac:dyDescent="0.2">
      <c r="B31" s="180">
        <f>+'3 vol. C'!C29</f>
        <v>43405</v>
      </c>
      <c r="C31" s="161"/>
      <c r="D31" s="161"/>
      <c r="E31" s="162"/>
    </row>
    <row r="32" spans="2:5" ht="13.5" thickBot="1" x14ac:dyDescent="0.25">
      <c r="B32" s="182">
        <f>+'3 vol. C'!C30</f>
        <v>43435</v>
      </c>
      <c r="C32" s="183"/>
      <c r="D32" s="183"/>
      <c r="E32" s="186"/>
    </row>
    <row r="33" spans="2:5" x14ac:dyDescent="0.2">
      <c r="B33" s="176">
        <f>+'3 vol. C'!C31</f>
        <v>43466</v>
      </c>
      <c r="C33" s="178"/>
      <c r="D33" s="187"/>
      <c r="E33" s="177"/>
    </row>
    <row r="34" spans="2:5" x14ac:dyDescent="0.2">
      <c r="B34" s="180">
        <f>+'3 vol. C'!C32</f>
        <v>43497</v>
      </c>
      <c r="C34" s="161"/>
      <c r="D34" s="140"/>
      <c r="E34" s="181"/>
    </row>
    <row r="35" spans="2:5" x14ac:dyDescent="0.2">
      <c r="B35" s="180">
        <f>+'3 vol. C'!C33</f>
        <v>43525</v>
      </c>
      <c r="C35" s="161"/>
      <c r="D35" s="140"/>
      <c r="E35" s="181"/>
    </row>
    <row r="36" spans="2:5" x14ac:dyDescent="0.2">
      <c r="B36" s="180">
        <f>+'3 vol. C'!C34</f>
        <v>43556</v>
      </c>
      <c r="C36" s="161"/>
      <c r="D36" s="140"/>
      <c r="E36" s="181"/>
    </row>
    <row r="37" spans="2:5" x14ac:dyDescent="0.2">
      <c r="B37" s="180">
        <f>+'3 vol. C'!C35</f>
        <v>43586</v>
      </c>
      <c r="C37" s="161"/>
      <c r="D37" s="140"/>
      <c r="E37" s="181"/>
    </row>
    <row r="38" spans="2:5" x14ac:dyDescent="0.2">
      <c r="B38" s="180">
        <f>+'3 vol. C'!C36</f>
        <v>43617</v>
      </c>
      <c r="C38" s="161"/>
      <c r="D38" s="140"/>
      <c r="E38" s="181"/>
    </row>
    <row r="39" spans="2:5" x14ac:dyDescent="0.2">
      <c r="B39" s="180">
        <f>+'3 vol. C'!C37</f>
        <v>43647</v>
      </c>
      <c r="C39" s="161"/>
      <c r="D39" s="140"/>
      <c r="E39" s="181"/>
    </row>
    <row r="40" spans="2:5" x14ac:dyDescent="0.2">
      <c r="B40" s="180">
        <f>+'3 vol. C'!C38</f>
        <v>43678</v>
      </c>
      <c r="C40" s="161"/>
      <c r="D40" s="140"/>
      <c r="E40" s="181"/>
    </row>
    <row r="41" spans="2:5" x14ac:dyDescent="0.2">
      <c r="B41" s="180">
        <f>+'3 vol. C'!C39</f>
        <v>43709</v>
      </c>
      <c r="C41" s="161"/>
      <c r="D41" s="140"/>
      <c r="E41" s="181"/>
    </row>
    <row r="42" spans="2:5" x14ac:dyDescent="0.2">
      <c r="B42" s="180">
        <f>+'3 vol. C'!C40</f>
        <v>43739</v>
      </c>
      <c r="C42" s="161"/>
      <c r="D42" s="140"/>
      <c r="E42" s="181"/>
    </row>
    <row r="43" spans="2:5" x14ac:dyDescent="0.2">
      <c r="B43" s="180">
        <f>+'3 vol. C'!C41</f>
        <v>43770</v>
      </c>
      <c r="C43" s="161"/>
      <c r="D43" s="140"/>
      <c r="E43" s="181"/>
    </row>
    <row r="44" spans="2:5" ht="13.5" thickBot="1" x14ac:dyDescent="0.25">
      <c r="B44" s="446">
        <f>+'3 vol. C'!C42</f>
        <v>43800</v>
      </c>
      <c r="C44" s="447"/>
      <c r="D44" s="448"/>
      <c r="E44" s="449"/>
    </row>
    <row r="45" spans="2:5" x14ac:dyDescent="0.2">
      <c r="B45" s="176">
        <f>+'3 vol. C'!C43</f>
        <v>43831</v>
      </c>
      <c r="C45" s="457"/>
      <c r="D45" s="453"/>
      <c r="E45" s="179"/>
    </row>
    <row r="46" spans="2:5" x14ac:dyDescent="0.2">
      <c r="B46" s="180">
        <f>+'3 vol. C'!C44</f>
        <v>43862</v>
      </c>
      <c r="C46" s="458"/>
      <c r="D46" s="451"/>
      <c r="E46" s="162"/>
    </row>
    <row r="47" spans="2:5" x14ac:dyDescent="0.2">
      <c r="B47" s="180">
        <f>+'3 vol. C'!C45</f>
        <v>43891</v>
      </c>
      <c r="C47" s="458"/>
      <c r="D47" s="451"/>
      <c r="E47" s="162"/>
    </row>
    <row r="48" spans="2:5" x14ac:dyDescent="0.2">
      <c r="B48" s="180">
        <f>+'3 vol. C'!C46</f>
        <v>43922</v>
      </c>
      <c r="C48" s="458"/>
      <c r="D48" s="451"/>
      <c r="E48" s="162"/>
    </row>
    <row r="49" spans="2:6" x14ac:dyDescent="0.2">
      <c r="B49" s="180">
        <f>+'3 vol. C'!C47</f>
        <v>43952</v>
      </c>
      <c r="C49" s="458"/>
      <c r="D49" s="451"/>
      <c r="E49" s="162"/>
    </row>
    <row r="50" spans="2:6" ht="13.5" thickBot="1" x14ac:dyDescent="0.25">
      <c r="B50" s="182">
        <f>+'3 vol. C'!C48</f>
        <v>43983</v>
      </c>
      <c r="C50" s="459"/>
      <c r="D50" s="456"/>
      <c r="E50" s="184"/>
    </row>
    <row r="51" spans="2:6" ht="13.5" thickBot="1" x14ac:dyDescent="0.25">
      <c r="B51" s="196"/>
      <c r="C51" s="191"/>
      <c r="D51" s="191"/>
      <c r="E51" s="192"/>
    </row>
    <row r="52" spans="2:6" x14ac:dyDescent="0.2">
      <c r="B52" s="193">
        <v>2014</v>
      </c>
      <c r="C52" s="400"/>
      <c r="D52" s="178"/>
      <c r="E52" s="403"/>
    </row>
    <row r="53" spans="2:6" x14ac:dyDescent="0.2">
      <c r="B53" s="194">
        <v>2015</v>
      </c>
      <c r="C53" s="401"/>
      <c r="D53" s="161"/>
      <c r="E53" s="404"/>
    </row>
    <row r="54" spans="2:6" x14ac:dyDescent="0.2">
      <c r="B54" s="194">
        <v>2016</v>
      </c>
      <c r="C54" s="401"/>
      <c r="D54" s="161"/>
      <c r="E54" s="404"/>
    </row>
    <row r="55" spans="2:6" x14ac:dyDescent="0.2">
      <c r="B55" s="194">
        <v>2017</v>
      </c>
      <c r="C55" s="401"/>
      <c r="D55" s="161"/>
      <c r="E55" s="404"/>
    </row>
    <row r="56" spans="2:6" x14ac:dyDescent="0.2">
      <c r="B56" s="194">
        <v>2018</v>
      </c>
      <c r="C56" s="401"/>
      <c r="D56" s="161"/>
      <c r="E56" s="404"/>
      <c r="F56" s="191"/>
    </row>
    <row r="57" spans="2:6" x14ac:dyDescent="0.2">
      <c r="B57" s="194">
        <f>+'4.RES PUB C'!A56</f>
        <v>2019</v>
      </c>
      <c r="C57" s="401"/>
      <c r="D57" s="161"/>
      <c r="E57" s="404"/>
      <c r="F57" s="191"/>
    </row>
    <row r="58" spans="2:6" ht="13.5" thickBot="1" x14ac:dyDescent="0.25">
      <c r="B58" s="195" t="str">
        <f>+'4.RES PUB C'!A57</f>
        <v>Ene-jun 2020</v>
      </c>
      <c r="C58" s="402"/>
      <c r="D58" s="183"/>
      <c r="E58" s="405"/>
    </row>
    <row r="59" spans="2:6" ht="29.25" customHeight="1" x14ac:dyDescent="0.2">
      <c r="B59" s="535" t="s">
        <v>237</v>
      </c>
      <c r="C59" s="536"/>
      <c r="D59" s="536"/>
      <c r="E59" s="536"/>
    </row>
    <row r="60" spans="2:6" x14ac:dyDescent="0.2">
      <c r="B60" s="51" t="s">
        <v>238</v>
      </c>
      <c r="C60" s="51"/>
      <c r="D60" s="51"/>
    </row>
    <row r="61" spans="2:6" x14ac:dyDescent="0.2">
      <c r="B61" s="227"/>
      <c r="C61" s="51"/>
      <c r="D61" s="51"/>
    </row>
    <row r="62" spans="2:6" hidden="1" x14ac:dyDescent="0.2">
      <c r="B62" s="84" t="s">
        <v>147</v>
      </c>
      <c r="C62" s="85"/>
      <c r="D62" s="56"/>
      <c r="E62" s="56"/>
    </row>
    <row r="63" spans="2:6" ht="13.5" hidden="1" thickBot="1" x14ac:dyDescent="0.25">
      <c r="B63" s="56"/>
      <c r="C63" s="56"/>
      <c r="D63" s="56"/>
      <c r="E63" s="56"/>
    </row>
    <row r="64" spans="2:6" ht="13.5" hidden="1" thickBot="1" x14ac:dyDescent="0.25">
      <c r="B64" s="89" t="s">
        <v>7</v>
      </c>
      <c r="C64" s="91" t="s">
        <v>138</v>
      </c>
      <c r="D64" s="105" t="s">
        <v>139</v>
      </c>
    </row>
    <row r="65" spans="2:4" hidden="1" x14ac:dyDescent="0.2">
      <c r="B65" s="97">
        <f>+B56</f>
        <v>2018</v>
      </c>
      <c r="C65" s="108">
        <f>+C56-SUM(C9:C20)</f>
        <v>0</v>
      </c>
      <c r="D65" s="111">
        <f>+D56-SUM(D9:D20)</f>
        <v>0</v>
      </c>
    </row>
    <row r="66" spans="2:4" hidden="1" x14ac:dyDescent="0.2">
      <c r="B66" s="99">
        <f>+B57</f>
        <v>2019</v>
      </c>
      <c r="C66" s="112">
        <f>+C57-SUM(C21:C32)</f>
        <v>0</v>
      </c>
      <c r="D66" s="115">
        <f>+D57-SUM(D21:D32)</f>
        <v>0</v>
      </c>
    </row>
    <row r="67" spans="2:4" ht="13.5" hidden="1" thickBot="1" x14ac:dyDescent="0.25">
      <c r="B67" s="100" t="str">
        <f>+B58</f>
        <v>Ene-jun 2020</v>
      </c>
      <c r="C67" s="116">
        <f>+C58-SUM(C33:C44)</f>
        <v>0</v>
      </c>
      <c r="D67" s="119">
        <f>+D58-SUM(D33:D44)</f>
        <v>0</v>
      </c>
    </row>
    <row r="68" spans="2:4" hidden="1" x14ac:dyDescent="0.2">
      <c r="B68" s="97" t="e">
        <f>+#REF!</f>
        <v>#REF!</v>
      </c>
      <c r="C68" s="125" t="e">
        <f>+#REF!-(SUM(C33:INDEX(C33:C44,'parámetros e instrucciones'!$E$3)))</f>
        <v>#REF!</v>
      </c>
      <c r="D68" s="125" t="e">
        <f>+#REF!-(SUM(D33:INDEX(D33:D44,'parámetros e instrucciones'!$E$3)))</f>
        <v>#REF!</v>
      </c>
    </row>
    <row r="69" spans="2:4" ht="13.5" hidden="1" thickBot="1" x14ac:dyDescent="0.25">
      <c r="B69" s="100" t="e">
        <f>+#REF!</f>
        <v>#REF!</v>
      </c>
      <c r="C69" s="129" t="e">
        <f>+#REF!-(SUM(#REF!:INDEX(#REF!,'parámetros e instrucciones'!$E$3)))</f>
        <v>#REF!</v>
      </c>
      <c r="D69" s="129" t="e">
        <f>+#REF!-(SUM(#REF!:INDEX(#REF!,'parámetros e instrucciones'!$E$3)))</f>
        <v>#REF!</v>
      </c>
    </row>
  </sheetData>
  <sheetProtection formatCells="0" formatColumns="0" formatRows="0"/>
  <mergeCells count="2">
    <mergeCell ref="B4:E4"/>
    <mergeCell ref="B59:E59"/>
  </mergeCells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scale="89" orientation="portrait" horizontalDpi="4294967292" verticalDpi="300" r:id="rId1"/>
  <headerFooter alignWithMargins="0">
    <oddHeader>&amp;R2020 - Año del General Manuel Belgrano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B1:G69"/>
  <sheetViews>
    <sheetView showGridLines="0" workbookViewId="0">
      <selection activeCell="C38" sqref="C38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226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71" customFormat="1" x14ac:dyDescent="0.2">
      <c r="B1" s="152" t="s">
        <v>262</v>
      </c>
      <c r="C1" s="152"/>
      <c r="D1" s="152"/>
      <c r="E1" s="152"/>
    </row>
    <row r="2" spans="2:7" s="171" customFormat="1" x14ac:dyDescent="0.2">
      <c r="B2" s="152" t="s">
        <v>236</v>
      </c>
      <c r="C2" s="152"/>
      <c r="D2" s="152"/>
      <c r="E2" s="152"/>
    </row>
    <row r="3" spans="2:7" s="171" customFormat="1" x14ac:dyDescent="0.2">
      <c r="B3" s="345" t="s">
        <v>263</v>
      </c>
      <c r="C3" s="345"/>
      <c r="D3" s="345"/>
      <c r="E3" s="345"/>
      <c r="F3" s="337"/>
    </row>
    <row r="4" spans="2:7" s="171" customFormat="1" x14ac:dyDescent="0.2">
      <c r="B4" s="491" t="s">
        <v>234</v>
      </c>
      <c r="C4" s="491"/>
      <c r="D4" s="491"/>
      <c r="E4" s="491"/>
      <c r="F4" s="399"/>
    </row>
    <row r="5" spans="2:7" x14ac:dyDescent="0.2">
      <c r="B5" s="336"/>
      <c r="C5" s="336"/>
      <c r="D5" s="336"/>
      <c r="E5" s="336"/>
      <c r="F5" s="337"/>
      <c r="G5" s="191"/>
    </row>
    <row r="6" spans="2:7" ht="12.75" customHeight="1" thickBot="1" x14ac:dyDescent="0.25">
      <c r="C6" s="208"/>
      <c r="D6" s="208"/>
      <c r="E6" s="208"/>
      <c r="F6" s="191"/>
    </row>
    <row r="7" spans="2:7" ht="26.25" customHeight="1" x14ac:dyDescent="0.2">
      <c r="B7" s="222" t="s">
        <v>6</v>
      </c>
      <c r="C7" s="223" t="s">
        <v>73</v>
      </c>
      <c r="D7" s="165" t="s">
        <v>10</v>
      </c>
      <c r="E7" s="224" t="s">
        <v>74</v>
      </c>
      <c r="F7" s="59"/>
    </row>
    <row r="8" spans="2:7" ht="13.5" thickBot="1" x14ac:dyDescent="0.25">
      <c r="B8" s="212" t="s">
        <v>7</v>
      </c>
      <c r="C8" s="225" t="s">
        <v>75</v>
      </c>
      <c r="D8" s="175" t="s">
        <v>76</v>
      </c>
      <c r="E8" s="213" t="s">
        <v>77</v>
      </c>
      <c r="F8" s="59"/>
    </row>
    <row r="9" spans="2:7" x14ac:dyDescent="0.2">
      <c r="B9" s="176">
        <f>+'3 vol. C'!C7</f>
        <v>42736</v>
      </c>
      <c r="C9" s="177"/>
      <c r="D9" s="178"/>
      <c r="E9" s="179"/>
    </row>
    <row r="10" spans="2:7" x14ac:dyDescent="0.2">
      <c r="B10" s="180">
        <f>+'3 vol. C'!C8</f>
        <v>42767</v>
      </c>
      <c r="C10" s="181"/>
      <c r="D10" s="161"/>
      <c r="E10" s="162"/>
    </row>
    <row r="11" spans="2:7" x14ac:dyDescent="0.2">
      <c r="B11" s="180">
        <f>+'3 vol. C'!C9</f>
        <v>42795</v>
      </c>
      <c r="C11" s="181"/>
      <c r="D11" s="161"/>
      <c r="E11" s="162"/>
    </row>
    <row r="12" spans="2:7" x14ac:dyDescent="0.2">
      <c r="B12" s="180">
        <f>+'3 vol. C'!C10</f>
        <v>42826</v>
      </c>
      <c r="C12" s="181"/>
      <c r="D12" s="161"/>
      <c r="E12" s="162"/>
    </row>
    <row r="13" spans="2:7" x14ac:dyDescent="0.2">
      <c r="B13" s="180">
        <f>+'3 vol. C'!C11</f>
        <v>42856</v>
      </c>
      <c r="C13" s="161"/>
      <c r="D13" s="161"/>
      <c r="E13" s="162"/>
    </row>
    <row r="14" spans="2:7" x14ac:dyDescent="0.2">
      <c r="B14" s="180">
        <f>+'3 vol. C'!C12</f>
        <v>42887</v>
      </c>
      <c r="C14" s="181"/>
      <c r="D14" s="161"/>
      <c r="E14" s="162"/>
    </row>
    <row r="15" spans="2:7" x14ac:dyDescent="0.2">
      <c r="B15" s="180">
        <f>+'3 vol. C'!C13</f>
        <v>42917</v>
      </c>
      <c r="C15" s="161"/>
      <c r="D15" s="161"/>
      <c r="E15" s="162"/>
    </row>
    <row r="16" spans="2:7" x14ac:dyDescent="0.2">
      <c r="B16" s="180">
        <f>+'3 vol. C'!C14</f>
        <v>42948</v>
      </c>
      <c r="C16" s="161"/>
      <c r="D16" s="161"/>
      <c r="E16" s="162"/>
    </row>
    <row r="17" spans="2:5" x14ac:dyDescent="0.2">
      <c r="B17" s="180">
        <f>+'3 vol. C'!C15</f>
        <v>42979</v>
      </c>
      <c r="C17" s="161"/>
      <c r="D17" s="161"/>
      <c r="E17" s="162"/>
    </row>
    <row r="18" spans="2:5" x14ac:dyDescent="0.2">
      <c r="B18" s="180">
        <f>+'3 vol. C'!C16</f>
        <v>43009</v>
      </c>
      <c r="C18" s="161"/>
      <c r="D18" s="161"/>
      <c r="E18" s="162"/>
    </row>
    <row r="19" spans="2:5" x14ac:dyDescent="0.2">
      <c r="B19" s="180">
        <f>+'3 vol. C'!C17</f>
        <v>43040</v>
      </c>
      <c r="C19" s="161"/>
      <c r="D19" s="161"/>
      <c r="E19" s="162"/>
    </row>
    <row r="20" spans="2:5" ht="13.5" thickBot="1" x14ac:dyDescent="0.25">
      <c r="B20" s="182">
        <f>+'3 vol. C'!C18</f>
        <v>43070</v>
      </c>
      <c r="C20" s="183"/>
      <c r="D20" s="183"/>
      <c r="E20" s="184"/>
    </row>
    <row r="21" spans="2:5" x14ac:dyDescent="0.2">
      <c r="B21" s="176">
        <f>+'3 vol. C'!C19</f>
        <v>43101</v>
      </c>
      <c r="C21" s="178"/>
      <c r="D21" s="178"/>
      <c r="E21" s="162"/>
    </row>
    <row r="22" spans="2:5" x14ac:dyDescent="0.2">
      <c r="B22" s="180">
        <f>+'3 vol. C'!C20</f>
        <v>43132</v>
      </c>
      <c r="C22" s="161"/>
      <c r="D22" s="161"/>
      <c r="E22" s="185"/>
    </row>
    <row r="23" spans="2:5" x14ac:dyDescent="0.2">
      <c r="B23" s="180">
        <f>+'3 vol. C'!C21</f>
        <v>43160</v>
      </c>
      <c r="C23" s="161"/>
      <c r="D23" s="161"/>
      <c r="E23" s="162"/>
    </row>
    <row r="24" spans="2:5" x14ac:dyDescent="0.2">
      <c r="B24" s="180">
        <f>+'3 vol. C'!C22</f>
        <v>43191</v>
      </c>
      <c r="C24" s="161"/>
      <c r="D24" s="161"/>
      <c r="E24" s="162"/>
    </row>
    <row r="25" spans="2:5" x14ac:dyDescent="0.2">
      <c r="B25" s="180">
        <f>+'3 vol. C'!C23</f>
        <v>43221</v>
      </c>
      <c r="C25" s="161"/>
      <c r="D25" s="161"/>
      <c r="E25" s="162"/>
    </row>
    <row r="26" spans="2:5" x14ac:dyDescent="0.2">
      <c r="B26" s="180">
        <f>+'3 vol. C'!C24</f>
        <v>43252</v>
      </c>
      <c r="C26" s="161"/>
      <c r="D26" s="161"/>
      <c r="E26" s="162"/>
    </row>
    <row r="27" spans="2:5" x14ac:dyDescent="0.2">
      <c r="B27" s="180">
        <f>+'3 vol. C'!C25</f>
        <v>43282</v>
      </c>
      <c r="C27" s="161"/>
      <c r="D27" s="161"/>
      <c r="E27" s="162"/>
    </row>
    <row r="28" spans="2:5" x14ac:dyDescent="0.2">
      <c r="B28" s="180">
        <f>+'3 vol. C'!C26</f>
        <v>43313</v>
      </c>
      <c r="C28" s="161"/>
      <c r="D28" s="161"/>
      <c r="E28" s="162"/>
    </row>
    <row r="29" spans="2:5" x14ac:dyDescent="0.2">
      <c r="B29" s="180">
        <f>+'3 vol. C'!C27</f>
        <v>43344</v>
      </c>
      <c r="C29" s="161"/>
      <c r="D29" s="161"/>
      <c r="E29" s="162"/>
    </row>
    <row r="30" spans="2:5" x14ac:dyDescent="0.2">
      <c r="B30" s="180">
        <f>+'3 vol. C'!C28</f>
        <v>43374</v>
      </c>
      <c r="C30" s="161"/>
      <c r="D30" s="161"/>
      <c r="E30" s="162"/>
    </row>
    <row r="31" spans="2:5" x14ac:dyDescent="0.2">
      <c r="B31" s="180">
        <f>+'3 vol. C'!C29</f>
        <v>43405</v>
      </c>
      <c r="C31" s="161"/>
      <c r="D31" s="161"/>
      <c r="E31" s="162"/>
    </row>
    <row r="32" spans="2:5" ht="13.5" thickBot="1" x14ac:dyDescent="0.25">
      <c r="B32" s="182">
        <f>+'3 vol. C'!C30</f>
        <v>43435</v>
      </c>
      <c r="C32" s="183"/>
      <c r="D32" s="183"/>
      <c r="E32" s="186"/>
    </row>
    <row r="33" spans="2:5" x14ac:dyDescent="0.2">
      <c r="B33" s="176">
        <f>+'3 vol. C'!C31</f>
        <v>43466</v>
      </c>
      <c r="C33" s="178"/>
      <c r="D33" s="187"/>
      <c r="E33" s="177"/>
    </row>
    <row r="34" spans="2:5" x14ac:dyDescent="0.2">
      <c r="B34" s="180">
        <f>+'3 vol. C'!C32</f>
        <v>43497</v>
      </c>
      <c r="C34" s="161"/>
      <c r="D34" s="140"/>
      <c r="E34" s="181"/>
    </row>
    <row r="35" spans="2:5" x14ac:dyDescent="0.2">
      <c r="B35" s="180">
        <f>+'3 vol. C'!C33</f>
        <v>43525</v>
      </c>
      <c r="C35" s="161"/>
      <c r="D35" s="140"/>
      <c r="E35" s="181"/>
    </row>
    <row r="36" spans="2:5" x14ac:dyDescent="0.2">
      <c r="B36" s="180">
        <f>+'3 vol. C'!C34</f>
        <v>43556</v>
      </c>
      <c r="C36" s="161"/>
      <c r="D36" s="140"/>
      <c r="E36" s="181"/>
    </row>
    <row r="37" spans="2:5" x14ac:dyDescent="0.2">
      <c r="B37" s="180">
        <f>+'3 vol. C'!C35</f>
        <v>43586</v>
      </c>
      <c r="C37" s="161"/>
      <c r="D37" s="140"/>
      <c r="E37" s="181"/>
    </row>
    <row r="38" spans="2:5" x14ac:dyDescent="0.2">
      <c r="B38" s="180">
        <f>+'3 vol. C'!C36</f>
        <v>43617</v>
      </c>
      <c r="C38" s="161"/>
      <c r="D38" s="140"/>
      <c r="E38" s="181"/>
    </row>
    <row r="39" spans="2:5" x14ac:dyDescent="0.2">
      <c r="B39" s="180">
        <f>+'3 vol. C'!C37</f>
        <v>43647</v>
      </c>
      <c r="C39" s="161"/>
      <c r="D39" s="140"/>
      <c r="E39" s="181"/>
    </row>
    <row r="40" spans="2:5" x14ac:dyDescent="0.2">
      <c r="B40" s="180">
        <f>+'3 vol. C'!C38</f>
        <v>43678</v>
      </c>
      <c r="C40" s="161"/>
      <c r="D40" s="140"/>
      <c r="E40" s="181"/>
    </row>
    <row r="41" spans="2:5" x14ac:dyDescent="0.2">
      <c r="B41" s="180">
        <f>+'3 vol. C'!C39</f>
        <v>43709</v>
      </c>
      <c r="C41" s="161"/>
      <c r="D41" s="140"/>
      <c r="E41" s="181"/>
    </row>
    <row r="42" spans="2:5" x14ac:dyDescent="0.2">
      <c r="B42" s="180">
        <f>+'3 vol. C'!C40</f>
        <v>43739</v>
      </c>
      <c r="C42" s="161"/>
      <c r="D42" s="140"/>
      <c r="E42" s="181"/>
    </row>
    <row r="43" spans="2:5" x14ac:dyDescent="0.2">
      <c r="B43" s="180">
        <f>+'3 vol. C'!C41</f>
        <v>43770</v>
      </c>
      <c r="C43" s="161"/>
      <c r="D43" s="140"/>
      <c r="E43" s="181"/>
    </row>
    <row r="44" spans="2:5" ht="13.5" thickBot="1" x14ac:dyDescent="0.25">
      <c r="B44" s="446">
        <f>+'3 vol. C'!C42</f>
        <v>43800</v>
      </c>
      <c r="C44" s="447"/>
      <c r="D44" s="448"/>
      <c r="E44" s="449"/>
    </row>
    <row r="45" spans="2:5" x14ac:dyDescent="0.2">
      <c r="B45" s="176">
        <f>+'3 vol. C'!C43</f>
        <v>43831</v>
      </c>
      <c r="C45" s="457"/>
      <c r="D45" s="453"/>
      <c r="E45" s="179"/>
    </row>
    <row r="46" spans="2:5" x14ac:dyDescent="0.2">
      <c r="B46" s="180">
        <f>+'3 vol. C'!C44</f>
        <v>43862</v>
      </c>
      <c r="C46" s="458"/>
      <c r="D46" s="451"/>
      <c r="E46" s="162"/>
    </row>
    <row r="47" spans="2:5" x14ac:dyDescent="0.2">
      <c r="B47" s="180">
        <f>+'3 vol. C'!C45</f>
        <v>43891</v>
      </c>
      <c r="C47" s="458"/>
      <c r="D47" s="451"/>
      <c r="E47" s="162"/>
    </row>
    <row r="48" spans="2:5" x14ac:dyDescent="0.2">
      <c r="B48" s="180">
        <f>+'3 vol. C'!C46</f>
        <v>43922</v>
      </c>
      <c r="C48" s="458"/>
      <c r="D48" s="451"/>
      <c r="E48" s="162"/>
    </row>
    <row r="49" spans="2:6" x14ac:dyDescent="0.2">
      <c r="B49" s="180">
        <f>+'3 vol. C'!C47</f>
        <v>43952</v>
      </c>
      <c r="C49" s="458"/>
      <c r="D49" s="451"/>
      <c r="E49" s="162"/>
    </row>
    <row r="50" spans="2:6" ht="13.5" thickBot="1" x14ac:dyDescent="0.25">
      <c r="B50" s="182">
        <f>+'3 vol. C'!C48</f>
        <v>43983</v>
      </c>
      <c r="C50" s="459"/>
      <c r="D50" s="456"/>
      <c r="E50" s="184"/>
    </row>
    <row r="51" spans="2:6" ht="13.5" thickBot="1" x14ac:dyDescent="0.25">
      <c r="B51" s="196"/>
      <c r="C51" s="191"/>
      <c r="D51" s="191"/>
      <c r="E51" s="192"/>
    </row>
    <row r="52" spans="2:6" x14ac:dyDescent="0.2">
      <c r="B52" s="193">
        <v>2014</v>
      </c>
      <c r="C52" s="400"/>
      <c r="D52" s="178"/>
      <c r="E52" s="403"/>
    </row>
    <row r="53" spans="2:6" x14ac:dyDescent="0.2">
      <c r="B53" s="194">
        <v>2015</v>
      </c>
      <c r="C53" s="401"/>
      <c r="D53" s="161"/>
      <c r="E53" s="404"/>
    </row>
    <row r="54" spans="2:6" x14ac:dyDescent="0.2">
      <c r="B54" s="194">
        <v>2016</v>
      </c>
      <c r="C54" s="401"/>
      <c r="D54" s="161"/>
      <c r="E54" s="404"/>
    </row>
    <row r="55" spans="2:6" x14ac:dyDescent="0.2">
      <c r="B55" s="194">
        <v>2017</v>
      </c>
      <c r="C55" s="401"/>
      <c r="D55" s="161"/>
      <c r="E55" s="404"/>
    </row>
    <row r="56" spans="2:6" x14ac:dyDescent="0.2">
      <c r="B56" s="194">
        <v>2018</v>
      </c>
      <c r="C56" s="401"/>
      <c r="D56" s="161"/>
      <c r="E56" s="404"/>
      <c r="F56" s="191"/>
    </row>
    <row r="57" spans="2:6" x14ac:dyDescent="0.2">
      <c r="B57" s="194">
        <f>+'4.RES PUB C'!A56</f>
        <v>2019</v>
      </c>
      <c r="C57" s="401"/>
      <c r="D57" s="161"/>
      <c r="E57" s="404"/>
      <c r="F57" s="191"/>
    </row>
    <row r="58" spans="2:6" ht="13.5" thickBot="1" x14ac:dyDescent="0.25">
      <c r="B58" s="195" t="str">
        <f>+'4.RES PUB C'!A57</f>
        <v>Ene-jun 2020</v>
      </c>
      <c r="C58" s="402"/>
      <c r="D58" s="183"/>
      <c r="E58" s="405"/>
    </row>
    <row r="59" spans="2:6" ht="29.25" customHeight="1" x14ac:dyDescent="0.2">
      <c r="B59" s="535" t="s">
        <v>237</v>
      </c>
      <c r="C59" s="536"/>
      <c r="D59" s="536"/>
      <c r="E59" s="536"/>
    </row>
    <row r="60" spans="2:6" x14ac:dyDescent="0.2">
      <c r="B60" s="51" t="s">
        <v>238</v>
      </c>
      <c r="C60" s="51"/>
      <c r="D60" s="51"/>
    </row>
    <row r="61" spans="2:6" x14ac:dyDescent="0.2">
      <c r="B61" s="227"/>
      <c r="C61" s="51"/>
      <c r="D61" s="51"/>
    </row>
    <row r="62" spans="2:6" hidden="1" x14ac:dyDescent="0.2">
      <c r="B62" s="84" t="s">
        <v>147</v>
      </c>
      <c r="C62" s="85"/>
      <c r="D62" s="56"/>
      <c r="E62" s="56"/>
    </row>
    <row r="63" spans="2:6" ht="13.5" hidden="1" thickBot="1" x14ac:dyDescent="0.25">
      <c r="B63" s="56"/>
      <c r="C63" s="56"/>
      <c r="D63" s="56"/>
      <c r="E63" s="56"/>
    </row>
    <row r="64" spans="2:6" ht="13.5" hidden="1" thickBot="1" x14ac:dyDescent="0.25">
      <c r="B64" s="89" t="s">
        <v>7</v>
      </c>
      <c r="C64" s="91" t="s">
        <v>138</v>
      </c>
      <c r="D64" s="105" t="s">
        <v>139</v>
      </c>
    </row>
    <row r="65" spans="2:4" hidden="1" x14ac:dyDescent="0.2">
      <c r="B65" s="97">
        <f>+B56</f>
        <v>2018</v>
      </c>
      <c r="C65" s="108">
        <f>+C56-SUM(C9:C20)</f>
        <v>0</v>
      </c>
      <c r="D65" s="111">
        <f>+D56-SUM(D9:D20)</f>
        <v>0</v>
      </c>
    </row>
    <row r="66" spans="2:4" hidden="1" x14ac:dyDescent="0.2">
      <c r="B66" s="99">
        <f>+B57</f>
        <v>2019</v>
      </c>
      <c r="C66" s="112">
        <f>+C57-SUM(C21:C32)</f>
        <v>0</v>
      </c>
      <c r="D66" s="115">
        <f>+D57-SUM(D21:D32)</f>
        <v>0</v>
      </c>
    </row>
    <row r="67" spans="2:4" ht="13.5" hidden="1" thickBot="1" x14ac:dyDescent="0.25">
      <c r="B67" s="100" t="str">
        <f>+B58</f>
        <v>Ene-jun 2020</v>
      </c>
      <c r="C67" s="116">
        <f>+C58-SUM(C33:C44)</f>
        <v>0</v>
      </c>
      <c r="D67" s="119">
        <f>+D58-SUM(D33:D44)</f>
        <v>0</v>
      </c>
    </row>
    <row r="68" spans="2:4" hidden="1" x14ac:dyDescent="0.2">
      <c r="B68" s="97" t="e">
        <f>+#REF!</f>
        <v>#REF!</v>
      </c>
      <c r="C68" s="125" t="e">
        <f>+#REF!-(SUM(C33:INDEX(C33:C44,'parámetros e instrucciones'!$E$3)))</f>
        <v>#REF!</v>
      </c>
      <c r="D68" s="125" t="e">
        <f>+#REF!-(SUM(D33:INDEX(D33:D44,'parámetros e instrucciones'!$E$3)))</f>
        <v>#REF!</v>
      </c>
    </row>
    <row r="69" spans="2:4" ht="13.5" hidden="1" thickBot="1" x14ac:dyDescent="0.25">
      <c r="B69" s="100" t="e">
        <f>+#REF!</f>
        <v>#REF!</v>
      </c>
      <c r="C69" s="129" t="e">
        <f>+#REF!-(SUM(#REF!:INDEX(#REF!,'parámetros e instrucciones'!$E$3)))</f>
        <v>#REF!</v>
      </c>
      <c r="D69" s="129" t="e">
        <f>+#REF!-(SUM(#REF!:INDEX(#REF!,'parámetros e instrucciones'!$E$3)))</f>
        <v>#REF!</v>
      </c>
    </row>
  </sheetData>
  <sheetProtection formatCells="0" formatColumns="0" formatRows="0"/>
  <mergeCells count="2">
    <mergeCell ref="B4:E4"/>
    <mergeCell ref="B59:E59"/>
  </mergeCells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scale="89" orientation="portrait" horizontalDpi="4294967292" verticalDpi="300" r:id="rId1"/>
  <headerFooter alignWithMargins="0">
    <oddHeader>&amp;R2020 - Año del General Manuel Belgrano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B1:G69"/>
  <sheetViews>
    <sheetView showGridLines="0" workbookViewId="0">
      <selection activeCell="C38" sqref="C38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226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71" customFormat="1" x14ac:dyDescent="0.2">
      <c r="B1" s="152" t="s">
        <v>265</v>
      </c>
      <c r="C1" s="152"/>
      <c r="D1" s="152"/>
      <c r="E1" s="152"/>
    </row>
    <row r="2" spans="2:7" s="171" customFormat="1" x14ac:dyDescent="0.2">
      <c r="B2" s="152" t="s">
        <v>236</v>
      </c>
      <c r="C2" s="152"/>
      <c r="D2" s="152"/>
      <c r="E2" s="152"/>
    </row>
    <row r="3" spans="2:7" s="171" customFormat="1" x14ac:dyDescent="0.2">
      <c r="B3" s="345" t="s">
        <v>264</v>
      </c>
      <c r="C3" s="345"/>
      <c r="D3" s="345"/>
      <c r="E3" s="345"/>
      <c r="F3" s="337"/>
    </row>
    <row r="4" spans="2:7" s="171" customFormat="1" x14ac:dyDescent="0.2">
      <c r="B4" s="491" t="s">
        <v>234</v>
      </c>
      <c r="C4" s="491"/>
      <c r="D4" s="491"/>
      <c r="E4" s="491"/>
      <c r="F4" s="399"/>
    </row>
    <row r="5" spans="2:7" x14ac:dyDescent="0.2">
      <c r="B5" s="336"/>
      <c r="C5" s="336"/>
      <c r="D5" s="336"/>
      <c r="E5" s="336"/>
      <c r="F5" s="337"/>
      <c r="G5" s="191"/>
    </row>
    <row r="6" spans="2:7" ht="12.75" customHeight="1" thickBot="1" x14ac:dyDescent="0.25">
      <c r="C6" s="208"/>
      <c r="D6" s="208"/>
      <c r="E6" s="208"/>
      <c r="F6" s="191"/>
    </row>
    <row r="7" spans="2:7" ht="26.25" customHeight="1" x14ac:dyDescent="0.2">
      <c r="B7" s="222" t="s">
        <v>6</v>
      </c>
      <c r="C7" s="223" t="s">
        <v>73</v>
      </c>
      <c r="D7" s="165" t="s">
        <v>10</v>
      </c>
      <c r="E7" s="224" t="s">
        <v>74</v>
      </c>
      <c r="F7" s="59"/>
    </row>
    <row r="8" spans="2:7" ht="13.5" thickBot="1" x14ac:dyDescent="0.25">
      <c r="B8" s="212" t="s">
        <v>7</v>
      </c>
      <c r="C8" s="225" t="s">
        <v>75</v>
      </c>
      <c r="D8" s="175" t="s">
        <v>76</v>
      </c>
      <c r="E8" s="213" t="s">
        <v>77</v>
      </c>
      <c r="F8" s="59"/>
    </row>
    <row r="9" spans="2:7" x14ac:dyDescent="0.2">
      <c r="B9" s="176">
        <f>+'3 vol. C'!C7</f>
        <v>42736</v>
      </c>
      <c r="C9" s="177"/>
      <c r="D9" s="178"/>
      <c r="E9" s="179"/>
    </row>
    <row r="10" spans="2:7" x14ac:dyDescent="0.2">
      <c r="B10" s="180">
        <f>+'3 vol. C'!C8</f>
        <v>42767</v>
      </c>
      <c r="C10" s="181"/>
      <c r="D10" s="161"/>
      <c r="E10" s="162"/>
    </row>
    <row r="11" spans="2:7" x14ac:dyDescent="0.2">
      <c r="B11" s="180">
        <f>+'3 vol. C'!C9</f>
        <v>42795</v>
      </c>
      <c r="C11" s="181"/>
      <c r="D11" s="161"/>
      <c r="E11" s="162"/>
    </row>
    <row r="12" spans="2:7" x14ac:dyDescent="0.2">
      <c r="B12" s="180">
        <f>+'3 vol. C'!C10</f>
        <v>42826</v>
      </c>
      <c r="C12" s="181"/>
      <c r="D12" s="161"/>
      <c r="E12" s="162"/>
    </row>
    <row r="13" spans="2:7" x14ac:dyDescent="0.2">
      <c r="B13" s="180">
        <f>+'3 vol. C'!C11</f>
        <v>42856</v>
      </c>
      <c r="C13" s="161"/>
      <c r="D13" s="161"/>
      <c r="E13" s="162"/>
    </row>
    <row r="14" spans="2:7" x14ac:dyDescent="0.2">
      <c r="B14" s="180">
        <f>+'3 vol. C'!C12</f>
        <v>42887</v>
      </c>
      <c r="C14" s="181"/>
      <c r="D14" s="161"/>
      <c r="E14" s="162"/>
    </row>
    <row r="15" spans="2:7" x14ac:dyDescent="0.2">
      <c r="B15" s="180">
        <f>+'3 vol. C'!C13</f>
        <v>42917</v>
      </c>
      <c r="C15" s="161"/>
      <c r="D15" s="161"/>
      <c r="E15" s="162"/>
    </row>
    <row r="16" spans="2:7" x14ac:dyDescent="0.2">
      <c r="B16" s="180">
        <f>+'3 vol. C'!C14</f>
        <v>42948</v>
      </c>
      <c r="C16" s="161"/>
      <c r="D16" s="161"/>
      <c r="E16" s="162"/>
    </row>
    <row r="17" spans="2:5" x14ac:dyDescent="0.2">
      <c r="B17" s="180">
        <f>+'3 vol. C'!C15</f>
        <v>42979</v>
      </c>
      <c r="C17" s="161"/>
      <c r="D17" s="161"/>
      <c r="E17" s="162"/>
    </row>
    <row r="18" spans="2:5" x14ac:dyDescent="0.2">
      <c r="B18" s="180">
        <f>+'3 vol. C'!C16</f>
        <v>43009</v>
      </c>
      <c r="C18" s="161"/>
      <c r="D18" s="161"/>
      <c r="E18" s="162"/>
    </row>
    <row r="19" spans="2:5" x14ac:dyDescent="0.2">
      <c r="B19" s="180">
        <f>+'3 vol. C'!C17</f>
        <v>43040</v>
      </c>
      <c r="C19" s="161"/>
      <c r="D19" s="161"/>
      <c r="E19" s="162"/>
    </row>
    <row r="20" spans="2:5" ht="13.5" thickBot="1" x14ac:dyDescent="0.25">
      <c r="B20" s="182">
        <f>+'3 vol. C'!C18</f>
        <v>43070</v>
      </c>
      <c r="C20" s="183"/>
      <c r="D20" s="183"/>
      <c r="E20" s="184"/>
    </row>
    <row r="21" spans="2:5" x14ac:dyDescent="0.2">
      <c r="B21" s="176">
        <f>+'3 vol. C'!C19</f>
        <v>43101</v>
      </c>
      <c r="C21" s="178"/>
      <c r="D21" s="178"/>
      <c r="E21" s="162"/>
    </row>
    <row r="22" spans="2:5" x14ac:dyDescent="0.2">
      <c r="B22" s="180">
        <f>+'3 vol. C'!C20</f>
        <v>43132</v>
      </c>
      <c r="C22" s="161"/>
      <c r="D22" s="161"/>
      <c r="E22" s="185"/>
    </row>
    <row r="23" spans="2:5" x14ac:dyDescent="0.2">
      <c r="B23" s="180">
        <f>+'3 vol. C'!C21</f>
        <v>43160</v>
      </c>
      <c r="C23" s="161"/>
      <c r="D23" s="161"/>
      <c r="E23" s="162"/>
    </row>
    <row r="24" spans="2:5" x14ac:dyDescent="0.2">
      <c r="B24" s="180">
        <f>+'3 vol. C'!C22</f>
        <v>43191</v>
      </c>
      <c r="C24" s="161"/>
      <c r="D24" s="161"/>
      <c r="E24" s="162"/>
    </row>
    <row r="25" spans="2:5" x14ac:dyDescent="0.2">
      <c r="B25" s="180">
        <f>+'3 vol. C'!C23</f>
        <v>43221</v>
      </c>
      <c r="C25" s="161"/>
      <c r="D25" s="161"/>
      <c r="E25" s="162"/>
    </row>
    <row r="26" spans="2:5" x14ac:dyDescent="0.2">
      <c r="B26" s="180">
        <f>+'3 vol. C'!C24</f>
        <v>43252</v>
      </c>
      <c r="C26" s="161"/>
      <c r="D26" s="161"/>
      <c r="E26" s="162"/>
    </row>
    <row r="27" spans="2:5" x14ac:dyDescent="0.2">
      <c r="B27" s="180">
        <f>+'3 vol. C'!C25</f>
        <v>43282</v>
      </c>
      <c r="C27" s="161"/>
      <c r="D27" s="161"/>
      <c r="E27" s="162"/>
    </row>
    <row r="28" spans="2:5" x14ac:dyDescent="0.2">
      <c r="B28" s="180">
        <f>+'3 vol. C'!C26</f>
        <v>43313</v>
      </c>
      <c r="C28" s="161"/>
      <c r="D28" s="161"/>
      <c r="E28" s="162"/>
    </row>
    <row r="29" spans="2:5" x14ac:dyDescent="0.2">
      <c r="B29" s="180">
        <f>+'3 vol. C'!C27</f>
        <v>43344</v>
      </c>
      <c r="C29" s="161"/>
      <c r="D29" s="161"/>
      <c r="E29" s="162"/>
    </row>
    <row r="30" spans="2:5" x14ac:dyDescent="0.2">
      <c r="B30" s="180">
        <f>+'3 vol. C'!C28</f>
        <v>43374</v>
      </c>
      <c r="C30" s="161"/>
      <c r="D30" s="161"/>
      <c r="E30" s="162"/>
    </row>
    <row r="31" spans="2:5" x14ac:dyDescent="0.2">
      <c r="B31" s="180">
        <f>+'3 vol. C'!C29</f>
        <v>43405</v>
      </c>
      <c r="C31" s="161"/>
      <c r="D31" s="161"/>
      <c r="E31" s="162"/>
    </row>
    <row r="32" spans="2:5" ht="13.5" thickBot="1" x14ac:dyDescent="0.25">
      <c r="B32" s="182">
        <f>+'3 vol. C'!C30</f>
        <v>43435</v>
      </c>
      <c r="C32" s="183"/>
      <c r="D32" s="183"/>
      <c r="E32" s="186"/>
    </row>
    <row r="33" spans="2:5" x14ac:dyDescent="0.2">
      <c r="B33" s="176">
        <f>+'3 vol. C'!C31</f>
        <v>43466</v>
      </c>
      <c r="C33" s="178"/>
      <c r="D33" s="187"/>
      <c r="E33" s="177"/>
    </row>
    <row r="34" spans="2:5" x14ac:dyDescent="0.2">
      <c r="B34" s="180">
        <f>+'3 vol. C'!C32</f>
        <v>43497</v>
      </c>
      <c r="C34" s="161"/>
      <c r="D34" s="140"/>
      <c r="E34" s="181"/>
    </row>
    <row r="35" spans="2:5" x14ac:dyDescent="0.2">
      <c r="B35" s="180">
        <f>+'3 vol. C'!C33</f>
        <v>43525</v>
      </c>
      <c r="C35" s="161"/>
      <c r="D35" s="140"/>
      <c r="E35" s="181"/>
    </row>
    <row r="36" spans="2:5" x14ac:dyDescent="0.2">
      <c r="B36" s="180">
        <f>+'3 vol. C'!C34</f>
        <v>43556</v>
      </c>
      <c r="C36" s="161"/>
      <c r="D36" s="140"/>
      <c r="E36" s="181"/>
    </row>
    <row r="37" spans="2:5" x14ac:dyDescent="0.2">
      <c r="B37" s="180">
        <f>+'3 vol. C'!C35</f>
        <v>43586</v>
      </c>
      <c r="C37" s="161"/>
      <c r="D37" s="140"/>
      <c r="E37" s="181"/>
    </row>
    <row r="38" spans="2:5" x14ac:dyDescent="0.2">
      <c r="B38" s="180">
        <f>+'3 vol. C'!C36</f>
        <v>43617</v>
      </c>
      <c r="C38" s="161"/>
      <c r="D38" s="140"/>
      <c r="E38" s="181"/>
    </row>
    <row r="39" spans="2:5" x14ac:dyDescent="0.2">
      <c r="B39" s="180">
        <f>+'3 vol. C'!C37</f>
        <v>43647</v>
      </c>
      <c r="C39" s="161"/>
      <c r="D39" s="140"/>
      <c r="E39" s="181"/>
    </row>
    <row r="40" spans="2:5" x14ac:dyDescent="0.2">
      <c r="B40" s="180">
        <f>+'3 vol. C'!C38</f>
        <v>43678</v>
      </c>
      <c r="C40" s="161"/>
      <c r="D40" s="140"/>
      <c r="E40" s="181"/>
    </row>
    <row r="41" spans="2:5" x14ac:dyDescent="0.2">
      <c r="B41" s="180">
        <f>+'3 vol. C'!C39</f>
        <v>43709</v>
      </c>
      <c r="C41" s="161"/>
      <c r="D41" s="140"/>
      <c r="E41" s="181"/>
    </row>
    <row r="42" spans="2:5" x14ac:dyDescent="0.2">
      <c r="B42" s="180">
        <f>+'3 vol. C'!C40</f>
        <v>43739</v>
      </c>
      <c r="C42" s="161"/>
      <c r="D42" s="140"/>
      <c r="E42" s="181"/>
    </row>
    <row r="43" spans="2:5" x14ac:dyDescent="0.2">
      <c r="B43" s="180">
        <f>+'3 vol. C'!C41</f>
        <v>43770</v>
      </c>
      <c r="C43" s="161"/>
      <c r="D43" s="140"/>
      <c r="E43" s="181"/>
    </row>
    <row r="44" spans="2:5" ht="13.5" thickBot="1" x14ac:dyDescent="0.25">
      <c r="B44" s="446">
        <f>+'3 vol. C'!C42</f>
        <v>43800</v>
      </c>
      <c r="C44" s="447"/>
      <c r="D44" s="448"/>
      <c r="E44" s="449"/>
    </row>
    <row r="45" spans="2:5" x14ac:dyDescent="0.2">
      <c r="B45" s="176">
        <f>+'3 vol. C'!C43</f>
        <v>43831</v>
      </c>
      <c r="C45" s="457"/>
      <c r="D45" s="453"/>
      <c r="E45" s="179"/>
    </row>
    <row r="46" spans="2:5" x14ac:dyDescent="0.2">
      <c r="B46" s="180">
        <f>+'3 vol. C'!C44</f>
        <v>43862</v>
      </c>
      <c r="C46" s="458"/>
      <c r="D46" s="451"/>
      <c r="E46" s="162"/>
    </row>
    <row r="47" spans="2:5" x14ac:dyDescent="0.2">
      <c r="B47" s="180">
        <f>+'3 vol. C'!C45</f>
        <v>43891</v>
      </c>
      <c r="C47" s="458"/>
      <c r="D47" s="451"/>
      <c r="E47" s="162"/>
    </row>
    <row r="48" spans="2:5" x14ac:dyDescent="0.2">
      <c r="B48" s="180">
        <f>+'3 vol. C'!C46</f>
        <v>43922</v>
      </c>
      <c r="C48" s="458"/>
      <c r="D48" s="451"/>
      <c r="E48" s="162"/>
    </row>
    <row r="49" spans="2:6" x14ac:dyDescent="0.2">
      <c r="B49" s="180">
        <f>+'3 vol. C'!C47</f>
        <v>43952</v>
      </c>
      <c r="C49" s="458"/>
      <c r="D49" s="451"/>
      <c r="E49" s="162"/>
    </row>
    <row r="50" spans="2:6" ht="13.5" thickBot="1" x14ac:dyDescent="0.25">
      <c r="B50" s="182">
        <f>+'3 vol. C'!C48</f>
        <v>43983</v>
      </c>
      <c r="C50" s="459"/>
      <c r="D50" s="456"/>
      <c r="E50" s="184"/>
    </row>
    <row r="51" spans="2:6" ht="13.5" thickBot="1" x14ac:dyDescent="0.25">
      <c r="B51" s="196"/>
      <c r="C51" s="191"/>
      <c r="D51" s="191"/>
      <c r="E51" s="192"/>
    </row>
    <row r="52" spans="2:6" x14ac:dyDescent="0.2">
      <c r="B52" s="193">
        <v>2014</v>
      </c>
      <c r="C52" s="400"/>
      <c r="D52" s="178"/>
      <c r="E52" s="403"/>
    </row>
    <row r="53" spans="2:6" x14ac:dyDescent="0.2">
      <c r="B53" s="194">
        <v>2015</v>
      </c>
      <c r="C53" s="401"/>
      <c r="D53" s="161"/>
      <c r="E53" s="404"/>
    </row>
    <row r="54" spans="2:6" x14ac:dyDescent="0.2">
      <c r="B54" s="194">
        <v>2016</v>
      </c>
      <c r="C54" s="401"/>
      <c r="D54" s="161"/>
      <c r="E54" s="404"/>
    </row>
    <row r="55" spans="2:6" x14ac:dyDescent="0.2">
      <c r="B55" s="194">
        <v>2017</v>
      </c>
      <c r="C55" s="401"/>
      <c r="D55" s="161"/>
      <c r="E55" s="404"/>
    </row>
    <row r="56" spans="2:6" x14ac:dyDescent="0.2">
      <c r="B56" s="194">
        <v>2018</v>
      </c>
      <c r="C56" s="401"/>
      <c r="D56" s="161"/>
      <c r="E56" s="404"/>
      <c r="F56" s="191"/>
    </row>
    <row r="57" spans="2:6" x14ac:dyDescent="0.2">
      <c r="B57" s="194">
        <f>+'4.RES PUB C'!A56</f>
        <v>2019</v>
      </c>
      <c r="C57" s="401"/>
      <c r="D57" s="161"/>
      <c r="E57" s="404"/>
      <c r="F57" s="191"/>
    </row>
    <row r="58" spans="2:6" ht="13.5" thickBot="1" x14ac:dyDescent="0.25">
      <c r="B58" s="195" t="str">
        <f>+'4.RES PUB C'!A57</f>
        <v>Ene-jun 2020</v>
      </c>
      <c r="C58" s="402"/>
      <c r="D58" s="183"/>
      <c r="E58" s="405"/>
    </row>
    <row r="59" spans="2:6" ht="29.25" customHeight="1" x14ac:dyDescent="0.2">
      <c r="B59" s="535" t="s">
        <v>237</v>
      </c>
      <c r="C59" s="536"/>
      <c r="D59" s="536"/>
      <c r="E59" s="536"/>
    </row>
    <row r="60" spans="2:6" x14ac:dyDescent="0.2">
      <c r="B60" s="51" t="s">
        <v>238</v>
      </c>
      <c r="C60" s="51"/>
      <c r="D60" s="51"/>
    </row>
    <row r="61" spans="2:6" x14ac:dyDescent="0.2">
      <c r="B61" s="227"/>
      <c r="C61" s="51"/>
      <c r="D61" s="51"/>
    </row>
    <row r="62" spans="2:6" hidden="1" x14ac:dyDescent="0.2">
      <c r="B62" s="84" t="s">
        <v>147</v>
      </c>
      <c r="C62" s="85"/>
      <c r="D62" s="56"/>
      <c r="E62" s="56"/>
    </row>
    <row r="63" spans="2:6" ht="13.5" hidden="1" thickBot="1" x14ac:dyDescent="0.25">
      <c r="B63" s="56"/>
      <c r="C63" s="56"/>
      <c r="D63" s="56"/>
      <c r="E63" s="56"/>
    </row>
    <row r="64" spans="2:6" ht="13.5" hidden="1" thickBot="1" x14ac:dyDescent="0.25">
      <c r="B64" s="89" t="s">
        <v>7</v>
      </c>
      <c r="C64" s="91" t="s">
        <v>138</v>
      </c>
      <c r="D64" s="105" t="s">
        <v>139</v>
      </c>
    </row>
    <row r="65" spans="2:4" hidden="1" x14ac:dyDescent="0.2">
      <c r="B65" s="97">
        <f>+B56</f>
        <v>2018</v>
      </c>
      <c r="C65" s="108">
        <f>+C56-SUM(C9:C20)</f>
        <v>0</v>
      </c>
      <c r="D65" s="111">
        <f>+D56-SUM(D9:D20)</f>
        <v>0</v>
      </c>
    </row>
    <row r="66" spans="2:4" hidden="1" x14ac:dyDescent="0.2">
      <c r="B66" s="99">
        <f>+B57</f>
        <v>2019</v>
      </c>
      <c r="C66" s="112">
        <f>+C57-SUM(C21:C32)</f>
        <v>0</v>
      </c>
      <c r="D66" s="115">
        <f>+D57-SUM(D21:D32)</f>
        <v>0</v>
      </c>
    </row>
    <row r="67" spans="2:4" ht="13.5" hidden="1" thickBot="1" x14ac:dyDescent="0.25">
      <c r="B67" s="100" t="str">
        <f>+B58</f>
        <v>Ene-jun 2020</v>
      </c>
      <c r="C67" s="116">
        <f>+C58-SUM(C33:C44)</f>
        <v>0</v>
      </c>
      <c r="D67" s="119">
        <f>+D58-SUM(D33:D44)</f>
        <v>0</v>
      </c>
    </row>
    <row r="68" spans="2:4" hidden="1" x14ac:dyDescent="0.2">
      <c r="B68" s="97" t="e">
        <f>+#REF!</f>
        <v>#REF!</v>
      </c>
      <c r="C68" s="125" t="e">
        <f>+#REF!-(SUM(C33:INDEX(C33:C44,'parámetros e instrucciones'!$E$3)))</f>
        <v>#REF!</v>
      </c>
      <c r="D68" s="125" t="e">
        <f>+#REF!-(SUM(D33:INDEX(D33:D44,'parámetros e instrucciones'!$E$3)))</f>
        <v>#REF!</v>
      </c>
    </row>
    <row r="69" spans="2:4" ht="13.5" hidden="1" thickBot="1" x14ac:dyDescent="0.25">
      <c r="B69" s="100" t="e">
        <f>+#REF!</f>
        <v>#REF!</v>
      </c>
      <c r="C69" s="129" t="e">
        <f>+#REF!-(SUM(#REF!:INDEX(#REF!,'parámetros e instrucciones'!$E$3)))</f>
        <v>#REF!</v>
      </c>
      <c r="D69" s="129" t="e">
        <f>+#REF!-(SUM(#REF!:INDEX(#REF!,'parámetros e instrucciones'!$E$3)))</f>
        <v>#REF!</v>
      </c>
    </row>
  </sheetData>
  <sheetProtection formatCells="0" formatColumns="0" formatRows="0"/>
  <mergeCells count="2">
    <mergeCell ref="B4:E4"/>
    <mergeCell ref="B59:E59"/>
  </mergeCells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scale="89" orientation="portrait" horizontalDpi="4294967292" verticalDpi="300" r:id="rId1"/>
  <headerFooter alignWithMargins="0">
    <oddHeader>&amp;R2020 - Año del General Manuel Belgrano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1"/>
  <sheetViews>
    <sheetView showGridLines="0" workbookViewId="0">
      <selection activeCell="C38" sqref="C38"/>
    </sheetView>
  </sheetViews>
  <sheetFormatPr baseColWidth="10" defaultRowHeight="12.75" x14ac:dyDescent="0.2"/>
  <cols>
    <col min="1" max="1" width="14.5703125" style="51" customWidth="1"/>
    <col min="2" max="2" width="24.85546875" style="51" customWidth="1"/>
    <col min="3" max="3" width="16.140625" style="51" customWidth="1"/>
    <col min="4" max="5" width="11.42578125" style="51"/>
    <col min="6" max="6" width="14.140625" style="51" customWidth="1"/>
    <col min="7" max="9" width="2.85546875" style="51" customWidth="1"/>
    <col min="10" max="16384" width="11.42578125" style="51"/>
  </cols>
  <sheetData>
    <row r="1" spans="1:8" x14ac:dyDescent="0.2">
      <c r="A1" s="499" t="s">
        <v>239</v>
      </c>
      <c r="B1" s="499"/>
      <c r="C1" s="499"/>
      <c r="D1" s="499"/>
      <c r="E1" s="499"/>
      <c r="F1" s="221"/>
      <c r="G1" s="221"/>
      <c r="H1" s="221"/>
    </row>
    <row r="2" spans="1:8" x14ac:dyDescent="0.2">
      <c r="A2" s="499" t="s">
        <v>78</v>
      </c>
      <c r="B2" s="499"/>
      <c r="C2" s="499"/>
      <c r="D2" s="499"/>
      <c r="E2" s="499"/>
      <c r="F2" s="153"/>
    </row>
    <row r="3" spans="1:8" x14ac:dyDescent="0.2">
      <c r="A3" s="499" t="str">
        <f>+'1 modelos C'!A3</f>
        <v>Crucetas</v>
      </c>
      <c r="B3" s="499"/>
      <c r="C3" s="499"/>
      <c r="D3" s="499"/>
      <c r="E3" s="499"/>
      <c r="F3" s="348"/>
      <c r="G3" s="54"/>
    </row>
    <row r="4" spans="1:8" x14ac:dyDescent="0.2">
      <c r="A4" s="499" t="s">
        <v>79</v>
      </c>
      <c r="B4" s="499"/>
      <c r="C4" s="499"/>
      <c r="D4" s="499"/>
      <c r="E4" s="499"/>
      <c r="F4" s="153"/>
    </row>
    <row r="5" spans="1:8" x14ac:dyDescent="0.2">
      <c r="A5" s="499" t="s">
        <v>80</v>
      </c>
      <c r="B5" s="499"/>
      <c r="C5" s="499"/>
      <c r="D5" s="499"/>
      <c r="E5" s="499"/>
      <c r="F5" s="153"/>
    </row>
    <row r="6" spans="1:8" ht="13.5" thickBot="1" x14ac:dyDescent="0.25">
      <c r="A6" s="344"/>
      <c r="B6" s="344"/>
      <c r="C6" s="344"/>
      <c r="D6" s="344"/>
      <c r="E6" s="344"/>
      <c r="F6" s="153"/>
    </row>
    <row r="7" spans="1:8" ht="12.75" customHeight="1" x14ac:dyDescent="0.2">
      <c r="A7" s="165" t="s">
        <v>6</v>
      </c>
      <c r="B7" s="165" t="s">
        <v>81</v>
      </c>
      <c r="C7" s="165" t="s">
        <v>82</v>
      </c>
      <c r="D7" s="165" t="s">
        <v>15</v>
      </c>
      <c r="E7" s="165" t="s">
        <v>95</v>
      </c>
      <c r="F7"/>
    </row>
    <row r="8" spans="1:8" ht="13.5" thickBot="1" x14ac:dyDescent="0.25">
      <c r="A8" s="175" t="s">
        <v>7</v>
      </c>
      <c r="B8" s="175" t="s">
        <v>83</v>
      </c>
      <c r="C8" s="175" t="s">
        <v>218</v>
      </c>
      <c r="D8" s="175" t="s">
        <v>84</v>
      </c>
      <c r="E8" s="175" t="s">
        <v>84</v>
      </c>
      <c r="F8"/>
    </row>
    <row r="9" spans="1:8" x14ac:dyDescent="0.2">
      <c r="A9" s="176">
        <f>+'10.precios CR 1001'!B9</f>
        <v>42736</v>
      </c>
      <c r="B9" s="177"/>
      <c r="C9" s="178"/>
      <c r="D9" s="179"/>
      <c r="E9" s="178"/>
      <c r="F9"/>
    </row>
    <row r="10" spans="1:8" x14ac:dyDescent="0.2">
      <c r="A10" s="180">
        <f>+'10.precios CR 1001'!B10</f>
        <v>42767</v>
      </c>
      <c r="B10" s="181"/>
      <c r="C10" s="161"/>
      <c r="D10" s="162"/>
      <c r="E10" s="161"/>
      <c r="F10"/>
    </row>
    <row r="11" spans="1:8" x14ac:dyDescent="0.2">
      <c r="A11" s="180">
        <f>+'10.precios CR 1001'!B11</f>
        <v>42795</v>
      </c>
      <c r="B11" s="181"/>
      <c r="C11" s="161"/>
      <c r="D11" s="162"/>
      <c r="E11" s="161"/>
      <c r="F11"/>
    </row>
    <row r="12" spans="1:8" x14ac:dyDescent="0.2">
      <c r="A12" s="180">
        <f>+'10.precios CR 1001'!B12</f>
        <v>42826</v>
      </c>
      <c r="B12" s="181"/>
      <c r="C12" s="161"/>
      <c r="D12" s="162"/>
      <c r="E12" s="161"/>
      <c r="F12"/>
    </row>
    <row r="13" spans="1:8" x14ac:dyDescent="0.2">
      <c r="A13" s="180">
        <f>+'10.precios CR 1001'!B13</f>
        <v>42856</v>
      </c>
      <c r="B13" s="161"/>
      <c r="C13" s="161"/>
      <c r="D13" s="162"/>
      <c r="E13" s="161"/>
      <c r="F13"/>
    </row>
    <row r="14" spans="1:8" x14ac:dyDescent="0.2">
      <c r="A14" s="180">
        <f>+'10.precios CR 1001'!B14</f>
        <v>42887</v>
      </c>
      <c r="B14" s="181"/>
      <c r="C14" s="161"/>
      <c r="D14" s="162"/>
      <c r="E14" s="161"/>
      <c r="F14"/>
    </row>
    <row r="15" spans="1:8" x14ac:dyDescent="0.2">
      <c r="A15" s="180">
        <f>+'10.precios CR 1001'!B15</f>
        <v>42917</v>
      </c>
      <c r="B15" s="161"/>
      <c r="C15" s="161"/>
      <c r="D15" s="162"/>
      <c r="E15" s="161"/>
      <c r="F15"/>
    </row>
    <row r="16" spans="1:8" x14ac:dyDescent="0.2">
      <c r="A16" s="180">
        <f>+'10.precios CR 1001'!B16</f>
        <v>42948</v>
      </c>
      <c r="B16" s="161"/>
      <c r="C16" s="161"/>
      <c r="D16" s="162"/>
      <c r="E16" s="161"/>
      <c r="F16"/>
    </row>
    <row r="17" spans="1:6" x14ac:dyDescent="0.2">
      <c r="A17" s="180">
        <f>+'10.precios CR 1001'!B17</f>
        <v>42979</v>
      </c>
      <c r="B17" s="161"/>
      <c r="C17" s="161"/>
      <c r="D17" s="162"/>
      <c r="E17" s="161"/>
      <c r="F17"/>
    </row>
    <row r="18" spans="1:6" x14ac:dyDescent="0.2">
      <c r="A18" s="180">
        <f>+'10.precios CR 1001'!B18</f>
        <v>43009</v>
      </c>
      <c r="B18" s="161"/>
      <c r="C18" s="161"/>
      <c r="D18" s="162"/>
      <c r="E18" s="161"/>
      <c r="F18"/>
    </row>
    <row r="19" spans="1:6" x14ac:dyDescent="0.2">
      <c r="A19" s="180">
        <f>+'10.precios CR 1001'!B19</f>
        <v>43040</v>
      </c>
      <c r="B19" s="161"/>
      <c r="C19" s="161"/>
      <c r="D19" s="162"/>
      <c r="E19" s="161"/>
      <c r="F19"/>
    </row>
    <row r="20" spans="1:6" ht="13.5" thickBot="1" x14ac:dyDescent="0.25">
      <c r="A20" s="182">
        <f>+'10.precios CR 1001'!B20</f>
        <v>43070</v>
      </c>
      <c r="B20" s="183"/>
      <c r="C20" s="183"/>
      <c r="D20" s="184"/>
      <c r="E20" s="183"/>
      <c r="F20"/>
    </row>
    <row r="21" spans="1:6" x14ac:dyDescent="0.2">
      <c r="A21" s="176">
        <f>+'10.precios CR 1001'!B21</f>
        <v>43101</v>
      </c>
      <c r="B21" s="178"/>
      <c r="C21" s="178"/>
      <c r="D21" s="162"/>
      <c r="E21" s="178"/>
      <c r="F21"/>
    </row>
    <row r="22" spans="1:6" x14ac:dyDescent="0.2">
      <c r="A22" s="180">
        <f>+'10.precios CR 1001'!B22</f>
        <v>43132</v>
      </c>
      <c r="B22" s="161"/>
      <c r="C22" s="161"/>
      <c r="D22" s="185"/>
      <c r="E22" s="161"/>
      <c r="F22"/>
    </row>
    <row r="23" spans="1:6" x14ac:dyDescent="0.2">
      <c r="A23" s="180">
        <f>+'10.precios CR 1001'!B23</f>
        <v>43160</v>
      </c>
      <c r="B23" s="161"/>
      <c r="C23" s="161"/>
      <c r="D23" s="162"/>
      <c r="E23" s="161"/>
      <c r="F23"/>
    </row>
    <row r="24" spans="1:6" x14ac:dyDescent="0.2">
      <c r="A24" s="180">
        <f>+'10.precios CR 1001'!B24</f>
        <v>43191</v>
      </c>
      <c r="B24" s="161"/>
      <c r="C24" s="161"/>
      <c r="D24" s="162"/>
      <c r="E24" s="161"/>
      <c r="F24"/>
    </row>
    <row r="25" spans="1:6" x14ac:dyDescent="0.2">
      <c r="A25" s="180">
        <f>+'10.precios CR 1001'!B25</f>
        <v>43221</v>
      </c>
      <c r="B25" s="161"/>
      <c r="C25" s="161"/>
      <c r="D25" s="162"/>
      <c r="E25" s="161"/>
      <c r="F25"/>
    </row>
    <row r="26" spans="1:6" x14ac:dyDescent="0.2">
      <c r="A26" s="180">
        <f>+'10.precios CR 1001'!B26</f>
        <v>43252</v>
      </c>
      <c r="B26" s="161"/>
      <c r="C26" s="161"/>
      <c r="D26" s="162"/>
      <c r="E26" s="161"/>
      <c r="F26"/>
    </row>
    <row r="27" spans="1:6" x14ac:dyDescent="0.2">
      <c r="A27" s="180">
        <f>+'10.precios CR 1001'!B27</f>
        <v>43282</v>
      </c>
      <c r="B27" s="161"/>
      <c r="C27" s="161"/>
      <c r="D27" s="162"/>
      <c r="E27" s="161"/>
      <c r="F27"/>
    </row>
    <row r="28" spans="1:6" x14ac:dyDescent="0.2">
      <c r="A28" s="180">
        <f>+'10.precios CR 1001'!B28</f>
        <v>43313</v>
      </c>
      <c r="B28" s="161"/>
      <c r="C28" s="161"/>
      <c r="D28" s="162"/>
      <c r="E28" s="161"/>
      <c r="F28"/>
    </row>
    <row r="29" spans="1:6" x14ac:dyDescent="0.2">
      <c r="A29" s="180">
        <f>+'10.precios CR 1001'!B29</f>
        <v>43344</v>
      </c>
      <c r="B29" s="161"/>
      <c r="C29" s="161"/>
      <c r="D29" s="162"/>
      <c r="E29" s="161"/>
      <c r="F29"/>
    </row>
    <row r="30" spans="1:6" x14ac:dyDescent="0.2">
      <c r="A30" s="180">
        <f>+'10.precios CR 1001'!B30</f>
        <v>43374</v>
      </c>
      <c r="B30" s="161"/>
      <c r="C30" s="161"/>
      <c r="D30" s="162"/>
      <c r="E30" s="161"/>
      <c r="F30"/>
    </row>
    <row r="31" spans="1:6" x14ac:dyDescent="0.2">
      <c r="A31" s="180">
        <f>+'10.precios CR 1001'!B31</f>
        <v>43405</v>
      </c>
      <c r="B31" s="161"/>
      <c r="C31" s="161"/>
      <c r="D31" s="162"/>
      <c r="E31" s="161"/>
      <c r="F31"/>
    </row>
    <row r="32" spans="1:6" ht="13.5" thickBot="1" x14ac:dyDescent="0.25">
      <c r="A32" s="182">
        <f>+'10.precios CR 1001'!B32</f>
        <v>43435</v>
      </c>
      <c r="B32" s="183"/>
      <c r="C32" s="183"/>
      <c r="D32" s="186"/>
      <c r="E32" s="183"/>
      <c r="F32"/>
    </row>
    <row r="33" spans="1:6" x14ac:dyDescent="0.2">
      <c r="A33" s="176">
        <f>+'10.precios CR 1001'!B33</f>
        <v>43466</v>
      </c>
      <c r="B33" s="178"/>
      <c r="C33" s="187"/>
      <c r="D33" s="177"/>
      <c r="E33" s="178"/>
      <c r="F33"/>
    </row>
    <row r="34" spans="1:6" x14ac:dyDescent="0.2">
      <c r="A34" s="180">
        <f>+'10.precios CR 1001'!B34</f>
        <v>43497</v>
      </c>
      <c r="B34" s="161"/>
      <c r="C34" s="140"/>
      <c r="D34" s="181"/>
      <c r="E34" s="161"/>
      <c r="F34"/>
    </row>
    <row r="35" spans="1:6" x14ac:dyDescent="0.2">
      <c r="A35" s="180">
        <f>+'10.precios CR 1001'!B35</f>
        <v>43525</v>
      </c>
      <c r="B35" s="161"/>
      <c r="C35" s="140"/>
      <c r="D35" s="181"/>
      <c r="E35" s="161"/>
      <c r="F35"/>
    </row>
    <row r="36" spans="1:6" x14ac:dyDescent="0.2">
      <c r="A36" s="180">
        <f>+'10.precios CR 1001'!B36</f>
        <v>43556</v>
      </c>
      <c r="B36" s="161"/>
      <c r="C36" s="140"/>
      <c r="D36" s="181"/>
      <c r="E36" s="161"/>
      <c r="F36"/>
    </row>
    <row r="37" spans="1:6" x14ac:dyDescent="0.2">
      <c r="A37" s="180">
        <f>+'10.precios CR 1001'!B37</f>
        <v>43586</v>
      </c>
      <c r="B37" s="161"/>
      <c r="C37" s="140"/>
      <c r="D37" s="181"/>
      <c r="E37" s="161"/>
      <c r="F37"/>
    </row>
    <row r="38" spans="1:6" x14ac:dyDescent="0.2">
      <c r="A38" s="180">
        <f>+'10.precios CR 1001'!B38</f>
        <v>43617</v>
      </c>
      <c r="B38" s="161"/>
      <c r="C38" s="140"/>
      <c r="D38" s="181"/>
      <c r="E38" s="161"/>
      <c r="F38"/>
    </row>
    <row r="39" spans="1:6" x14ac:dyDescent="0.2">
      <c r="A39" s="180">
        <f>+'10.precios CR 1001'!B39</f>
        <v>43647</v>
      </c>
      <c r="B39" s="161"/>
      <c r="C39" s="140"/>
      <c r="D39" s="181"/>
      <c r="E39" s="161"/>
      <c r="F39"/>
    </row>
    <row r="40" spans="1:6" x14ac:dyDescent="0.2">
      <c r="A40" s="180">
        <f>+'10.precios CR 1001'!B40</f>
        <v>43678</v>
      </c>
      <c r="B40" s="161"/>
      <c r="C40" s="140"/>
      <c r="D40" s="181"/>
      <c r="E40" s="161"/>
      <c r="F40"/>
    </row>
    <row r="41" spans="1:6" x14ac:dyDescent="0.2">
      <c r="A41" s="180">
        <f>+'10.precios CR 1001'!B41</f>
        <v>43709</v>
      </c>
      <c r="B41" s="161"/>
      <c r="C41" s="140"/>
      <c r="D41" s="181"/>
      <c r="E41" s="161"/>
      <c r="F41"/>
    </row>
    <row r="42" spans="1:6" x14ac:dyDescent="0.2">
      <c r="A42" s="180">
        <f>+'10.precios CR 1001'!B42</f>
        <v>43739</v>
      </c>
      <c r="B42" s="161"/>
      <c r="C42" s="140"/>
      <c r="D42" s="181"/>
      <c r="E42" s="161"/>
      <c r="F42"/>
    </row>
    <row r="43" spans="1:6" x14ac:dyDescent="0.2">
      <c r="A43" s="180">
        <f>+'10.precios CR 1001'!B43</f>
        <v>43770</v>
      </c>
      <c r="B43" s="161"/>
      <c r="C43" s="140"/>
      <c r="D43" s="181"/>
      <c r="E43" s="161"/>
      <c r="F43"/>
    </row>
    <row r="44" spans="1:6" ht="13.5" thickBot="1" x14ac:dyDescent="0.25">
      <c r="A44" s="446">
        <f>+'10.precios CR 1001'!B44</f>
        <v>43800</v>
      </c>
      <c r="B44" s="447"/>
      <c r="C44" s="448"/>
      <c r="D44" s="449"/>
      <c r="E44" s="447"/>
      <c r="F44"/>
    </row>
    <row r="45" spans="1:6" x14ac:dyDescent="0.2">
      <c r="A45" s="452">
        <f>+'10.precios CR 1001'!B45</f>
        <v>43831</v>
      </c>
      <c r="B45" s="453"/>
      <c r="C45" s="460"/>
      <c r="D45" s="463"/>
      <c r="E45" s="403"/>
      <c r="F45"/>
    </row>
    <row r="46" spans="1:6" x14ac:dyDescent="0.2">
      <c r="A46" s="454">
        <f>+'10.precios CR 1001'!B46</f>
        <v>43862</v>
      </c>
      <c r="B46" s="451"/>
      <c r="C46" s="461"/>
      <c r="D46" s="464"/>
      <c r="E46" s="404"/>
      <c r="F46"/>
    </row>
    <row r="47" spans="1:6" x14ac:dyDescent="0.2">
      <c r="A47" s="454">
        <f>+'10.precios CR 1001'!B47</f>
        <v>43891</v>
      </c>
      <c r="B47" s="451"/>
      <c r="C47" s="461"/>
      <c r="D47" s="464"/>
      <c r="E47" s="404"/>
      <c r="F47"/>
    </row>
    <row r="48" spans="1:6" x14ac:dyDescent="0.2">
      <c r="A48" s="454">
        <f>+'10.precios CR 1001'!B48</f>
        <v>43922</v>
      </c>
      <c r="B48" s="451"/>
      <c r="C48" s="461"/>
      <c r="D48" s="464"/>
      <c r="E48" s="404"/>
      <c r="F48"/>
    </row>
    <row r="49" spans="1:6" x14ac:dyDescent="0.2">
      <c r="A49" s="454">
        <f>+'10.precios CR 1001'!B49</f>
        <v>43952</v>
      </c>
      <c r="B49" s="451"/>
      <c r="C49" s="461"/>
      <c r="D49" s="464"/>
      <c r="E49" s="404"/>
      <c r="F49"/>
    </row>
    <row r="50" spans="1:6" ht="13.5" thickBot="1" x14ac:dyDescent="0.25">
      <c r="A50" s="455">
        <f>+'10.precios CR 1001'!B50</f>
        <v>43983</v>
      </c>
      <c r="B50" s="456"/>
      <c r="C50" s="462"/>
      <c r="D50" s="465"/>
      <c r="E50" s="405"/>
      <c r="F50"/>
    </row>
    <row r="51" spans="1:6" ht="13.5" thickBot="1" x14ac:dyDescent="0.25">
      <c r="A51" s="196"/>
      <c r="B51" s="191"/>
      <c r="C51" s="191"/>
      <c r="D51" s="192"/>
      <c r="E51" s="191"/>
      <c r="F51"/>
    </row>
    <row r="52" spans="1:6" x14ac:dyDescent="0.2">
      <c r="A52" s="406">
        <v>2014</v>
      </c>
      <c r="B52" s="178"/>
      <c r="C52" s="400"/>
      <c r="D52" s="177"/>
      <c r="E52" s="403"/>
      <c r="F52"/>
    </row>
    <row r="53" spans="1:6" x14ac:dyDescent="0.2">
      <c r="A53" s="407">
        <v>2015</v>
      </c>
      <c r="B53" s="161"/>
      <c r="C53" s="401"/>
      <c r="D53" s="181"/>
      <c r="E53" s="404"/>
      <c r="F53"/>
    </row>
    <row r="54" spans="1:6" x14ac:dyDescent="0.2">
      <c r="A54" s="407">
        <v>2016</v>
      </c>
      <c r="B54" s="161"/>
      <c r="C54" s="401"/>
      <c r="D54" s="181"/>
      <c r="E54" s="404"/>
      <c r="F54"/>
    </row>
    <row r="55" spans="1:6" x14ac:dyDescent="0.2">
      <c r="A55" s="407">
        <v>2017</v>
      </c>
      <c r="B55" s="161"/>
      <c r="C55" s="401"/>
      <c r="D55" s="181"/>
      <c r="E55" s="404"/>
      <c r="F55"/>
    </row>
    <row r="56" spans="1:6" x14ac:dyDescent="0.2">
      <c r="A56" s="407">
        <v>2018</v>
      </c>
      <c r="B56" s="161"/>
      <c r="C56" s="401"/>
      <c r="D56" s="161"/>
      <c r="E56" s="404"/>
      <c r="F56"/>
    </row>
    <row r="57" spans="1:6" x14ac:dyDescent="0.2">
      <c r="A57" s="407">
        <f>+'10.precios CR 1001'!B57</f>
        <v>2019</v>
      </c>
      <c r="B57" s="161"/>
      <c r="C57" s="401"/>
      <c r="D57" s="161"/>
      <c r="E57" s="404"/>
      <c r="F57"/>
    </row>
    <row r="58" spans="1:6" ht="13.5" thickBot="1" x14ac:dyDescent="0.25">
      <c r="A58" s="408" t="str">
        <f>+'10.precios CR 1001'!B58</f>
        <v>Ene-jun 2020</v>
      </c>
      <c r="B58" s="183"/>
      <c r="C58" s="402"/>
      <c r="D58" s="183"/>
      <c r="E58" s="405"/>
      <c r="F58"/>
    </row>
    <row r="59" spans="1:6" x14ac:dyDescent="0.2">
      <c r="A59" s="196"/>
      <c r="B59" s="191"/>
      <c r="C59" s="191"/>
      <c r="D59" s="191"/>
      <c r="E59" s="191"/>
      <c r="F59"/>
    </row>
    <row r="60" spans="1:6" x14ac:dyDescent="0.2">
      <c r="B60" s="191"/>
      <c r="C60" s="191"/>
      <c r="D60" s="191"/>
      <c r="E60" s="191"/>
      <c r="F60" s="191"/>
    </row>
    <row r="61" spans="1:6" x14ac:dyDescent="0.2">
      <c r="A61" s="227"/>
      <c r="B61" s="191"/>
      <c r="C61" s="191"/>
      <c r="D61" s="191"/>
      <c r="E61" s="191"/>
      <c r="F61" s="191"/>
    </row>
  </sheetData>
  <sheetProtection formatCells="0" formatColumns="0" formatRows="0"/>
  <mergeCells count="5">
    <mergeCell ref="A4:E4"/>
    <mergeCell ref="A5:E5"/>
    <mergeCell ref="A1:E1"/>
    <mergeCell ref="A2:E2"/>
    <mergeCell ref="A3:E3"/>
  </mergeCells>
  <phoneticPr fontId="0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96" orientation="portrait" horizontalDpi="300" verticalDpi="300" r:id="rId1"/>
  <headerFooter alignWithMargins="0">
    <oddHeader>&amp;R2020 - Año del General Manuel Belgrano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H71"/>
  <sheetViews>
    <sheetView showGridLines="0" workbookViewId="0">
      <selection activeCell="C38" sqref="C38"/>
    </sheetView>
  </sheetViews>
  <sheetFormatPr baseColWidth="10" defaultRowHeight="12.75" x14ac:dyDescent="0.2"/>
  <cols>
    <col min="1" max="1" width="14.5703125" style="51" customWidth="1"/>
    <col min="2" max="2" width="24.85546875" style="51" customWidth="1"/>
    <col min="3" max="3" width="16.140625" style="51" customWidth="1"/>
    <col min="4" max="5" width="11.42578125" style="51"/>
    <col min="6" max="6" width="14.140625" style="51" customWidth="1"/>
    <col min="7" max="9" width="2.85546875" style="51" customWidth="1"/>
    <col min="10" max="16384" width="11.42578125" style="51"/>
  </cols>
  <sheetData>
    <row r="1" spans="1:8" x14ac:dyDescent="0.2">
      <c r="A1" s="499" t="s">
        <v>240</v>
      </c>
      <c r="B1" s="499"/>
      <c r="C1" s="499"/>
      <c r="D1" s="499"/>
      <c r="E1" s="499"/>
      <c r="F1" s="221"/>
      <c r="G1" s="221"/>
      <c r="H1" s="221"/>
    </row>
    <row r="2" spans="1:8" x14ac:dyDescent="0.2">
      <c r="A2" s="499" t="s">
        <v>78</v>
      </c>
      <c r="B2" s="499"/>
      <c r="C2" s="499"/>
      <c r="D2" s="499"/>
      <c r="E2" s="499"/>
      <c r="F2" s="153"/>
    </row>
    <row r="3" spans="1:8" x14ac:dyDescent="0.2">
      <c r="A3" s="499" t="str">
        <f>+'1 modelos T'!A3</f>
        <v>Tricetas</v>
      </c>
      <c r="B3" s="499"/>
      <c r="C3" s="499"/>
      <c r="D3" s="499"/>
      <c r="E3" s="499"/>
      <c r="F3" s="348"/>
      <c r="G3" s="54"/>
    </row>
    <row r="4" spans="1:8" x14ac:dyDescent="0.2">
      <c r="A4" s="499" t="s">
        <v>79</v>
      </c>
      <c r="B4" s="499"/>
      <c r="C4" s="499"/>
      <c r="D4" s="499"/>
      <c r="E4" s="499"/>
      <c r="F4" s="153"/>
    </row>
    <row r="5" spans="1:8" x14ac:dyDescent="0.2">
      <c r="A5" s="499" t="s">
        <v>80</v>
      </c>
      <c r="B5" s="499"/>
      <c r="C5" s="499"/>
      <c r="D5" s="499"/>
      <c r="E5" s="499"/>
      <c r="F5" s="153"/>
    </row>
    <row r="6" spans="1:8" ht="13.5" thickBot="1" x14ac:dyDescent="0.25">
      <c r="A6" s="344"/>
      <c r="B6" s="344"/>
      <c r="C6" s="344"/>
      <c r="D6" s="344"/>
      <c r="E6" s="344"/>
      <c r="F6" s="153"/>
    </row>
    <row r="7" spans="1:8" ht="12.75" customHeight="1" x14ac:dyDescent="0.2">
      <c r="A7" s="165" t="s">
        <v>6</v>
      </c>
      <c r="B7" s="165" t="s">
        <v>81</v>
      </c>
      <c r="C7" s="165" t="s">
        <v>82</v>
      </c>
      <c r="D7" s="165" t="s">
        <v>15</v>
      </c>
      <c r="E7" s="165" t="s">
        <v>95</v>
      </c>
      <c r="F7"/>
    </row>
    <row r="8" spans="1:8" ht="13.5" thickBot="1" x14ac:dyDescent="0.25">
      <c r="A8" s="175" t="s">
        <v>7</v>
      </c>
      <c r="B8" s="175" t="s">
        <v>83</v>
      </c>
      <c r="C8" s="175" t="s">
        <v>218</v>
      </c>
      <c r="D8" s="175" t="s">
        <v>84</v>
      </c>
      <c r="E8" s="175" t="s">
        <v>84</v>
      </c>
      <c r="F8"/>
    </row>
    <row r="9" spans="1:8" x14ac:dyDescent="0.2">
      <c r="A9" s="176">
        <f>+'10.precios CR 1001'!B9</f>
        <v>42736</v>
      </c>
      <c r="B9" s="177"/>
      <c r="C9" s="178"/>
      <c r="D9" s="179"/>
      <c r="E9" s="178"/>
      <c r="F9"/>
    </row>
    <row r="10" spans="1:8" x14ac:dyDescent="0.2">
      <c r="A10" s="180">
        <f>+'10.precios CR 1001'!B10</f>
        <v>42767</v>
      </c>
      <c r="B10" s="181"/>
      <c r="C10" s="161"/>
      <c r="D10" s="162"/>
      <c r="E10" s="161"/>
      <c r="F10"/>
    </row>
    <row r="11" spans="1:8" x14ac:dyDescent="0.2">
      <c r="A11" s="180">
        <f>+'10.precios CR 1001'!B11</f>
        <v>42795</v>
      </c>
      <c r="B11" s="181"/>
      <c r="C11" s="161"/>
      <c r="D11" s="162"/>
      <c r="E11" s="161"/>
      <c r="F11"/>
    </row>
    <row r="12" spans="1:8" x14ac:dyDescent="0.2">
      <c r="A12" s="180">
        <f>+'10.precios CR 1001'!B12</f>
        <v>42826</v>
      </c>
      <c r="B12" s="181"/>
      <c r="C12" s="161"/>
      <c r="D12" s="162"/>
      <c r="E12" s="161"/>
      <c r="F12"/>
    </row>
    <row r="13" spans="1:8" x14ac:dyDescent="0.2">
      <c r="A13" s="180">
        <f>+'10.precios CR 1001'!B13</f>
        <v>42856</v>
      </c>
      <c r="B13" s="161"/>
      <c r="C13" s="161"/>
      <c r="D13" s="162"/>
      <c r="E13" s="161"/>
      <c r="F13"/>
    </row>
    <row r="14" spans="1:8" x14ac:dyDescent="0.2">
      <c r="A14" s="180">
        <f>+'10.precios CR 1001'!B14</f>
        <v>42887</v>
      </c>
      <c r="B14" s="181"/>
      <c r="C14" s="161"/>
      <c r="D14" s="162"/>
      <c r="E14" s="161"/>
      <c r="F14"/>
    </row>
    <row r="15" spans="1:8" x14ac:dyDescent="0.2">
      <c r="A15" s="180">
        <f>+'10.precios CR 1001'!B15</f>
        <v>42917</v>
      </c>
      <c r="B15" s="161"/>
      <c r="C15" s="161"/>
      <c r="D15" s="162"/>
      <c r="E15" s="161"/>
      <c r="F15"/>
    </row>
    <row r="16" spans="1:8" x14ac:dyDescent="0.2">
      <c r="A16" s="180">
        <f>+'10.precios CR 1001'!B16</f>
        <v>42948</v>
      </c>
      <c r="B16" s="161"/>
      <c r="C16" s="161"/>
      <c r="D16" s="162"/>
      <c r="E16" s="161"/>
      <c r="F16"/>
    </row>
    <row r="17" spans="1:6" x14ac:dyDescent="0.2">
      <c r="A17" s="180">
        <f>+'10.precios CR 1001'!B17</f>
        <v>42979</v>
      </c>
      <c r="B17" s="161"/>
      <c r="C17" s="161"/>
      <c r="D17" s="162"/>
      <c r="E17" s="161"/>
      <c r="F17"/>
    </row>
    <row r="18" spans="1:6" x14ac:dyDescent="0.2">
      <c r="A18" s="180">
        <f>+'10.precios CR 1001'!B18</f>
        <v>43009</v>
      </c>
      <c r="B18" s="161"/>
      <c r="C18" s="161"/>
      <c r="D18" s="162"/>
      <c r="E18" s="161"/>
      <c r="F18"/>
    </row>
    <row r="19" spans="1:6" x14ac:dyDescent="0.2">
      <c r="A19" s="180">
        <f>+'10.precios CR 1001'!B19</f>
        <v>43040</v>
      </c>
      <c r="B19" s="161"/>
      <c r="C19" s="161"/>
      <c r="D19" s="162"/>
      <c r="E19" s="161"/>
      <c r="F19"/>
    </row>
    <row r="20" spans="1:6" ht="13.5" thickBot="1" x14ac:dyDescent="0.25">
      <c r="A20" s="182">
        <f>+'10.precios CR 1001'!B20</f>
        <v>43070</v>
      </c>
      <c r="B20" s="183"/>
      <c r="C20" s="183"/>
      <c r="D20" s="184"/>
      <c r="E20" s="183"/>
      <c r="F20"/>
    </row>
    <row r="21" spans="1:6" x14ac:dyDescent="0.2">
      <c r="A21" s="176">
        <f>+'10.precios CR 1001'!B21</f>
        <v>43101</v>
      </c>
      <c r="B21" s="178"/>
      <c r="C21" s="178"/>
      <c r="D21" s="162"/>
      <c r="E21" s="178"/>
      <c r="F21"/>
    </row>
    <row r="22" spans="1:6" x14ac:dyDescent="0.2">
      <c r="A22" s="180">
        <f>+'10.precios CR 1001'!B22</f>
        <v>43132</v>
      </c>
      <c r="B22" s="161"/>
      <c r="C22" s="161"/>
      <c r="D22" s="185"/>
      <c r="E22" s="161"/>
      <c r="F22"/>
    </row>
    <row r="23" spans="1:6" x14ac:dyDescent="0.2">
      <c r="A23" s="180">
        <f>+'10.precios CR 1001'!B23</f>
        <v>43160</v>
      </c>
      <c r="B23" s="161"/>
      <c r="C23" s="161"/>
      <c r="D23" s="162"/>
      <c r="E23" s="161"/>
      <c r="F23"/>
    </row>
    <row r="24" spans="1:6" x14ac:dyDescent="0.2">
      <c r="A24" s="180">
        <f>+'10.precios CR 1001'!B24</f>
        <v>43191</v>
      </c>
      <c r="B24" s="161"/>
      <c r="C24" s="161"/>
      <c r="D24" s="162"/>
      <c r="E24" s="161"/>
      <c r="F24"/>
    </row>
    <row r="25" spans="1:6" x14ac:dyDescent="0.2">
      <c r="A25" s="180">
        <f>+'10.precios CR 1001'!B25</f>
        <v>43221</v>
      </c>
      <c r="B25" s="161"/>
      <c r="C25" s="161"/>
      <c r="D25" s="162"/>
      <c r="E25" s="161"/>
      <c r="F25"/>
    </row>
    <row r="26" spans="1:6" x14ac:dyDescent="0.2">
      <c r="A26" s="180">
        <f>+'10.precios CR 1001'!B26</f>
        <v>43252</v>
      </c>
      <c r="B26" s="161"/>
      <c r="C26" s="161"/>
      <c r="D26" s="162"/>
      <c r="E26" s="161"/>
      <c r="F26"/>
    </row>
    <row r="27" spans="1:6" x14ac:dyDescent="0.2">
      <c r="A27" s="180">
        <f>+'10.precios CR 1001'!B27</f>
        <v>43282</v>
      </c>
      <c r="B27" s="161"/>
      <c r="C27" s="161"/>
      <c r="D27" s="162"/>
      <c r="E27" s="161"/>
      <c r="F27"/>
    </row>
    <row r="28" spans="1:6" x14ac:dyDescent="0.2">
      <c r="A28" s="180">
        <f>+'10.precios CR 1001'!B28</f>
        <v>43313</v>
      </c>
      <c r="B28" s="161"/>
      <c r="C28" s="161"/>
      <c r="D28" s="162"/>
      <c r="E28" s="161"/>
      <c r="F28"/>
    </row>
    <row r="29" spans="1:6" x14ac:dyDescent="0.2">
      <c r="A29" s="180">
        <f>+'10.precios CR 1001'!B29</f>
        <v>43344</v>
      </c>
      <c r="B29" s="161"/>
      <c r="C29" s="161"/>
      <c r="D29" s="162"/>
      <c r="E29" s="161"/>
      <c r="F29"/>
    </row>
    <row r="30" spans="1:6" x14ac:dyDescent="0.2">
      <c r="A30" s="180">
        <f>+'10.precios CR 1001'!B30</f>
        <v>43374</v>
      </c>
      <c r="B30" s="161"/>
      <c r="C30" s="161"/>
      <c r="D30" s="162"/>
      <c r="E30" s="161"/>
      <c r="F30"/>
    </row>
    <row r="31" spans="1:6" x14ac:dyDescent="0.2">
      <c r="A31" s="180">
        <f>+'10.precios CR 1001'!B31</f>
        <v>43405</v>
      </c>
      <c r="B31" s="161"/>
      <c r="C31" s="161"/>
      <c r="D31" s="162"/>
      <c r="E31" s="161"/>
      <c r="F31"/>
    </row>
    <row r="32" spans="1:6" ht="13.5" thickBot="1" x14ac:dyDescent="0.25">
      <c r="A32" s="182">
        <f>+'10.precios CR 1001'!B32</f>
        <v>43435</v>
      </c>
      <c r="B32" s="183"/>
      <c r="C32" s="183"/>
      <c r="D32" s="186"/>
      <c r="E32" s="183"/>
      <c r="F32"/>
    </row>
    <row r="33" spans="1:6" x14ac:dyDescent="0.2">
      <c r="A33" s="176">
        <f>+'10.precios CR 1001'!B33</f>
        <v>43466</v>
      </c>
      <c r="B33" s="178"/>
      <c r="C33" s="187"/>
      <c r="D33" s="177"/>
      <c r="E33" s="178"/>
      <c r="F33"/>
    </row>
    <row r="34" spans="1:6" x14ac:dyDescent="0.2">
      <c r="A34" s="180">
        <f>+'10.precios CR 1001'!B34</f>
        <v>43497</v>
      </c>
      <c r="B34" s="161"/>
      <c r="C34" s="140"/>
      <c r="D34" s="181"/>
      <c r="E34" s="161"/>
      <c r="F34"/>
    </row>
    <row r="35" spans="1:6" x14ac:dyDescent="0.2">
      <c r="A35" s="180">
        <f>+'10.precios CR 1001'!B35</f>
        <v>43525</v>
      </c>
      <c r="B35" s="161"/>
      <c r="C35" s="140"/>
      <c r="D35" s="181"/>
      <c r="E35" s="161"/>
      <c r="F35"/>
    </row>
    <row r="36" spans="1:6" x14ac:dyDescent="0.2">
      <c r="A36" s="180">
        <f>+'10.precios CR 1001'!B36</f>
        <v>43556</v>
      </c>
      <c r="B36" s="161"/>
      <c r="C36" s="140"/>
      <c r="D36" s="181"/>
      <c r="E36" s="161"/>
      <c r="F36"/>
    </row>
    <row r="37" spans="1:6" x14ac:dyDescent="0.2">
      <c r="A37" s="180">
        <f>+'10.precios CR 1001'!B37</f>
        <v>43586</v>
      </c>
      <c r="B37" s="161"/>
      <c r="C37" s="140"/>
      <c r="D37" s="181"/>
      <c r="E37" s="161"/>
      <c r="F37"/>
    </row>
    <row r="38" spans="1:6" x14ac:dyDescent="0.2">
      <c r="A38" s="180">
        <f>+'10.precios CR 1001'!B38</f>
        <v>43617</v>
      </c>
      <c r="B38" s="161"/>
      <c r="C38" s="140"/>
      <c r="D38" s="181"/>
      <c r="E38" s="161"/>
      <c r="F38"/>
    </row>
    <row r="39" spans="1:6" x14ac:dyDescent="0.2">
      <c r="A39" s="180">
        <f>+'10.precios CR 1001'!B39</f>
        <v>43647</v>
      </c>
      <c r="B39" s="161"/>
      <c r="C39" s="140"/>
      <c r="D39" s="181"/>
      <c r="E39" s="161"/>
      <c r="F39"/>
    </row>
    <row r="40" spans="1:6" x14ac:dyDescent="0.2">
      <c r="A40" s="180">
        <f>+'10.precios CR 1001'!B40</f>
        <v>43678</v>
      </c>
      <c r="B40" s="161"/>
      <c r="C40" s="140"/>
      <c r="D40" s="181"/>
      <c r="E40" s="161"/>
      <c r="F40"/>
    </row>
    <row r="41" spans="1:6" x14ac:dyDescent="0.2">
      <c r="A41" s="180">
        <f>+'10.precios CR 1001'!B41</f>
        <v>43709</v>
      </c>
      <c r="B41" s="161"/>
      <c r="C41" s="140"/>
      <c r="D41" s="181"/>
      <c r="E41" s="161"/>
      <c r="F41"/>
    </row>
    <row r="42" spans="1:6" x14ac:dyDescent="0.2">
      <c r="A42" s="180">
        <f>+'10.precios CR 1001'!B42</f>
        <v>43739</v>
      </c>
      <c r="B42" s="161"/>
      <c r="C42" s="140"/>
      <c r="D42" s="181"/>
      <c r="E42" s="161"/>
      <c r="F42"/>
    </row>
    <row r="43" spans="1:6" x14ac:dyDescent="0.2">
      <c r="A43" s="180">
        <f>+'10.precios CR 1001'!B43</f>
        <v>43770</v>
      </c>
      <c r="B43" s="161"/>
      <c r="C43" s="140"/>
      <c r="D43" s="181"/>
      <c r="E43" s="161"/>
      <c r="F43"/>
    </row>
    <row r="44" spans="1:6" ht="13.5" thickBot="1" x14ac:dyDescent="0.25">
      <c r="A44" s="446">
        <f>+'10.precios CR 1001'!B44</f>
        <v>43800</v>
      </c>
      <c r="B44" s="447"/>
      <c r="C44" s="448"/>
      <c r="D44" s="449"/>
      <c r="E44" s="447"/>
      <c r="F44"/>
    </row>
    <row r="45" spans="1:6" x14ac:dyDescent="0.2">
      <c r="A45" s="452">
        <f>+'10.precios CR 1001'!B45</f>
        <v>43831</v>
      </c>
      <c r="B45" s="453"/>
      <c r="C45" s="466"/>
      <c r="D45" s="177"/>
      <c r="E45" s="403"/>
      <c r="F45"/>
    </row>
    <row r="46" spans="1:6" x14ac:dyDescent="0.2">
      <c r="A46" s="454">
        <f>+'10.precios CR 1001'!B46</f>
        <v>43862</v>
      </c>
      <c r="B46" s="451"/>
      <c r="C46" s="467"/>
      <c r="D46" s="181"/>
      <c r="E46" s="404"/>
      <c r="F46"/>
    </row>
    <row r="47" spans="1:6" x14ac:dyDescent="0.2">
      <c r="A47" s="454">
        <f>+'10.precios CR 1001'!B47</f>
        <v>43891</v>
      </c>
      <c r="B47" s="451"/>
      <c r="C47" s="467"/>
      <c r="D47" s="181"/>
      <c r="E47" s="404"/>
      <c r="F47"/>
    </row>
    <row r="48" spans="1:6" x14ac:dyDescent="0.2">
      <c r="A48" s="454">
        <f>+'10.precios CR 1001'!B48</f>
        <v>43922</v>
      </c>
      <c r="B48" s="451"/>
      <c r="C48" s="467"/>
      <c r="D48" s="181"/>
      <c r="E48" s="404"/>
      <c r="F48"/>
    </row>
    <row r="49" spans="1:6" x14ac:dyDescent="0.2">
      <c r="A49" s="454">
        <f>+'10.precios CR 1001'!B49</f>
        <v>43952</v>
      </c>
      <c r="B49" s="451"/>
      <c r="C49" s="467"/>
      <c r="D49" s="181"/>
      <c r="E49" s="404"/>
      <c r="F49"/>
    </row>
    <row r="50" spans="1:6" ht="13.5" thickBot="1" x14ac:dyDescent="0.25">
      <c r="A50" s="455">
        <f>+'10.precios CR 1001'!B50</f>
        <v>43983</v>
      </c>
      <c r="B50" s="456"/>
      <c r="C50" s="468"/>
      <c r="D50" s="189"/>
      <c r="E50" s="405"/>
      <c r="F50"/>
    </row>
    <row r="51" spans="1:6" ht="13.5" thickBot="1" x14ac:dyDescent="0.25">
      <c r="A51" s="196"/>
      <c r="B51" s="191"/>
      <c r="C51" s="191"/>
      <c r="D51" s="192"/>
      <c r="E51" s="191"/>
      <c r="F51"/>
    </row>
    <row r="52" spans="1:6" x14ac:dyDescent="0.2">
      <c r="A52" s="406">
        <v>2014</v>
      </c>
      <c r="B52" s="178"/>
      <c r="C52" s="400"/>
      <c r="D52" s="177"/>
      <c r="E52" s="403"/>
      <c r="F52"/>
    </row>
    <row r="53" spans="1:6" x14ac:dyDescent="0.2">
      <c r="A53" s="407">
        <v>2015</v>
      </c>
      <c r="B53" s="161"/>
      <c r="C53" s="401"/>
      <c r="D53" s="181"/>
      <c r="E53" s="404"/>
      <c r="F53"/>
    </row>
    <row r="54" spans="1:6" x14ac:dyDescent="0.2">
      <c r="A54" s="407">
        <v>2016</v>
      </c>
      <c r="B54" s="161"/>
      <c r="C54" s="401"/>
      <c r="D54" s="181"/>
      <c r="E54" s="404"/>
      <c r="F54"/>
    </row>
    <row r="55" spans="1:6" x14ac:dyDescent="0.2">
      <c r="A55" s="407">
        <v>2017</v>
      </c>
      <c r="B55" s="161"/>
      <c r="C55" s="401"/>
      <c r="D55" s="181"/>
      <c r="E55" s="404"/>
      <c r="F55"/>
    </row>
    <row r="56" spans="1:6" x14ac:dyDescent="0.2">
      <c r="A56" s="407">
        <v>2018</v>
      </c>
      <c r="B56" s="161"/>
      <c r="C56" s="401"/>
      <c r="D56" s="161"/>
      <c r="E56" s="404"/>
      <c r="F56"/>
    </row>
    <row r="57" spans="1:6" x14ac:dyDescent="0.2">
      <c r="A57" s="407">
        <f>+'10.precios CR 1001'!B57</f>
        <v>2019</v>
      </c>
      <c r="B57" s="161"/>
      <c r="C57" s="401"/>
      <c r="D57" s="161"/>
      <c r="E57" s="404"/>
      <c r="F57"/>
    </row>
    <row r="58" spans="1:6" ht="13.5" thickBot="1" x14ac:dyDescent="0.25">
      <c r="A58" s="408" t="str">
        <f>+'10.precios CR 1001'!B58</f>
        <v>Ene-jun 2020</v>
      </c>
      <c r="B58" s="183"/>
      <c r="C58" s="402"/>
      <c r="D58" s="183"/>
      <c r="E58" s="405"/>
      <c r="F58"/>
    </row>
    <row r="59" spans="1:6" x14ac:dyDescent="0.2">
      <c r="A59" s="196"/>
      <c r="B59" s="191"/>
      <c r="C59" s="191"/>
      <c r="D59" s="191"/>
      <c r="E59" s="191"/>
      <c r="F59"/>
    </row>
    <row r="60" spans="1:6" x14ac:dyDescent="0.2">
      <c r="B60" s="191"/>
      <c r="C60" s="191"/>
      <c r="D60" s="191"/>
      <c r="E60" s="191"/>
      <c r="F60" s="191"/>
    </row>
    <row r="61" spans="1:6" x14ac:dyDescent="0.2">
      <c r="A61" s="227"/>
      <c r="B61" s="191"/>
      <c r="C61" s="191"/>
      <c r="D61" s="191"/>
      <c r="E61" s="191"/>
      <c r="F61" s="191"/>
    </row>
    <row r="62" spans="1:6" hidden="1" x14ac:dyDescent="0.2">
      <c r="A62" s="84" t="s">
        <v>147</v>
      </c>
      <c r="B62" s="191"/>
      <c r="C62" s="191"/>
      <c r="D62" s="191"/>
      <c r="E62" s="191"/>
      <c r="F62" s="191"/>
    </row>
    <row r="63" spans="1:6" hidden="1" x14ac:dyDescent="0.2">
      <c r="A63" s="56"/>
      <c r="B63" s="191"/>
      <c r="C63" s="191"/>
      <c r="D63" s="191"/>
      <c r="E63" s="191"/>
      <c r="F63" s="191"/>
    </row>
    <row r="64" spans="1:6" hidden="1" x14ac:dyDescent="0.2">
      <c r="B64" s="85"/>
      <c r="C64" s="56"/>
    </row>
    <row r="65" spans="1:4" ht="13.5" hidden="1" thickBot="1" x14ac:dyDescent="0.25">
      <c r="B65" s="56"/>
      <c r="C65" s="56"/>
    </row>
    <row r="66" spans="1:4" ht="13.5" hidden="1" thickBot="1" x14ac:dyDescent="0.25">
      <c r="A66" s="89" t="s">
        <v>7</v>
      </c>
      <c r="C66" s="94" t="s">
        <v>138</v>
      </c>
      <c r="D66" s="96" t="s">
        <v>119</v>
      </c>
    </row>
    <row r="67" spans="1:4" hidden="1" x14ac:dyDescent="0.2">
      <c r="A67" s="97">
        <f>+A56</f>
        <v>2018</v>
      </c>
      <c r="C67" s="108">
        <f>+C56-SUM(C9:C20)</f>
        <v>0</v>
      </c>
      <c r="D67" s="111">
        <f>+D56-SUM(D9:D20)</f>
        <v>0</v>
      </c>
    </row>
    <row r="68" spans="1:4" hidden="1" x14ac:dyDescent="0.2">
      <c r="A68" s="99">
        <f>+A57</f>
        <v>2019</v>
      </c>
      <c r="C68" s="112">
        <f>+C57-SUM(C21:C32)</f>
        <v>0</v>
      </c>
      <c r="D68" s="115">
        <f>+D57-SUM(D21:D32)</f>
        <v>0</v>
      </c>
    </row>
    <row r="69" spans="1:4" ht="13.5" hidden="1" thickBot="1" x14ac:dyDescent="0.25">
      <c r="A69" s="100" t="str">
        <f>+A58</f>
        <v>Ene-jun 2020</v>
      </c>
      <c r="C69" s="116">
        <f>+C58-SUM(C33:C44)</f>
        <v>0</v>
      </c>
      <c r="D69" s="119">
        <f>+D58-SUM(D33:D44)</f>
        <v>0</v>
      </c>
    </row>
    <row r="70" spans="1:4" hidden="1" x14ac:dyDescent="0.2">
      <c r="A70" s="97" t="e">
        <f>+#REF!</f>
        <v>#REF!</v>
      </c>
      <c r="C70" s="125" t="e">
        <f>+#REF!-(SUM(C33:INDEX(C33:C44,'parámetros e instrucciones'!$E$3)))</f>
        <v>#REF!</v>
      </c>
      <c r="D70" s="125" t="e">
        <f>+#REF!-(SUM(D33:INDEX(D33:D44,'parámetros e instrucciones'!$E$3)))</f>
        <v>#REF!</v>
      </c>
    </row>
    <row r="71" spans="1:4" ht="13.5" hidden="1" thickBot="1" x14ac:dyDescent="0.25">
      <c r="A71" s="100" t="e">
        <f>+#REF!</f>
        <v>#REF!</v>
      </c>
      <c r="C71" s="129" t="e">
        <f>+#REF!-(SUM(#REF!:INDEX(#REF!,'parámetros e instrucciones'!$E$3)))</f>
        <v>#REF!</v>
      </c>
      <c r="D71" s="129" t="e">
        <f>+#REF!-(SUM(#REF!:INDEX(#REF!,'parámetros e instrucciones'!$E$3)))</f>
        <v>#REF!</v>
      </c>
    </row>
  </sheetData>
  <sheetProtection formatCells="0" formatColumns="0" formatRows="0"/>
  <mergeCells count="5">
    <mergeCell ref="A4:E4"/>
    <mergeCell ref="A5:E5"/>
    <mergeCell ref="A1:E1"/>
    <mergeCell ref="A2:E2"/>
    <mergeCell ref="A3:E3"/>
  </mergeCells>
  <phoneticPr fontId="0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96" orientation="portrait" horizontalDpi="300" verticalDpi="300" r:id="rId1"/>
  <headerFooter alignWithMargins="0">
    <oddHeader>&amp;R2020 - Año del General Manuel Belgrano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1"/>
  <sheetViews>
    <sheetView showGridLines="0" workbookViewId="0">
      <selection activeCell="C38" sqref="C38"/>
    </sheetView>
  </sheetViews>
  <sheetFormatPr baseColWidth="10" defaultRowHeight="12.75" x14ac:dyDescent="0.2"/>
  <cols>
    <col min="1" max="3" width="14.5703125" style="51" customWidth="1"/>
    <col min="4" max="9" width="13.85546875" style="51" customWidth="1"/>
    <col min="10" max="16384" width="11.42578125" style="51"/>
  </cols>
  <sheetData>
    <row r="1" spans="1:9" x14ac:dyDescent="0.2">
      <c r="A1" s="152" t="s">
        <v>241</v>
      </c>
      <c r="B1" s="152"/>
      <c r="C1" s="152"/>
      <c r="D1" s="207"/>
      <c r="E1" s="207"/>
      <c r="F1" s="208"/>
      <c r="G1" s="208"/>
      <c r="H1" s="208"/>
      <c r="I1" s="208"/>
    </row>
    <row r="2" spans="1:9" x14ac:dyDescent="0.2">
      <c r="A2" s="152" t="s">
        <v>11</v>
      </c>
      <c r="B2" s="152"/>
      <c r="C2" s="152"/>
      <c r="D2" s="208"/>
      <c r="E2" s="208"/>
      <c r="F2" s="208"/>
      <c r="G2" s="208"/>
      <c r="H2" s="208"/>
      <c r="I2" s="208"/>
    </row>
    <row r="3" spans="1:9" s="53" customFormat="1" x14ac:dyDescent="0.2">
      <c r="A3" s="369" t="str">
        <f>+'1 modelos C'!A3</f>
        <v>Crucetas</v>
      </c>
      <c r="B3" s="369"/>
      <c r="C3" s="369"/>
      <c r="D3" s="409"/>
      <c r="E3" s="409"/>
      <c r="F3" s="409"/>
      <c r="G3" s="409"/>
      <c r="H3" s="409"/>
      <c r="I3" s="409"/>
    </row>
    <row r="4" spans="1:9" x14ac:dyDescent="0.2">
      <c r="A4" s="345" t="s">
        <v>12</v>
      </c>
      <c r="B4" s="345"/>
      <c r="C4" s="345"/>
      <c r="D4" s="410"/>
      <c r="E4" s="410"/>
      <c r="F4" s="410"/>
      <c r="G4" s="410"/>
      <c r="H4" s="410"/>
      <c r="I4" s="410"/>
    </row>
    <row r="5" spans="1:9" x14ac:dyDescent="0.2">
      <c r="A5" s="369" t="s">
        <v>242</v>
      </c>
      <c r="B5" s="369"/>
      <c r="C5" s="369"/>
      <c r="D5" s="410"/>
      <c r="E5" s="410"/>
      <c r="F5" s="410"/>
      <c r="G5" s="410"/>
      <c r="H5" s="410"/>
      <c r="I5" s="410"/>
    </row>
    <row r="6" spans="1:9" ht="13.5" thickBot="1" x14ac:dyDescent="0.25">
      <c r="D6" s="192"/>
      <c r="E6" s="208"/>
      <c r="F6" s="208"/>
      <c r="G6" s="208"/>
      <c r="H6" s="208"/>
      <c r="I6" s="208"/>
    </row>
    <row r="7" spans="1:9" x14ac:dyDescent="0.2">
      <c r="A7" s="165" t="s">
        <v>6</v>
      </c>
      <c r="B7" s="537" t="s">
        <v>243</v>
      </c>
      <c r="C7" s="538"/>
      <c r="D7" s="209" t="s">
        <v>13</v>
      </c>
      <c r="E7" s="210"/>
      <c r="F7" s="209" t="s">
        <v>13</v>
      </c>
      <c r="G7" s="210"/>
      <c r="H7" s="209" t="s">
        <v>13</v>
      </c>
      <c r="I7" s="210"/>
    </row>
    <row r="8" spans="1:9" ht="13.5" thickBot="1" x14ac:dyDescent="0.25">
      <c r="A8" s="211" t="s">
        <v>7</v>
      </c>
      <c r="B8" s="212" t="s">
        <v>218</v>
      </c>
      <c r="C8" s="213" t="s">
        <v>14</v>
      </c>
      <c r="D8" s="212" t="s">
        <v>218</v>
      </c>
      <c r="E8" s="213" t="s">
        <v>14</v>
      </c>
      <c r="F8" s="212" t="s">
        <v>218</v>
      </c>
      <c r="G8" s="213" t="s">
        <v>14</v>
      </c>
      <c r="H8" s="212" t="s">
        <v>218</v>
      </c>
      <c r="I8" s="213" t="s">
        <v>14</v>
      </c>
    </row>
    <row r="9" spans="1:9" x14ac:dyDescent="0.2">
      <c r="A9" s="176">
        <f>+'11.impo C'!A9</f>
        <v>42736</v>
      </c>
      <c r="B9" s="176"/>
      <c r="C9" s="176"/>
      <c r="D9" s="177"/>
      <c r="E9" s="178"/>
      <c r="F9" s="177"/>
      <c r="G9" s="178"/>
      <c r="H9" s="177"/>
      <c r="I9" s="178"/>
    </row>
    <row r="10" spans="1:9" x14ac:dyDescent="0.2">
      <c r="A10" s="180">
        <f>+'11.impo C'!A10</f>
        <v>42767</v>
      </c>
      <c r="B10" s="180"/>
      <c r="C10" s="180"/>
      <c r="D10" s="181"/>
      <c r="E10" s="161"/>
      <c r="F10" s="181"/>
      <c r="G10" s="161"/>
      <c r="H10" s="181"/>
      <c r="I10" s="161"/>
    </row>
    <row r="11" spans="1:9" x14ac:dyDescent="0.2">
      <c r="A11" s="180">
        <f>+'11.impo C'!A11</f>
        <v>42795</v>
      </c>
      <c r="B11" s="180"/>
      <c r="C11" s="180"/>
      <c r="D11" s="181"/>
      <c r="E11" s="161"/>
      <c r="F11" s="181"/>
      <c r="G11" s="161"/>
      <c r="H11" s="181"/>
      <c r="I11" s="161"/>
    </row>
    <row r="12" spans="1:9" x14ac:dyDescent="0.2">
      <c r="A12" s="180">
        <f>+'11.impo C'!A12</f>
        <v>42826</v>
      </c>
      <c r="B12" s="180"/>
      <c r="C12" s="180"/>
      <c r="D12" s="181"/>
      <c r="E12" s="161"/>
      <c r="F12" s="181"/>
      <c r="G12" s="161"/>
      <c r="H12" s="181"/>
      <c r="I12" s="161"/>
    </row>
    <row r="13" spans="1:9" x14ac:dyDescent="0.2">
      <c r="A13" s="180">
        <f>+'11.impo C'!A13</f>
        <v>42856</v>
      </c>
      <c r="B13" s="180"/>
      <c r="C13" s="180"/>
      <c r="D13" s="161"/>
      <c r="E13" s="161"/>
      <c r="F13" s="161"/>
      <c r="G13" s="161"/>
      <c r="H13" s="161"/>
      <c r="I13" s="161"/>
    </row>
    <row r="14" spans="1:9" x14ac:dyDescent="0.2">
      <c r="A14" s="180">
        <f>+'11.impo C'!A14</f>
        <v>42887</v>
      </c>
      <c r="B14" s="180"/>
      <c r="C14" s="180"/>
      <c r="D14" s="181"/>
      <c r="E14" s="161"/>
      <c r="F14" s="181"/>
      <c r="G14" s="161"/>
      <c r="H14" s="181"/>
      <c r="I14" s="161"/>
    </row>
    <row r="15" spans="1:9" x14ac:dyDescent="0.2">
      <c r="A15" s="180">
        <f>+'11.impo C'!A15</f>
        <v>42917</v>
      </c>
      <c r="B15" s="180"/>
      <c r="C15" s="180"/>
      <c r="D15" s="161"/>
      <c r="E15" s="161"/>
      <c r="F15" s="161"/>
      <c r="G15" s="161"/>
      <c r="H15" s="161"/>
      <c r="I15" s="161"/>
    </row>
    <row r="16" spans="1:9" x14ac:dyDescent="0.2">
      <c r="A16" s="180">
        <f>+'11.impo C'!A16</f>
        <v>42948</v>
      </c>
      <c r="B16" s="180"/>
      <c r="C16" s="180"/>
      <c r="D16" s="161"/>
      <c r="E16" s="161"/>
      <c r="F16" s="161"/>
      <c r="G16" s="161"/>
      <c r="H16" s="161"/>
      <c r="I16" s="161"/>
    </row>
    <row r="17" spans="1:9" x14ac:dyDescent="0.2">
      <c r="A17" s="180">
        <f>+'11.impo C'!A17</f>
        <v>42979</v>
      </c>
      <c r="B17" s="180"/>
      <c r="C17" s="180"/>
      <c r="D17" s="161"/>
      <c r="E17" s="161"/>
      <c r="F17" s="161"/>
      <c r="G17" s="161"/>
      <c r="H17" s="161"/>
      <c r="I17" s="161"/>
    </row>
    <row r="18" spans="1:9" x14ac:dyDescent="0.2">
      <c r="A18" s="180">
        <f>+'11.impo C'!A18</f>
        <v>43009</v>
      </c>
      <c r="B18" s="180"/>
      <c r="C18" s="180"/>
      <c r="D18" s="161"/>
      <c r="E18" s="161"/>
      <c r="F18" s="161"/>
      <c r="G18" s="161"/>
      <c r="H18" s="161"/>
      <c r="I18" s="161"/>
    </row>
    <row r="19" spans="1:9" x14ac:dyDescent="0.2">
      <c r="A19" s="180">
        <f>+'11.impo C'!A19</f>
        <v>43040</v>
      </c>
      <c r="B19" s="180"/>
      <c r="C19" s="180"/>
      <c r="D19" s="161"/>
      <c r="E19" s="161"/>
      <c r="F19" s="161"/>
      <c r="G19" s="161"/>
      <c r="H19" s="161"/>
      <c r="I19" s="161"/>
    </row>
    <row r="20" spans="1:9" ht="13.5" thickBot="1" x14ac:dyDescent="0.25">
      <c r="A20" s="182">
        <f>+'11.impo C'!A20</f>
        <v>43070</v>
      </c>
      <c r="B20" s="182"/>
      <c r="C20" s="182"/>
      <c r="D20" s="183"/>
      <c r="E20" s="183"/>
      <c r="F20" s="183"/>
      <c r="G20" s="183"/>
      <c r="H20" s="183"/>
      <c r="I20" s="183"/>
    </row>
    <row r="21" spans="1:9" x14ac:dyDescent="0.2">
      <c r="A21" s="176">
        <f>+'11.impo C'!A21</f>
        <v>43101</v>
      </c>
      <c r="B21" s="176"/>
      <c r="C21" s="176"/>
      <c r="D21" s="178"/>
      <c r="E21" s="178"/>
      <c r="F21" s="178"/>
      <c r="G21" s="178"/>
      <c r="H21" s="178"/>
      <c r="I21" s="178"/>
    </row>
    <row r="22" spans="1:9" x14ac:dyDescent="0.2">
      <c r="A22" s="180">
        <f>+'11.impo C'!A22</f>
        <v>43132</v>
      </c>
      <c r="B22" s="180"/>
      <c r="C22" s="180"/>
      <c r="D22" s="161"/>
      <c r="E22" s="161"/>
      <c r="F22" s="161"/>
      <c r="G22" s="161"/>
      <c r="H22" s="161"/>
      <c r="I22" s="161"/>
    </row>
    <row r="23" spans="1:9" x14ac:dyDescent="0.2">
      <c r="A23" s="180">
        <f>+'11.impo C'!A23</f>
        <v>43160</v>
      </c>
      <c r="B23" s="180"/>
      <c r="C23" s="180"/>
      <c r="D23" s="161"/>
      <c r="E23" s="161"/>
      <c r="F23" s="161"/>
      <c r="G23" s="161"/>
      <c r="H23" s="161"/>
      <c r="I23" s="161"/>
    </row>
    <row r="24" spans="1:9" x14ac:dyDescent="0.2">
      <c r="A24" s="180">
        <f>+'11.impo C'!A24</f>
        <v>43191</v>
      </c>
      <c r="B24" s="180"/>
      <c r="C24" s="180"/>
      <c r="D24" s="161"/>
      <c r="E24" s="161"/>
      <c r="F24" s="161"/>
      <c r="G24" s="161"/>
      <c r="H24" s="161"/>
      <c r="I24" s="161"/>
    </row>
    <row r="25" spans="1:9" x14ac:dyDescent="0.2">
      <c r="A25" s="180">
        <f>+'11.impo C'!A25</f>
        <v>43221</v>
      </c>
      <c r="B25" s="180"/>
      <c r="C25" s="180"/>
      <c r="D25" s="161"/>
      <c r="E25" s="161"/>
      <c r="F25" s="161"/>
      <c r="G25" s="161"/>
      <c r="H25" s="161"/>
      <c r="I25" s="161"/>
    </row>
    <row r="26" spans="1:9" x14ac:dyDescent="0.2">
      <c r="A26" s="180">
        <f>+'11.impo C'!A26</f>
        <v>43252</v>
      </c>
      <c r="B26" s="180"/>
      <c r="C26" s="180"/>
      <c r="D26" s="161"/>
      <c r="E26" s="161"/>
      <c r="F26" s="161"/>
      <c r="G26" s="161"/>
      <c r="H26" s="161"/>
      <c r="I26" s="161"/>
    </row>
    <row r="27" spans="1:9" x14ac:dyDescent="0.2">
      <c r="A27" s="180">
        <f>+'11.impo C'!A27</f>
        <v>43282</v>
      </c>
      <c r="B27" s="180"/>
      <c r="C27" s="180"/>
      <c r="D27" s="161"/>
      <c r="E27" s="161"/>
      <c r="F27" s="161"/>
      <c r="G27" s="161"/>
      <c r="H27" s="161"/>
      <c r="I27" s="161"/>
    </row>
    <row r="28" spans="1:9" x14ac:dyDescent="0.2">
      <c r="A28" s="180">
        <f>+'11.impo C'!A28</f>
        <v>43313</v>
      </c>
      <c r="B28" s="180"/>
      <c r="C28" s="180"/>
      <c r="D28" s="161"/>
      <c r="E28" s="161"/>
      <c r="F28" s="161"/>
      <c r="G28" s="161"/>
      <c r="H28" s="161"/>
      <c r="I28" s="161"/>
    </row>
    <row r="29" spans="1:9" x14ac:dyDescent="0.2">
      <c r="A29" s="180">
        <f>+'11.impo C'!A29</f>
        <v>43344</v>
      </c>
      <c r="B29" s="180"/>
      <c r="C29" s="180"/>
      <c r="D29" s="161"/>
      <c r="E29" s="161"/>
      <c r="F29" s="161"/>
      <c r="G29" s="161"/>
      <c r="H29" s="161"/>
      <c r="I29" s="161"/>
    </row>
    <row r="30" spans="1:9" x14ac:dyDescent="0.2">
      <c r="A30" s="180">
        <f>+'11.impo C'!A30</f>
        <v>43374</v>
      </c>
      <c r="B30" s="180"/>
      <c r="C30" s="180"/>
      <c r="D30" s="161"/>
      <c r="E30" s="161"/>
      <c r="F30" s="161"/>
      <c r="G30" s="161"/>
      <c r="H30" s="161"/>
      <c r="I30" s="161"/>
    </row>
    <row r="31" spans="1:9" x14ac:dyDescent="0.2">
      <c r="A31" s="180">
        <f>+'11.impo C'!A31</f>
        <v>43405</v>
      </c>
      <c r="B31" s="180"/>
      <c r="C31" s="180"/>
      <c r="D31" s="161"/>
      <c r="E31" s="161"/>
      <c r="F31" s="161"/>
      <c r="G31" s="161"/>
      <c r="H31" s="161"/>
      <c r="I31" s="161"/>
    </row>
    <row r="32" spans="1:9" ht="13.5" thickBot="1" x14ac:dyDescent="0.25">
      <c r="A32" s="182">
        <f>+'11.impo C'!A32</f>
        <v>43435</v>
      </c>
      <c r="B32" s="182"/>
      <c r="C32" s="182"/>
      <c r="D32" s="183"/>
      <c r="E32" s="183"/>
      <c r="F32" s="183"/>
      <c r="G32" s="183"/>
      <c r="H32" s="183"/>
      <c r="I32" s="183"/>
    </row>
    <row r="33" spans="1:9" x14ac:dyDescent="0.2">
      <c r="A33" s="176">
        <f>+'11.impo C'!A33</f>
        <v>43466</v>
      </c>
      <c r="B33" s="176"/>
      <c r="C33" s="176"/>
      <c r="D33" s="178"/>
      <c r="E33" s="178"/>
      <c r="F33" s="178"/>
      <c r="G33" s="178"/>
      <c r="H33" s="178"/>
      <c r="I33" s="178"/>
    </row>
    <row r="34" spans="1:9" x14ac:dyDescent="0.2">
      <c r="A34" s="180">
        <f>+'11.impo C'!A34</f>
        <v>43497</v>
      </c>
      <c r="B34" s="180"/>
      <c r="C34" s="180"/>
      <c r="D34" s="161"/>
      <c r="E34" s="161"/>
      <c r="F34" s="161"/>
      <c r="G34" s="161"/>
      <c r="H34" s="161"/>
      <c r="I34" s="161"/>
    </row>
    <row r="35" spans="1:9" x14ac:dyDescent="0.2">
      <c r="A35" s="180">
        <f>+'11.impo C'!A35</f>
        <v>43525</v>
      </c>
      <c r="B35" s="180"/>
      <c r="C35" s="180"/>
      <c r="D35" s="161"/>
      <c r="E35" s="161"/>
      <c r="F35" s="161"/>
      <c r="G35" s="161"/>
      <c r="H35" s="161"/>
      <c r="I35" s="161"/>
    </row>
    <row r="36" spans="1:9" x14ac:dyDescent="0.2">
      <c r="A36" s="180">
        <f>+'11.impo C'!A36</f>
        <v>43556</v>
      </c>
      <c r="B36" s="180"/>
      <c r="C36" s="180"/>
      <c r="D36" s="161"/>
      <c r="E36" s="161"/>
      <c r="F36" s="161"/>
      <c r="G36" s="161"/>
      <c r="H36" s="161"/>
      <c r="I36" s="161"/>
    </row>
    <row r="37" spans="1:9" x14ac:dyDescent="0.2">
      <c r="A37" s="180">
        <f>+'11.impo C'!A37</f>
        <v>43586</v>
      </c>
      <c r="B37" s="180"/>
      <c r="C37" s="180"/>
      <c r="D37" s="161"/>
      <c r="E37" s="161"/>
      <c r="F37" s="161"/>
      <c r="G37" s="161"/>
      <c r="H37" s="161"/>
      <c r="I37" s="161"/>
    </row>
    <row r="38" spans="1:9" x14ac:dyDescent="0.2">
      <c r="A38" s="180">
        <f>+'11.impo C'!A38</f>
        <v>43617</v>
      </c>
      <c r="B38" s="180"/>
      <c r="C38" s="180"/>
      <c r="D38" s="161"/>
      <c r="E38" s="161"/>
      <c r="F38" s="161"/>
      <c r="G38" s="161"/>
      <c r="H38" s="161"/>
      <c r="I38" s="161"/>
    </row>
    <row r="39" spans="1:9" x14ac:dyDescent="0.2">
      <c r="A39" s="180">
        <f>+'11.impo C'!A39</f>
        <v>43647</v>
      </c>
      <c r="B39" s="180"/>
      <c r="C39" s="180"/>
      <c r="D39" s="161"/>
      <c r="E39" s="161"/>
      <c r="F39" s="161"/>
      <c r="G39" s="161"/>
      <c r="H39" s="161"/>
      <c r="I39" s="161"/>
    </row>
    <row r="40" spans="1:9" x14ac:dyDescent="0.2">
      <c r="A40" s="180">
        <f>+'11.impo C'!A40</f>
        <v>43678</v>
      </c>
      <c r="B40" s="180"/>
      <c r="C40" s="180"/>
      <c r="D40" s="161"/>
      <c r="E40" s="161"/>
      <c r="F40" s="161"/>
      <c r="G40" s="161"/>
      <c r="H40" s="161"/>
      <c r="I40" s="161"/>
    </row>
    <row r="41" spans="1:9" x14ac:dyDescent="0.2">
      <c r="A41" s="180">
        <f>+'11.impo C'!A41</f>
        <v>43709</v>
      </c>
      <c r="B41" s="180"/>
      <c r="C41" s="180"/>
      <c r="D41" s="161"/>
      <c r="E41" s="161"/>
      <c r="F41" s="161"/>
      <c r="G41" s="161"/>
      <c r="H41" s="161"/>
      <c r="I41" s="161"/>
    </row>
    <row r="42" spans="1:9" x14ac:dyDescent="0.2">
      <c r="A42" s="180">
        <f>+'11.impo C'!A42</f>
        <v>43739</v>
      </c>
      <c r="B42" s="180"/>
      <c r="C42" s="180"/>
      <c r="D42" s="161"/>
      <c r="E42" s="161"/>
      <c r="F42" s="161"/>
      <c r="G42" s="161"/>
      <c r="H42" s="161"/>
      <c r="I42" s="161"/>
    </row>
    <row r="43" spans="1:9" x14ac:dyDescent="0.2">
      <c r="A43" s="180">
        <f>+'11.impo C'!A43</f>
        <v>43770</v>
      </c>
      <c r="B43" s="180"/>
      <c r="C43" s="180"/>
      <c r="D43" s="161"/>
      <c r="E43" s="161"/>
      <c r="F43" s="161"/>
      <c r="G43" s="161"/>
      <c r="H43" s="161"/>
      <c r="I43" s="161"/>
    </row>
    <row r="44" spans="1:9" ht="13.5" thickBot="1" x14ac:dyDescent="0.25">
      <c r="A44" s="446">
        <f>+'11.impo C'!A44</f>
        <v>43800</v>
      </c>
      <c r="B44" s="446"/>
      <c r="C44" s="446"/>
      <c r="D44" s="447"/>
      <c r="E44" s="447"/>
      <c r="F44" s="447"/>
      <c r="G44" s="447"/>
      <c r="H44" s="447"/>
      <c r="I44" s="447"/>
    </row>
    <row r="45" spans="1:9" x14ac:dyDescent="0.2">
      <c r="A45" s="471">
        <f>+'11.impo C'!A45</f>
        <v>43831</v>
      </c>
      <c r="B45" s="452"/>
      <c r="C45" s="469"/>
      <c r="D45" s="466"/>
      <c r="E45" s="178"/>
      <c r="F45" s="457"/>
      <c r="G45" s="453"/>
      <c r="H45" s="453"/>
      <c r="I45" s="460"/>
    </row>
    <row r="46" spans="1:9" x14ac:dyDescent="0.2">
      <c r="A46" s="472">
        <f>+'11.impo C'!A46</f>
        <v>43862</v>
      </c>
      <c r="B46" s="454"/>
      <c r="C46" s="450"/>
      <c r="D46" s="467"/>
      <c r="E46" s="161"/>
      <c r="F46" s="458"/>
      <c r="G46" s="451"/>
      <c r="H46" s="451"/>
      <c r="I46" s="461"/>
    </row>
    <row r="47" spans="1:9" x14ac:dyDescent="0.2">
      <c r="A47" s="472">
        <f>+'11.impo C'!A47</f>
        <v>43891</v>
      </c>
      <c r="B47" s="454"/>
      <c r="C47" s="450"/>
      <c r="D47" s="467"/>
      <c r="E47" s="161"/>
      <c r="F47" s="458"/>
      <c r="G47" s="451"/>
      <c r="H47" s="451"/>
      <c r="I47" s="461"/>
    </row>
    <row r="48" spans="1:9" x14ac:dyDescent="0.2">
      <c r="A48" s="472">
        <f>+'11.impo C'!A48</f>
        <v>43922</v>
      </c>
      <c r="B48" s="454"/>
      <c r="C48" s="450"/>
      <c r="D48" s="467"/>
      <c r="E48" s="161"/>
      <c r="F48" s="458"/>
      <c r="G48" s="451"/>
      <c r="H48" s="451"/>
      <c r="I48" s="461"/>
    </row>
    <row r="49" spans="1:9" x14ac:dyDescent="0.2">
      <c r="A49" s="472">
        <f>+'11.impo C'!A49</f>
        <v>43952</v>
      </c>
      <c r="B49" s="454"/>
      <c r="C49" s="450"/>
      <c r="D49" s="467"/>
      <c r="E49" s="161"/>
      <c r="F49" s="458"/>
      <c r="G49" s="451"/>
      <c r="H49" s="451"/>
      <c r="I49" s="461"/>
    </row>
    <row r="50" spans="1:9" ht="13.5" thickBot="1" x14ac:dyDescent="0.25">
      <c r="A50" s="473">
        <f>+'11.impo C'!A50</f>
        <v>43983</v>
      </c>
      <c r="B50" s="455"/>
      <c r="C50" s="470"/>
      <c r="D50" s="468"/>
      <c r="E50" s="183"/>
      <c r="F50" s="459"/>
      <c r="G50" s="456"/>
      <c r="H50" s="456"/>
      <c r="I50" s="462"/>
    </row>
    <row r="51" spans="1:9" ht="13.5" thickBot="1" x14ac:dyDescent="0.25">
      <c r="A51" s="196"/>
      <c r="B51" s="196"/>
      <c r="C51" s="196"/>
      <c r="D51" s="191"/>
      <c r="E51" s="191"/>
      <c r="F51" s="191"/>
      <c r="G51" s="191"/>
      <c r="H51" s="191"/>
      <c r="I51" s="191"/>
    </row>
    <row r="52" spans="1:9" x14ac:dyDescent="0.2">
      <c r="A52" s="193">
        <v>2014</v>
      </c>
      <c r="B52" s="411"/>
      <c r="C52" s="214"/>
      <c r="D52" s="414"/>
      <c r="E52" s="215"/>
      <c r="F52" s="414"/>
      <c r="G52" s="215"/>
      <c r="H52" s="414"/>
      <c r="I52" s="215"/>
    </row>
    <row r="53" spans="1:9" x14ac:dyDescent="0.2">
      <c r="A53" s="194">
        <v>2015</v>
      </c>
      <c r="B53" s="412"/>
      <c r="C53" s="216"/>
      <c r="D53" s="415"/>
      <c r="E53" s="217"/>
      <c r="F53" s="415"/>
      <c r="G53" s="217"/>
      <c r="H53" s="415"/>
      <c r="I53" s="217"/>
    </row>
    <row r="54" spans="1:9" x14ac:dyDescent="0.2">
      <c r="A54" s="194">
        <v>2016</v>
      </c>
      <c r="B54" s="412"/>
      <c r="C54" s="216"/>
      <c r="D54" s="415"/>
      <c r="E54" s="217"/>
      <c r="F54" s="415"/>
      <c r="G54" s="217"/>
      <c r="H54" s="415"/>
      <c r="I54" s="217"/>
    </row>
    <row r="55" spans="1:9" x14ac:dyDescent="0.2">
      <c r="A55" s="194">
        <v>2017</v>
      </c>
      <c r="B55" s="412"/>
      <c r="C55" s="216"/>
      <c r="D55" s="415"/>
      <c r="E55" s="217"/>
      <c r="F55" s="415"/>
      <c r="G55" s="217"/>
      <c r="H55" s="415"/>
      <c r="I55" s="217"/>
    </row>
    <row r="56" spans="1:9" x14ac:dyDescent="0.2">
      <c r="A56" s="194">
        <v>2018</v>
      </c>
      <c r="B56" s="412"/>
      <c r="C56" s="216"/>
      <c r="D56" s="415"/>
      <c r="E56" s="217"/>
      <c r="F56" s="415"/>
      <c r="G56" s="217"/>
      <c r="H56" s="415"/>
      <c r="I56" s="217"/>
    </row>
    <row r="57" spans="1:9" x14ac:dyDescent="0.2">
      <c r="A57" s="194">
        <f>+'11.impo C'!A57</f>
        <v>2019</v>
      </c>
      <c r="B57" s="412"/>
      <c r="C57" s="216"/>
      <c r="D57" s="415"/>
      <c r="E57" s="217"/>
      <c r="F57" s="415"/>
      <c r="G57" s="217"/>
      <c r="H57" s="415"/>
      <c r="I57" s="217"/>
    </row>
    <row r="58" spans="1:9" ht="13.5" thickBot="1" x14ac:dyDescent="0.25">
      <c r="A58" s="195" t="str">
        <f>+'11.impo C'!A58</f>
        <v>Ene-jun 2020</v>
      </c>
      <c r="B58" s="413"/>
      <c r="C58" s="218"/>
      <c r="D58" s="416"/>
      <c r="E58" s="219"/>
      <c r="F58" s="416"/>
      <c r="G58" s="219"/>
      <c r="H58" s="416"/>
      <c r="I58" s="219"/>
    </row>
    <row r="59" spans="1:9" x14ac:dyDescent="0.2">
      <c r="A59" s="196"/>
      <c r="B59" s="220"/>
      <c r="C59" s="220"/>
      <c r="D59" s="68"/>
      <c r="E59" s="68"/>
      <c r="F59" s="68"/>
      <c r="G59" s="68"/>
      <c r="H59" s="68"/>
      <c r="I59" s="68"/>
    </row>
    <row r="60" spans="1:9" x14ac:dyDescent="0.2">
      <c r="A60" s="190"/>
      <c r="B60" s="190"/>
      <c r="C60" s="190"/>
    </row>
    <row r="61" spans="1:9" x14ac:dyDescent="0.2">
      <c r="A61" s="190"/>
      <c r="B61" s="190"/>
      <c r="C61" s="190"/>
    </row>
    <row r="64" spans="1:9" hidden="1" x14ac:dyDescent="0.2">
      <c r="A64" s="84" t="s">
        <v>147</v>
      </c>
      <c r="B64" s="84"/>
      <c r="C64" s="84"/>
      <c r="D64" s="85"/>
      <c r="E64" s="56"/>
    </row>
    <row r="65" spans="1:9" ht="13.5" hidden="1" thickBot="1" x14ac:dyDescent="0.25">
      <c r="A65" s="56"/>
      <c r="B65" s="56"/>
      <c r="C65" s="56"/>
      <c r="D65" s="56"/>
      <c r="E65" s="56"/>
    </row>
    <row r="66" spans="1:9" ht="13.5" hidden="1" thickBot="1" x14ac:dyDescent="0.25">
      <c r="A66" s="89" t="s">
        <v>7</v>
      </c>
      <c r="B66" s="91" t="s">
        <v>138</v>
      </c>
      <c r="C66" s="105" t="s">
        <v>142</v>
      </c>
      <c r="D66" s="91" t="s">
        <v>138</v>
      </c>
      <c r="E66" s="105" t="s">
        <v>142</v>
      </c>
      <c r="F66" s="91" t="s">
        <v>138</v>
      </c>
      <c r="G66" s="105" t="s">
        <v>142</v>
      </c>
      <c r="H66" s="91" t="s">
        <v>138</v>
      </c>
      <c r="I66" s="105" t="s">
        <v>142</v>
      </c>
    </row>
    <row r="67" spans="1:9" hidden="1" x14ac:dyDescent="0.2">
      <c r="A67" s="97">
        <f>+A56</f>
        <v>2018</v>
      </c>
      <c r="B67" s="108">
        <f t="shared" ref="B67:I67" si="0">+B56-SUM(B9:B20)</f>
        <v>0</v>
      </c>
      <c r="C67" s="108">
        <f t="shared" si="0"/>
        <v>0</v>
      </c>
      <c r="D67" s="108">
        <f t="shared" si="0"/>
        <v>0</v>
      </c>
      <c r="E67" s="108">
        <f t="shared" si="0"/>
        <v>0</v>
      </c>
      <c r="F67" s="108">
        <f t="shared" si="0"/>
        <v>0</v>
      </c>
      <c r="G67" s="108">
        <f t="shared" si="0"/>
        <v>0</v>
      </c>
      <c r="H67" s="108">
        <f t="shared" si="0"/>
        <v>0</v>
      </c>
      <c r="I67" s="111">
        <f t="shared" si="0"/>
        <v>0</v>
      </c>
    </row>
    <row r="68" spans="1:9" hidden="1" x14ac:dyDescent="0.2">
      <c r="A68" s="99">
        <f>+A57</f>
        <v>2019</v>
      </c>
      <c r="B68" s="112">
        <f t="shared" ref="B68:I68" si="1">+B57-SUM(B21:B32)</f>
        <v>0</v>
      </c>
      <c r="C68" s="112">
        <f t="shared" si="1"/>
        <v>0</v>
      </c>
      <c r="D68" s="112">
        <f t="shared" si="1"/>
        <v>0</v>
      </c>
      <c r="E68" s="112">
        <f t="shared" si="1"/>
        <v>0</v>
      </c>
      <c r="F68" s="112">
        <f t="shared" si="1"/>
        <v>0</v>
      </c>
      <c r="G68" s="112">
        <f t="shared" si="1"/>
        <v>0</v>
      </c>
      <c r="H68" s="112">
        <f t="shared" si="1"/>
        <v>0</v>
      </c>
      <c r="I68" s="115">
        <f t="shared" si="1"/>
        <v>0</v>
      </c>
    </row>
    <row r="69" spans="1:9" ht="13.5" hidden="1" thickBot="1" x14ac:dyDescent="0.25">
      <c r="A69" s="100" t="str">
        <f>+A58</f>
        <v>Ene-jun 2020</v>
      </c>
      <c r="B69" s="116">
        <f t="shared" ref="B69:I69" si="2">+B58-SUM(B33:B44)</f>
        <v>0</v>
      </c>
      <c r="C69" s="116">
        <f t="shared" si="2"/>
        <v>0</v>
      </c>
      <c r="D69" s="116">
        <f t="shared" si="2"/>
        <v>0</v>
      </c>
      <c r="E69" s="116">
        <f t="shared" si="2"/>
        <v>0</v>
      </c>
      <c r="F69" s="116">
        <f t="shared" si="2"/>
        <v>0</v>
      </c>
      <c r="G69" s="116">
        <f t="shared" si="2"/>
        <v>0</v>
      </c>
      <c r="H69" s="116">
        <f t="shared" si="2"/>
        <v>0</v>
      </c>
      <c r="I69" s="119">
        <f t="shared" si="2"/>
        <v>0</v>
      </c>
    </row>
    <row r="70" spans="1:9" hidden="1" x14ac:dyDescent="0.2">
      <c r="A70" s="97" t="e">
        <f>+#REF!</f>
        <v>#REF!</v>
      </c>
      <c r="B70" s="125" t="e">
        <f>+#REF!-(SUM(B33:INDEX(B33:B44,'parámetros e instrucciones'!$E$3)))</f>
        <v>#REF!</v>
      </c>
      <c r="C70" s="125" t="e">
        <f>+#REF!-(SUM(C33:INDEX(C33:C44,'parámetros e instrucciones'!$E$3)))</f>
        <v>#REF!</v>
      </c>
      <c r="D70" s="125" t="e">
        <f>+#REF!-(SUM(D33:INDEX(D33:D44,'parámetros e instrucciones'!$E$3)))</f>
        <v>#REF!</v>
      </c>
      <c r="E70" s="125" t="e">
        <f>+#REF!-(SUM(E33:INDEX(E33:E44,'parámetros e instrucciones'!$E$3)))</f>
        <v>#REF!</v>
      </c>
      <c r="F70" s="125" t="e">
        <f>+#REF!-(SUM(F33:INDEX(F33:F44,'parámetros e instrucciones'!$E$3)))</f>
        <v>#REF!</v>
      </c>
      <c r="G70" s="125" t="e">
        <f>+#REF!-(SUM(G33:INDEX(G33:G44,'parámetros e instrucciones'!$E$3)))</f>
        <v>#REF!</v>
      </c>
      <c r="H70" s="125" t="e">
        <f>+#REF!-(SUM(H33:INDEX(H33:H44,'parámetros e instrucciones'!$E$3)))</f>
        <v>#REF!</v>
      </c>
      <c r="I70" s="125" t="e">
        <f>+#REF!-(SUM(I33:INDEX(I33:I44,'parámetros e instrucciones'!$E$3)))</f>
        <v>#REF!</v>
      </c>
    </row>
    <row r="71" spans="1:9" ht="13.5" hidden="1" thickBot="1" x14ac:dyDescent="0.25">
      <c r="A71" s="100" t="e">
        <f>+#REF!</f>
        <v>#REF!</v>
      </c>
      <c r="B71" s="129" t="e">
        <f>+#REF!-(SUM(#REF!:INDEX(#REF!,'parámetros e instrucciones'!$E$3)))</f>
        <v>#REF!</v>
      </c>
      <c r="C71" s="129" t="e">
        <f>+#REF!-(SUM(#REF!:INDEX(#REF!,'parámetros e instrucciones'!$E$3)))</f>
        <v>#REF!</v>
      </c>
      <c r="D71" s="129" t="e">
        <f>+#REF!-(SUM(#REF!:INDEX(#REF!,'parámetros e instrucciones'!$E$3)))</f>
        <v>#REF!</v>
      </c>
      <c r="E71" s="129" t="e">
        <f>+#REF!-(SUM(#REF!:INDEX(#REF!,'parámetros e instrucciones'!$E$3)))</f>
        <v>#REF!</v>
      </c>
      <c r="F71" s="129" t="e">
        <f>+#REF!-(SUM(#REF!:INDEX(#REF!,'parámetros e instrucciones'!$E$3)))</f>
        <v>#REF!</v>
      </c>
      <c r="G71" s="129" t="e">
        <f>+#REF!-(SUM(#REF!:INDEX(#REF!,'parámetros e instrucciones'!$E$3)))</f>
        <v>#REF!</v>
      </c>
      <c r="H71" s="129" t="e">
        <f>+#REF!-(SUM(#REF!:INDEX(#REF!,'parámetros e instrucciones'!$E$3)))</f>
        <v>#REF!</v>
      </c>
      <c r="I71" s="129" t="e">
        <f>+#REF!-(SUM(#REF!:INDEX(#REF!,'parámetros e instrucciones'!$E$3)))</f>
        <v>#REF!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scale="61" orientation="landscape" horizontalDpi="4294967292" verticalDpi="300" r:id="rId1"/>
  <headerFooter alignWithMargins="0">
    <oddHeader>&amp;R2020 - Año del General Manuel Belgrano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I71"/>
  <sheetViews>
    <sheetView showGridLines="0" workbookViewId="0">
      <selection activeCell="C38" sqref="C38"/>
    </sheetView>
  </sheetViews>
  <sheetFormatPr baseColWidth="10" defaultRowHeight="12.75" x14ac:dyDescent="0.2"/>
  <cols>
    <col min="1" max="3" width="14.5703125" style="51" customWidth="1"/>
    <col min="4" max="9" width="13.85546875" style="51" customWidth="1"/>
    <col min="10" max="16384" width="11.42578125" style="51"/>
  </cols>
  <sheetData>
    <row r="1" spans="1:9" x14ac:dyDescent="0.2">
      <c r="A1" s="152" t="s">
        <v>244</v>
      </c>
      <c r="B1" s="152"/>
      <c r="C1" s="152"/>
      <c r="D1" s="207"/>
      <c r="E1" s="207"/>
      <c r="F1" s="208"/>
      <c r="G1" s="208"/>
      <c r="H1" s="208"/>
      <c r="I1" s="208"/>
    </row>
    <row r="2" spans="1:9" x14ac:dyDescent="0.2">
      <c r="A2" s="152" t="s">
        <v>11</v>
      </c>
      <c r="B2" s="152"/>
      <c r="C2" s="152"/>
      <c r="D2" s="208"/>
      <c r="E2" s="208"/>
      <c r="F2" s="208"/>
      <c r="G2" s="208"/>
      <c r="H2" s="208"/>
      <c r="I2" s="208"/>
    </row>
    <row r="3" spans="1:9" s="53" customFormat="1" x14ac:dyDescent="0.2">
      <c r="A3" s="369" t="str">
        <f>+'1 modelos T'!A3</f>
        <v>Tricetas</v>
      </c>
      <c r="B3" s="369"/>
      <c r="C3" s="369"/>
      <c r="D3" s="409"/>
      <c r="E3" s="409"/>
      <c r="F3" s="409"/>
      <c r="G3" s="409"/>
      <c r="H3" s="409"/>
      <c r="I3" s="409"/>
    </row>
    <row r="4" spans="1:9" x14ac:dyDescent="0.2">
      <c r="A4" s="345" t="s">
        <v>12</v>
      </c>
      <c r="B4" s="345"/>
      <c r="C4" s="345"/>
      <c r="D4" s="410"/>
      <c r="E4" s="410"/>
      <c r="F4" s="410"/>
      <c r="G4" s="410"/>
      <c r="H4" s="410"/>
      <c r="I4" s="410"/>
    </row>
    <row r="5" spans="1:9" x14ac:dyDescent="0.2">
      <c r="A5" s="369" t="s">
        <v>242</v>
      </c>
      <c r="B5" s="369"/>
      <c r="C5" s="369"/>
      <c r="D5" s="410"/>
      <c r="E5" s="410"/>
      <c r="F5" s="410"/>
      <c r="G5" s="410"/>
      <c r="H5" s="410"/>
      <c r="I5" s="410"/>
    </row>
    <row r="6" spans="1:9" ht="13.5" thickBot="1" x14ac:dyDescent="0.25">
      <c r="D6" s="192"/>
      <c r="E6" s="208"/>
      <c r="F6" s="208"/>
      <c r="G6" s="208"/>
      <c r="H6" s="208"/>
      <c r="I6" s="208"/>
    </row>
    <row r="7" spans="1:9" x14ac:dyDescent="0.2">
      <c r="A7" s="165" t="s">
        <v>6</v>
      </c>
      <c r="B7" s="537" t="s">
        <v>243</v>
      </c>
      <c r="C7" s="538"/>
      <c r="D7" s="209" t="s">
        <v>13</v>
      </c>
      <c r="E7" s="210"/>
      <c r="F7" s="209" t="s">
        <v>13</v>
      </c>
      <c r="G7" s="210"/>
      <c r="H7" s="209" t="s">
        <v>13</v>
      </c>
      <c r="I7" s="210"/>
    </row>
    <row r="8" spans="1:9" ht="13.5" thickBot="1" x14ac:dyDescent="0.25">
      <c r="A8" s="211" t="s">
        <v>7</v>
      </c>
      <c r="B8" s="212" t="s">
        <v>218</v>
      </c>
      <c r="C8" s="213" t="s">
        <v>14</v>
      </c>
      <c r="D8" s="212" t="s">
        <v>218</v>
      </c>
      <c r="E8" s="213" t="s">
        <v>14</v>
      </c>
      <c r="F8" s="212" t="s">
        <v>218</v>
      </c>
      <c r="G8" s="213" t="s">
        <v>14</v>
      </c>
      <c r="H8" s="212" t="s">
        <v>218</v>
      </c>
      <c r="I8" s="213" t="s">
        <v>14</v>
      </c>
    </row>
    <row r="9" spans="1:9" x14ac:dyDescent="0.2">
      <c r="A9" s="176">
        <f>+'11.impo C'!A9</f>
        <v>42736</v>
      </c>
      <c r="B9" s="176"/>
      <c r="C9" s="176"/>
      <c r="D9" s="177"/>
      <c r="E9" s="178"/>
      <c r="F9" s="177"/>
      <c r="G9" s="178"/>
      <c r="H9" s="177"/>
      <c r="I9" s="178"/>
    </row>
    <row r="10" spans="1:9" x14ac:dyDescent="0.2">
      <c r="A10" s="180">
        <f>+'11.impo C'!A10</f>
        <v>42767</v>
      </c>
      <c r="B10" s="180"/>
      <c r="C10" s="180"/>
      <c r="D10" s="181"/>
      <c r="E10" s="161"/>
      <c r="F10" s="181"/>
      <c r="G10" s="161"/>
      <c r="H10" s="181"/>
      <c r="I10" s="161"/>
    </row>
    <row r="11" spans="1:9" x14ac:dyDescent="0.2">
      <c r="A11" s="180">
        <f>+'11.impo C'!A11</f>
        <v>42795</v>
      </c>
      <c r="B11" s="180"/>
      <c r="C11" s="180"/>
      <c r="D11" s="181"/>
      <c r="E11" s="161"/>
      <c r="F11" s="181"/>
      <c r="G11" s="161"/>
      <c r="H11" s="181"/>
      <c r="I11" s="161"/>
    </row>
    <row r="12" spans="1:9" x14ac:dyDescent="0.2">
      <c r="A12" s="180">
        <f>+'11.impo C'!A12</f>
        <v>42826</v>
      </c>
      <c r="B12" s="180"/>
      <c r="C12" s="180"/>
      <c r="D12" s="181"/>
      <c r="E12" s="161"/>
      <c r="F12" s="181"/>
      <c r="G12" s="161"/>
      <c r="H12" s="181"/>
      <c r="I12" s="161"/>
    </row>
    <row r="13" spans="1:9" x14ac:dyDescent="0.2">
      <c r="A13" s="180">
        <f>+'11.impo C'!A13</f>
        <v>42856</v>
      </c>
      <c r="B13" s="180"/>
      <c r="C13" s="180"/>
      <c r="D13" s="161"/>
      <c r="E13" s="161"/>
      <c r="F13" s="161"/>
      <c r="G13" s="161"/>
      <c r="H13" s="161"/>
      <c r="I13" s="161"/>
    </row>
    <row r="14" spans="1:9" x14ac:dyDescent="0.2">
      <c r="A14" s="180">
        <f>+'11.impo C'!A14</f>
        <v>42887</v>
      </c>
      <c r="B14" s="180"/>
      <c r="C14" s="180"/>
      <c r="D14" s="181"/>
      <c r="E14" s="161"/>
      <c r="F14" s="181"/>
      <c r="G14" s="161"/>
      <c r="H14" s="181"/>
      <c r="I14" s="161"/>
    </row>
    <row r="15" spans="1:9" x14ac:dyDescent="0.2">
      <c r="A15" s="180">
        <f>+'11.impo C'!A15</f>
        <v>42917</v>
      </c>
      <c r="B15" s="180"/>
      <c r="C15" s="180"/>
      <c r="D15" s="161"/>
      <c r="E15" s="161"/>
      <c r="F15" s="161"/>
      <c r="G15" s="161"/>
      <c r="H15" s="161"/>
      <c r="I15" s="161"/>
    </row>
    <row r="16" spans="1:9" x14ac:dyDescent="0.2">
      <c r="A16" s="180">
        <f>+'11.impo C'!A16</f>
        <v>42948</v>
      </c>
      <c r="B16" s="180"/>
      <c r="C16" s="180"/>
      <c r="D16" s="161"/>
      <c r="E16" s="161"/>
      <c r="F16" s="161"/>
      <c r="G16" s="161"/>
      <c r="H16" s="161"/>
      <c r="I16" s="161"/>
    </row>
    <row r="17" spans="1:9" x14ac:dyDescent="0.2">
      <c r="A17" s="180">
        <f>+'11.impo C'!A17</f>
        <v>42979</v>
      </c>
      <c r="B17" s="180"/>
      <c r="C17" s="180"/>
      <c r="D17" s="161"/>
      <c r="E17" s="161"/>
      <c r="F17" s="161"/>
      <c r="G17" s="161"/>
      <c r="H17" s="161"/>
      <c r="I17" s="161"/>
    </row>
    <row r="18" spans="1:9" x14ac:dyDescent="0.2">
      <c r="A18" s="180">
        <f>+'11.impo C'!A18</f>
        <v>43009</v>
      </c>
      <c r="B18" s="180"/>
      <c r="C18" s="180"/>
      <c r="D18" s="161"/>
      <c r="E18" s="161"/>
      <c r="F18" s="161"/>
      <c r="G18" s="161"/>
      <c r="H18" s="161"/>
      <c r="I18" s="161"/>
    </row>
    <row r="19" spans="1:9" x14ac:dyDescent="0.2">
      <c r="A19" s="180">
        <f>+'11.impo C'!A19</f>
        <v>43040</v>
      </c>
      <c r="B19" s="180"/>
      <c r="C19" s="180"/>
      <c r="D19" s="161"/>
      <c r="E19" s="161"/>
      <c r="F19" s="161"/>
      <c r="G19" s="161"/>
      <c r="H19" s="161"/>
      <c r="I19" s="161"/>
    </row>
    <row r="20" spans="1:9" ht="13.5" thickBot="1" x14ac:dyDescent="0.25">
      <c r="A20" s="182">
        <f>+'11.impo C'!A20</f>
        <v>43070</v>
      </c>
      <c r="B20" s="182"/>
      <c r="C20" s="182"/>
      <c r="D20" s="183"/>
      <c r="E20" s="183"/>
      <c r="F20" s="183"/>
      <c r="G20" s="183"/>
      <c r="H20" s="183"/>
      <c r="I20" s="183"/>
    </row>
    <row r="21" spans="1:9" x14ac:dyDescent="0.2">
      <c r="A21" s="176">
        <f>+'11.impo C'!A21</f>
        <v>43101</v>
      </c>
      <c r="B21" s="176"/>
      <c r="C21" s="176"/>
      <c r="D21" s="178"/>
      <c r="E21" s="178"/>
      <c r="F21" s="178"/>
      <c r="G21" s="178"/>
      <c r="H21" s="178"/>
      <c r="I21" s="178"/>
    </row>
    <row r="22" spans="1:9" x14ac:dyDescent="0.2">
      <c r="A22" s="180">
        <f>+'11.impo C'!A22</f>
        <v>43132</v>
      </c>
      <c r="B22" s="180"/>
      <c r="C22" s="180"/>
      <c r="D22" s="161"/>
      <c r="E22" s="161"/>
      <c r="F22" s="161"/>
      <c r="G22" s="161"/>
      <c r="H22" s="161"/>
      <c r="I22" s="161"/>
    </row>
    <row r="23" spans="1:9" x14ac:dyDescent="0.2">
      <c r="A23" s="180">
        <f>+'11.impo C'!A23</f>
        <v>43160</v>
      </c>
      <c r="B23" s="180"/>
      <c r="C23" s="180"/>
      <c r="D23" s="161"/>
      <c r="E23" s="161"/>
      <c r="F23" s="161"/>
      <c r="G23" s="161"/>
      <c r="H23" s="161"/>
      <c r="I23" s="161"/>
    </row>
    <row r="24" spans="1:9" x14ac:dyDescent="0.2">
      <c r="A24" s="180">
        <f>+'11.impo C'!A24</f>
        <v>43191</v>
      </c>
      <c r="B24" s="180"/>
      <c r="C24" s="180"/>
      <c r="D24" s="161"/>
      <c r="E24" s="161"/>
      <c r="F24" s="161"/>
      <c r="G24" s="161"/>
      <c r="H24" s="161"/>
      <c r="I24" s="161"/>
    </row>
    <row r="25" spans="1:9" x14ac:dyDescent="0.2">
      <c r="A25" s="180">
        <f>+'11.impo C'!A25</f>
        <v>43221</v>
      </c>
      <c r="B25" s="180"/>
      <c r="C25" s="180"/>
      <c r="D25" s="161"/>
      <c r="E25" s="161"/>
      <c r="F25" s="161"/>
      <c r="G25" s="161"/>
      <c r="H25" s="161"/>
      <c r="I25" s="161"/>
    </row>
    <row r="26" spans="1:9" x14ac:dyDescent="0.2">
      <c r="A26" s="180">
        <f>+'11.impo C'!A26</f>
        <v>43252</v>
      </c>
      <c r="B26" s="180"/>
      <c r="C26" s="180"/>
      <c r="D26" s="161"/>
      <c r="E26" s="161"/>
      <c r="F26" s="161"/>
      <c r="G26" s="161"/>
      <c r="H26" s="161"/>
      <c r="I26" s="161"/>
    </row>
    <row r="27" spans="1:9" x14ac:dyDescent="0.2">
      <c r="A27" s="180">
        <f>+'11.impo C'!A27</f>
        <v>43282</v>
      </c>
      <c r="B27" s="180"/>
      <c r="C27" s="180"/>
      <c r="D27" s="161"/>
      <c r="E27" s="161"/>
      <c r="F27" s="161"/>
      <c r="G27" s="161"/>
      <c r="H27" s="161"/>
      <c r="I27" s="161"/>
    </row>
    <row r="28" spans="1:9" x14ac:dyDescent="0.2">
      <c r="A28" s="180">
        <f>+'11.impo C'!A28</f>
        <v>43313</v>
      </c>
      <c r="B28" s="180"/>
      <c r="C28" s="180"/>
      <c r="D28" s="161"/>
      <c r="E28" s="161"/>
      <c r="F28" s="161"/>
      <c r="G28" s="161"/>
      <c r="H28" s="161"/>
      <c r="I28" s="161"/>
    </row>
    <row r="29" spans="1:9" x14ac:dyDescent="0.2">
      <c r="A29" s="180">
        <f>+'11.impo C'!A29</f>
        <v>43344</v>
      </c>
      <c r="B29" s="180"/>
      <c r="C29" s="180"/>
      <c r="D29" s="161"/>
      <c r="E29" s="161"/>
      <c r="F29" s="161"/>
      <c r="G29" s="161"/>
      <c r="H29" s="161"/>
      <c r="I29" s="161"/>
    </row>
    <row r="30" spans="1:9" x14ac:dyDescent="0.2">
      <c r="A30" s="180">
        <f>+'11.impo C'!A30</f>
        <v>43374</v>
      </c>
      <c r="B30" s="180"/>
      <c r="C30" s="180"/>
      <c r="D30" s="161"/>
      <c r="E30" s="161"/>
      <c r="F30" s="161"/>
      <c r="G30" s="161"/>
      <c r="H30" s="161"/>
      <c r="I30" s="161"/>
    </row>
    <row r="31" spans="1:9" x14ac:dyDescent="0.2">
      <c r="A31" s="180">
        <f>+'11.impo C'!A31</f>
        <v>43405</v>
      </c>
      <c r="B31" s="180"/>
      <c r="C31" s="180"/>
      <c r="D31" s="161"/>
      <c r="E31" s="161"/>
      <c r="F31" s="161"/>
      <c r="G31" s="161"/>
      <c r="H31" s="161"/>
      <c r="I31" s="161"/>
    </row>
    <row r="32" spans="1:9" ht="13.5" thickBot="1" x14ac:dyDescent="0.25">
      <c r="A32" s="182">
        <f>+'11.impo C'!A32</f>
        <v>43435</v>
      </c>
      <c r="B32" s="182"/>
      <c r="C32" s="182"/>
      <c r="D32" s="183"/>
      <c r="E32" s="183"/>
      <c r="F32" s="183"/>
      <c r="G32" s="183"/>
      <c r="H32" s="183"/>
      <c r="I32" s="183"/>
    </row>
    <row r="33" spans="1:9" x14ac:dyDescent="0.2">
      <c r="A33" s="176">
        <f>+'11.impo C'!A33</f>
        <v>43466</v>
      </c>
      <c r="B33" s="176"/>
      <c r="C33" s="176"/>
      <c r="D33" s="178"/>
      <c r="E33" s="178"/>
      <c r="F33" s="178"/>
      <c r="G33" s="178"/>
      <c r="H33" s="178"/>
      <c r="I33" s="178"/>
    </row>
    <row r="34" spans="1:9" x14ac:dyDescent="0.2">
      <c r="A34" s="180">
        <f>+'11.impo C'!A34</f>
        <v>43497</v>
      </c>
      <c r="B34" s="180"/>
      <c r="C34" s="180"/>
      <c r="D34" s="161"/>
      <c r="E34" s="161"/>
      <c r="F34" s="161"/>
      <c r="G34" s="161"/>
      <c r="H34" s="161"/>
      <c r="I34" s="161"/>
    </row>
    <row r="35" spans="1:9" x14ac:dyDescent="0.2">
      <c r="A35" s="180">
        <f>+'11.impo C'!A35</f>
        <v>43525</v>
      </c>
      <c r="B35" s="180"/>
      <c r="C35" s="180"/>
      <c r="D35" s="161"/>
      <c r="E35" s="161"/>
      <c r="F35" s="161"/>
      <c r="G35" s="161"/>
      <c r="H35" s="161"/>
      <c r="I35" s="161"/>
    </row>
    <row r="36" spans="1:9" x14ac:dyDescent="0.2">
      <c r="A36" s="180">
        <f>+'11.impo C'!A36</f>
        <v>43556</v>
      </c>
      <c r="B36" s="180"/>
      <c r="C36" s="180"/>
      <c r="D36" s="161"/>
      <c r="E36" s="161"/>
      <c r="F36" s="161"/>
      <c r="G36" s="161"/>
      <c r="H36" s="161"/>
      <c r="I36" s="161"/>
    </row>
    <row r="37" spans="1:9" x14ac:dyDescent="0.2">
      <c r="A37" s="180">
        <f>+'11.impo C'!A37</f>
        <v>43586</v>
      </c>
      <c r="B37" s="180"/>
      <c r="C37" s="180"/>
      <c r="D37" s="161"/>
      <c r="E37" s="161"/>
      <c r="F37" s="161"/>
      <c r="G37" s="161"/>
      <c r="H37" s="161"/>
      <c r="I37" s="161"/>
    </row>
    <row r="38" spans="1:9" x14ac:dyDescent="0.2">
      <c r="A38" s="180">
        <f>+'11.impo C'!A38</f>
        <v>43617</v>
      </c>
      <c r="B38" s="180"/>
      <c r="C38" s="180"/>
      <c r="D38" s="161"/>
      <c r="E38" s="161"/>
      <c r="F38" s="161"/>
      <c r="G38" s="161"/>
      <c r="H38" s="161"/>
      <c r="I38" s="161"/>
    </row>
    <row r="39" spans="1:9" x14ac:dyDescent="0.2">
      <c r="A39" s="180">
        <f>+'11.impo C'!A39</f>
        <v>43647</v>
      </c>
      <c r="B39" s="180"/>
      <c r="C39" s="180"/>
      <c r="D39" s="161"/>
      <c r="E39" s="161"/>
      <c r="F39" s="161"/>
      <c r="G39" s="161"/>
      <c r="H39" s="161"/>
      <c r="I39" s="161"/>
    </row>
    <row r="40" spans="1:9" x14ac:dyDescent="0.2">
      <c r="A40" s="180">
        <f>+'11.impo C'!A40</f>
        <v>43678</v>
      </c>
      <c r="B40" s="180"/>
      <c r="C40" s="180"/>
      <c r="D40" s="161"/>
      <c r="E40" s="161"/>
      <c r="F40" s="161"/>
      <c r="G40" s="161"/>
      <c r="H40" s="161"/>
      <c r="I40" s="161"/>
    </row>
    <row r="41" spans="1:9" x14ac:dyDescent="0.2">
      <c r="A41" s="180">
        <f>+'11.impo C'!A41</f>
        <v>43709</v>
      </c>
      <c r="B41" s="180"/>
      <c r="C41" s="180"/>
      <c r="D41" s="161"/>
      <c r="E41" s="161"/>
      <c r="F41" s="161"/>
      <c r="G41" s="161"/>
      <c r="H41" s="161"/>
      <c r="I41" s="161"/>
    </row>
    <row r="42" spans="1:9" x14ac:dyDescent="0.2">
      <c r="A42" s="180">
        <f>+'11.impo C'!A42</f>
        <v>43739</v>
      </c>
      <c r="B42" s="180"/>
      <c r="C42" s="180"/>
      <c r="D42" s="161"/>
      <c r="E42" s="161"/>
      <c r="F42" s="161"/>
      <c r="G42" s="161"/>
      <c r="H42" s="161"/>
      <c r="I42" s="161"/>
    </row>
    <row r="43" spans="1:9" x14ac:dyDescent="0.2">
      <c r="A43" s="180">
        <f>+'11.impo C'!A43</f>
        <v>43770</v>
      </c>
      <c r="B43" s="180"/>
      <c r="C43" s="180"/>
      <c r="D43" s="161"/>
      <c r="E43" s="161"/>
      <c r="F43" s="161"/>
      <c r="G43" s="161"/>
      <c r="H43" s="161"/>
      <c r="I43" s="161"/>
    </row>
    <row r="44" spans="1:9" ht="13.5" thickBot="1" x14ac:dyDescent="0.25">
      <c r="A44" s="446">
        <f>+'11.impo C'!A44</f>
        <v>43800</v>
      </c>
      <c r="B44" s="446"/>
      <c r="C44" s="446"/>
      <c r="D44" s="447"/>
      <c r="E44" s="447"/>
      <c r="F44" s="447"/>
      <c r="G44" s="447"/>
      <c r="H44" s="447"/>
      <c r="I44" s="447"/>
    </row>
    <row r="45" spans="1:9" x14ac:dyDescent="0.2">
      <c r="A45" s="176">
        <f>+'11.impo C'!A45</f>
        <v>43831</v>
      </c>
      <c r="B45" s="452"/>
      <c r="C45" s="469"/>
      <c r="D45" s="466"/>
      <c r="E45" s="178"/>
      <c r="F45" s="457"/>
      <c r="G45" s="453"/>
      <c r="H45" s="453"/>
      <c r="I45" s="460"/>
    </row>
    <row r="46" spans="1:9" x14ac:dyDescent="0.2">
      <c r="A46" s="180">
        <f>+'11.impo C'!A46</f>
        <v>43862</v>
      </c>
      <c r="B46" s="454"/>
      <c r="C46" s="450"/>
      <c r="D46" s="467"/>
      <c r="E46" s="161"/>
      <c r="F46" s="458"/>
      <c r="G46" s="451"/>
      <c r="H46" s="451"/>
      <c r="I46" s="461"/>
    </row>
    <row r="47" spans="1:9" x14ac:dyDescent="0.2">
      <c r="A47" s="180">
        <f>+'11.impo C'!A47</f>
        <v>43891</v>
      </c>
      <c r="B47" s="454"/>
      <c r="C47" s="450"/>
      <c r="D47" s="467"/>
      <c r="E47" s="161"/>
      <c r="F47" s="458"/>
      <c r="G47" s="451"/>
      <c r="H47" s="451"/>
      <c r="I47" s="461"/>
    </row>
    <row r="48" spans="1:9" x14ac:dyDescent="0.2">
      <c r="A48" s="180">
        <f>+'11.impo C'!A48</f>
        <v>43922</v>
      </c>
      <c r="B48" s="454"/>
      <c r="C48" s="450"/>
      <c r="D48" s="467"/>
      <c r="E48" s="161"/>
      <c r="F48" s="458"/>
      <c r="G48" s="451"/>
      <c r="H48" s="451"/>
      <c r="I48" s="461"/>
    </row>
    <row r="49" spans="1:9" x14ac:dyDescent="0.2">
      <c r="A49" s="180">
        <f>+'11.impo C'!A49</f>
        <v>43952</v>
      </c>
      <c r="B49" s="454"/>
      <c r="C49" s="450"/>
      <c r="D49" s="467"/>
      <c r="E49" s="161"/>
      <c r="F49" s="458"/>
      <c r="G49" s="451"/>
      <c r="H49" s="451"/>
      <c r="I49" s="461"/>
    </row>
    <row r="50" spans="1:9" ht="13.5" thickBot="1" x14ac:dyDescent="0.25">
      <c r="A50" s="182">
        <f>+'11.impo C'!A50</f>
        <v>43983</v>
      </c>
      <c r="B50" s="455"/>
      <c r="C50" s="470"/>
      <c r="D50" s="468"/>
      <c r="E50" s="183"/>
      <c r="F50" s="459"/>
      <c r="G50" s="456"/>
      <c r="H50" s="456"/>
      <c r="I50" s="462"/>
    </row>
    <row r="51" spans="1:9" ht="13.5" thickBot="1" x14ac:dyDescent="0.25">
      <c r="A51" s="196"/>
      <c r="B51" s="196"/>
      <c r="C51" s="196"/>
      <c r="D51" s="191"/>
      <c r="E51" s="191"/>
      <c r="F51" s="191"/>
      <c r="G51" s="191"/>
      <c r="H51" s="191"/>
      <c r="I51" s="191"/>
    </row>
    <row r="52" spans="1:9" x14ac:dyDescent="0.2">
      <c r="A52" s="193">
        <v>2014</v>
      </c>
      <c r="B52" s="411"/>
      <c r="C52" s="214"/>
      <c r="D52" s="414"/>
      <c r="E52" s="215"/>
      <c r="F52" s="414"/>
      <c r="G52" s="215"/>
      <c r="H52" s="414"/>
      <c r="I52" s="215"/>
    </row>
    <row r="53" spans="1:9" x14ac:dyDescent="0.2">
      <c r="A53" s="194">
        <v>2015</v>
      </c>
      <c r="B53" s="412"/>
      <c r="C53" s="216"/>
      <c r="D53" s="415"/>
      <c r="E53" s="217"/>
      <c r="F53" s="415"/>
      <c r="G53" s="217"/>
      <c r="H53" s="415"/>
      <c r="I53" s="217"/>
    </row>
    <row r="54" spans="1:9" x14ac:dyDescent="0.2">
      <c r="A54" s="194">
        <v>2016</v>
      </c>
      <c r="B54" s="412"/>
      <c r="C54" s="216"/>
      <c r="D54" s="415"/>
      <c r="E54" s="217"/>
      <c r="F54" s="415"/>
      <c r="G54" s="217"/>
      <c r="H54" s="415"/>
      <c r="I54" s="217"/>
    </row>
    <row r="55" spans="1:9" x14ac:dyDescent="0.2">
      <c r="A55" s="194">
        <v>2017</v>
      </c>
      <c r="B55" s="412"/>
      <c r="C55" s="216"/>
      <c r="D55" s="415"/>
      <c r="E55" s="217"/>
      <c r="F55" s="415"/>
      <c r="G55" s="217"/>
      <c r="H55" s="415"/>
      <c r="I55" s="217"/>
    </row>
    <row r="56" spans="1:9" x14ac:dyDescent="0.2">
      <c r="A56" s="194">
        <f>+'11.impo C'!A56</f>
        <v>2018</v>
      </c>
      <c r="B56" s="412"/>
      <c r="C56" s="216"/>
      <c r="D56" s="415"/>
      <c r="E56" s="217"/>
      <c r="F56" s="415"/>
      <c r="G56" s="217"/>
      <c r="H56" s="415"/>
      <c r="I56" s="217"/>
    </row>
    <row r="57" spans="1:9" x14ac:dyDescent="0.2">
      <c r="A57" s="194">
        <f>+'11.impo C'!A57</f>
        <v>2019</v>
      </c>
      <c r="B57" s="412"/>
      <c r="C57" s="216"/>
      <c r="D57" s="415"/>
      <c r="E57" s="217"/>
      <c r="F57" s="415"/>
      <c r="G57" s="217"/>
      <c r="H57" s="415"/>
      <c r="I57" s="217"/>
    </row>
    <row r="58" spans="1:9" ht="13.5" thickBot="1" x14ac:dyDescent="0.25">
      <c r="A58" s="195" t="str">
        <f>+'11.impo C'!A58</f>
        <v>Ene-jun 2020</v>
      </c>
      <c r="B58" s="413"/>
      <c r="C58" s="218"/>
      <c r="D58" s="416"/>
      <c r="E58" s="219"/>
      <c r="F58" s="416"/>
      <c r="G58" s="219"/>
      <c r="H58" s="416"/>
      <c r="I58" s="219"/>
    </row>
    <row r="59" spans="1:9" x14ac:dyDescent="0.2">
      <c r="A59" s="196"/>
      <c r="B59" s="220"/>
      <c r="C59" s="220"/>
      <c r="D59" s="68"/>
      <c r="E59" s="68"/>
      <c r="F59" s="68"/>
      <c r="G59" s="68"/>
      <c r="H59" s="68"/>
      <c r="I59" s="68"/>
    </row>
    <row r="60" spans="1:9" x14ac:dyDescent="0.2">
      <c r="A60" s="190"/>
      <c r="B60" s="190"/>
      <c r="C60" s="190"/>
    </row>
    <row r="61" spans="1:9" x14ac:dyDescent="0.2">
      <c r="A61" s="190"/>
      <c r="B61" s="190"/>
      <c r="C61" s="190"/>
    </row>
    <row r="64" spans="1:9" hidden="1" x14ac:dyDescent="0.2">
      <c r="A64" s="84" t="s">
        <v>147</v>
      </c>
      <c r="B64" s="84"/>
      <c r="C64" s="84"/>
      <c r="D64" s="85"/>
      <c r="E64" s="56"/>
    </row>
    <row r="65" spans="1:9" ht="13.5" hidden="1" thickBot="1" x14ac:dyDescent="0.25">
      <c r="A65" s="56"/>
      <c r="B65" s="56"/>
      <c r="C65" s="56"/>
      <c r="D65" s="56"/>
      <c r="E65" s="56"/>
    </row>
    <row r="66" spans="1:9" ht="13.5" hidden="1" thickBot="1" x14ac:dyDescent="0.25">
      <c r="A66" s="89" t="s">
        <v>7</v>
      </c>
      <c r="B66" s="91" t="s">
        <v>138</v>
      </c>
      <c r="C66" s="105" t="s">
        <v>142</v>
      </c>
      <c r="D66" s="91" t="s">
        <v>138</v>
      </c>
      <c r="E66" s="105" t="s">
        <v>142</v>
      </c>
      <c r="F66" s="91" t="s">
        <v>138</v>
      </c>
      <c r="G66" s="105" t="s">
        <v>142</v>
      </c>
      <c r="H66" s="91" t="s">
        <v>138</v>
      </c>
      <c r="I66" s="105" t="s">
        <v>142</v>
      </c>
    </row>
    <row r="67" spans="1:9" hidden="1" x14ac:dyDescent="0.2">
      <c r="A67" s="97">
        <f>+A56</f>
        <v>2018</v>
      </c>
      <c r="B67" s="108">
        <f t="shared" ref="B67:I67" si="0">+B56-SUM(B9:B20)</f>
        <v>0</v>
      </c>
      <c r="C67" s="108">
        <f t="shared" si="0"/>
        <v>0</v>
      </c>
      <c r="D67" s="108">
        <f t="shared" si="0"/>
        <v>0</v>
      </c>
      <c r="E67" s="108">
        <f t="shared" si="0"/>
        <v>0</v>
      </c>
      <c r="F67" s="108">
        <f t="shared" si="0"/>
        <v>0</v>
      </c>
      <c r="G67" s="108">
        <f t="shared" si="0"/>
        <v>0</v>
      </c>
      <c r="H67" s="108">
        <f t="shared" si="0"/>
        <v>0</v>
      </c>
      <c r="I67" s="111">
        <f t="shared" si="0"/>
        <v>0</v>
      </c>
    </row>
    <row r="68" spans="1:9" hidden="1" x14ac:dyDescent="0.2">
      <c r="A68" s="99">
        <f>+A57</f>
        <v>2019</v>
      </c>
      <c r="B68" s="112">
        <f t="shared" ref="B68:I68" si="1">+B57-SUM(B21:B32)</f>
        <v>0</v>
      </c>
      <c r="C68" s="112">
        <f t="shared" si="1"/>
        <v>0</v>
      </c>
      <c r="D68" s="112">
        <f t="shared" si="1"/>
        <v>0</v>
      </c>
      <c r="E68" s="112">
        <f t="shared" si="1"/>
        <v>0</v>
      </c>
      <c r="F68" s="112">
        <f t="shared" si="1"/>
        <v>0</v>
      </c>
      <c r="G68" s="112">
        <f t="shared" si="1"/>
        <v>0</v>
      </c>
      <c r="H68" s="112">
        <f t="shared" si="1"/>
        <v>0</v>
      </c>
      <c r="I68" s="115">
        <f t="shared" si="1"/>
        <v>0</v>
      </c>
    </row>
    <row r="69" spans="1:9" ht="13.5" hidden="1" thickBot="1" x14ac:dyDescent="0.25">
      <c r="A69" s="100" t="str">
        <f>+A58</f>
        <v>Ene-jun 2020</v>
      </c>
      <c r="B69" s="116">
        <f t="shared" ref="B69:I69" si="2">+B58-SUM(B33:B44)</f>
        <v>0</v>
      </c>
      <c r="C69" s="116">
        <f t="shared" si="2"/>
        <v>0</v>
      </c>
      <c r="D69" s="116">
        <f t="shared" si="2"/>
        <v>0</v>
      </c>
      <c r="E69" s="116">
        <f t="shared" si="2"/>
        <v>0</v>
      </c>
      <c r="F69" s="116">
        <f t="shared" si="2"/>
        <v>0</v>
      </c>
      <c r="G69" s="116">
        <f t="shared" si="2"/>
        <v>0</v>
      </c>
      <c r="H69" s="116">
        <f t="shared" si="2"/>
        <v>0</v>
      </c>
      <c r="I69" s="119">
        <f t="shared" si="2"/>
        <v>0</v>
      </c>
    </row>
    <row r="70" spans="1:9" hidden="1" x14ac:dyDescent="0.2">
      <c r="A70" s="97" t="e">
        <f>+#REF!</f>
        <v>#REF!</v>
      </c>
      <c r="B70" s="125" t="e">
        <f>+#REF!-(SUM(B33:INDEX(B33:B44,'parámetros e instrucciones'!$E$3)))</f>
        <v>#REF!</v>
      </c>
      <c r="C70" s="125" t="e">
        <f>+#REF!-(SUM(C33:INDEX(C33:C44,'parámetros e instrucciones'!$E$3)))</f>
        <v>#REF!</v>
      </c>
      <c r="D70" s="125" t="e">
        <f>+#REF!-(SUM(D33:INDEX(D33:D44,'parámetros e instrucciones'!$E$3)))</f>
        <v>#REF!</v>
      </c>
      <c r="E70" s="125" t="e">
        <f>+#REF!-(SUM(E33:INDEX(E33:E44,'parámetros e instrucciones'!$E$3)))</f>
        <v>#REF!</v>
      </c>
      <c r="F70" s="125" t="e">
        <f>+#REF!-(SUM(F33:INDEX(F33:F44,'parámetros e instrucciones'!$E$3)))</f>
        <v>#REF!</v>
      </c>
      <c r="G70" s="125" t="e">
        <f>+#REF!-(SUM(G33:INDEX(G33:G44,'parámetros e instrucciones'!$E$3)))</f>
        <v>#REF!</v>
      </c>
      <c r="H70" s="125" t="e">
        <f>+#REF!-(SUM(H33:INDEX(H33:H44,'parámetros e instrucciones'!$E$3)))</f>
        <v>#REF!</v>
      </c>
      <c r="I70" s="125" t="e">
        <f>+#REF!-(SUM(I33:INDEX(I33:I44,'parámetros e instrucciones'!$E$3)))</f>
        <v>#REF!</v>
      </c>
    </row>
    <row r="71" spans="1:9" ht="13.5" hidden="1" thickBot="1" x14ac:dyDescent="0.25">
      <c r="A71" s="100" t="e">
        <f>+#REF!</f>
        <v>#REF!</v>
      </c>
      <c r="B71" s="129" t="e">
        <f>+#REF!-(SUM(#REF!:INDEX(#REF!,'parámetros e instrucciones'!$E$3)))</f>
        <v>#REF!</v>
      </c>
      <c r="C71" s="129" t="e">
        <f>+#REF!-(SUM(#REF!:INDEX(#REF!,'parámetros e instrucciones'!$E$3)))</f>
        <v>#REF!</v>
      </c>
      <c r="D71" s="129" t="e">
        <f>+#REF!-(SUM(#REF!:INDEX(#REF!,'parámetros e instrucciones'!$E$3)))</f>
        <v>#REF!</v>
      </c>
      <c r="E71" s="129" t="e">
        <f>+#REF!-(SUM(#REF!:INDEX(#REF!,'parámetros e instrucciones'!$E$3)))</f>
        <v>#REF!</v>
      </c>
      <c r="F71" s="129" t="e">
        <f>+#REF!-(SUM(#REF!:INDEX(#REF!,'parámetros e instrucciones'!$E$3)))</f>
        <v>#REF!</v>
      </c>
      <c r="G71" s="129" t="e">
        <f>+#REF!-(SUM(#REF!:INDEX(#REF!,'parámetros e instrucciones'!$E$3)))</f>
        <v>#REF!</v>
      </c>
      <c r="H71" s="129" t="e">
        <f>+#REF!-(SUM(#REF!:INDEX(#REF!,'parámetros e instrucciones'!$E$3)))</f>
        <v>#REF!</v>
      </c>
      <c r="I71" s="129" t="e">
        <f>+#REF!-(SUM(#REF!:INDEX(#REF!,'parámetros e instrucciones'!$E$3)))</f>
        <v>#REF!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scale="61" orientation="landscape" horizontalDpi="4294967292" verticalDpi="300" r:id="rId1"/>
  <headerFooter alignWithMargins="0">
    <oddHeader>&amp;R2020 - Año del General Manuel Belgrano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7"/>
  <sheetViews>
    <sheetView showGridLines="0" workbookViewId="0">
      <selection activeCell="C38" sqref="C38"/>
    </sheetView>
  </sheetViews>
  <sheetFormatPr baseColWidth="10" defaultRowHeight="12.75" x14ac:dyDescent="0.2"/>
  <cols>
    <col min="1" max="1" width="13.42578125" style="51" customWidth="1"/>
    <col min="2" max="4" width="22.7109375" style="51" customWidth="1"/>
    <col min="5" max="5" width="23.42578125" style="51" customWidth="1"/>
    <col min="6" max="16384" width="11.42578125" style="51"/>
  </cols>
  <sheetData>
    <row r="1" spans="1:5" x14ac:dyDescent="0.2">
      <c r="A1" s="152" t="s">
        <v>246</v>
      </c>
      <c r="B1" s="153"/>
      <c r="C1" s="153"/>
      <c r="D1" s="153"/>
      <c r="E1" s="153"/>
    </row>
    <row r="2" spans="1:5" x14ac:dyDescent="0.2">
      <c r="A2" s="152" t="s">
        <v>16</v>
      </c>
      <c r="B2" s="153"/>
      <c r="C2" s="153"/>
      <c r="D2" s="153"/>
      <c r="E2" s="153"/>
    </row>
    <row r="3" spans="1:5" s="53" customFormat="1" x14ac:dyDescent="0.2">
      <c r="A3" s="369" t="s">
        <v>245</v>
      </c>
      <c r="B3" s="348"/>
      <c r="C3" s="348"/>
      <c r="D3" s="348"/>
      <c r="E3" s="348"/>
    </row>
    <row r="4" spans="1:5" s="53" customFormat="1" x14ac:dyDescent="0.2">
      <c r="A4" s="369" t="s">
        <v>213</v>
      </c>
      <c r="B4" s="348"/>
      <c r="C4" s="348"/>
      <c r="D4" s="348"/>
      <c r="E4" s="348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64"/>
      <c r="B6" s="164"/>
      <c r="C6" s="341" t="s">
        <v>195</v>
      </c>
      <c r="D6" s="198"/>
      <c r="E6" s="199"/>
    </row>
    <row r="7" spans="1:5" ht="13.5" thickBot="1" x14ac:dyDescent="0.25">
      <c r="A7" s="165" t="s">
        <v>7</v>
      </c>
      <c r="B7" s="417" t="s">
        <v>243</v>
      </c>
      <c r="C7" s="418" t="s">
        <v>19</v>
      </c>
      <c r="D7" s="419" t="s">
        <v>19</v>
      </c>
      <c r="E7" s="420" t="s">
        <v>19</v>
      </c>
    </row>
    <row r="8" spans="1:5" x14ac:dyDescent="0.2">
      <c r="A8" s="421">
        <v>42004</v>
      </c>
      <c r="B8" s="79"/>
      <c r="C8" s="423"/>
      <c r="D8" s="200"/>
      <c r="E8" s="201"/>
    </row>
    <row r="9" spans="1:5" x14ac:dyDescent="0.2">
      <c r="A9" s="422">
        <v>42369</v>
      </c>
      <c r="B9" s="181"/>
      <c r="C9" s="424"/>
      <c r="D9" s="202"/>
      <c r="E9" s="162"/>
    </row>
    <row r="10" spans="1:5" x14ac:dyDescent="0.2">
      <c r="A10" s="422">
        <v>42735</v>
      </c>
      <c r="B10" s="181"/>
      <c r="C10" s="424"/>
      <c r="D10" s="202"/>
      <c r="E10" s="162"/>
    </row>
    <row r="11" spans="1:5" x14ac:dyDescent="0.2">
      <c r="A11" s="422">
        <v>43100</v>
      </c>
      <c r="B11" s="181"/>
      <c r="C11" s="424"/>
      <c r="D11" s="202"/>
      <c r="E11" s="162"/>
    </row>
    <row r="12" spans="1:5" x14ac:dyDescent="0.2">
      <c r="A12" s="422">
        <v>43465</v>
      </c>
      <c r="B12" s="181"/>
      <c r="C12" s="424"/>
      <c r="D12" s="202"/>
      <c r="E12" s="162"/>
    </row>
    <row r="13" spans="1:5" x14ac:dyDescent="0.2">
      <c r="A13" s="422">
        <v>43830</v>
      </c>
      <c r="B13" s="181"/>
      <c r="C13" s="424"/>
      <c r="D13" s="202"/>
      <c r="E13" s="162"/>
    </row>
    <row r="14" spans="1:5" x14ac:dyDescent="0.2">
      <c r="A14" s="474">
        <v>43646</v>
      </c>
      <c r="B14" s="449"/>
      <c r="C14" s="475"/>
      <c r="D14" s="476"/>
      <c r="E14" s="186"/>
    </row>
    <row r="15" spans="1:5" ht="13.5" thickBot="1" x14ac:dyDescent="0.25">
      <c r="A15" s="426">
        <v>44012</v>
      </c>
      <c r="B15" s="189"/>
      <c r="C15" s="425"/>
      <c r="D15" s="204"/>
      <c r="E15" s="184"/>
    </row>
    <row r="17" spans="1:6" hidden="1" x14ac:dyDescent="0.2">
      <c r="A17" s="90" t="s">
        <v>152</v>
      </c>
    </row>
    <row r="18" spans="1:6" ht="13.5" hidden="1" thickBot="1" x14ac:dyDescent="0.25"/>
    <row r="19" spans="1:6" ht="13.5" hidden="1" thickBot="1" x14ac:dyDescent="0.25">
      <c r="A19" s="89" t="s">
        <v>7</v>
      </c>
      <c r="B19" s="205" t="str">
        <f>+B7</f>
        <v>China</v>
      </c>
      <c r="C19" s="86"/>
      <c r="D19" s="86"/>
      <c r="E19" s="86"/>
      <c r="F19" s="54"/>
    </row>
    <row r="20" spans="1:6" hidden="1" x14ac:dyDescent="0.2">
      <c r="A20" s="97">
        <v>2003</v>
      </c>
      <c r="B20" s="111">
        <f>+B9-(B8+'11.impo C'!C56-'12.reventa C'!B56)</f>
        <v>0</v>
      </c>
      <c r="C20" s="206"/>
      <c r="D20" s="206"/>
      <c r="E20" s="206"/>
      <c r="F20" s="54"/>
    </row>
    <row r="21" spans="1:6" hidden="1" x14ac:dyDescent="0.2">
      <c r="A21" s="99">
        <v>2004</v>
      </c>
      <c r="B21" s="115">
        <f>+B10-(B9+'11.impo C'!C57-'12.reventa C'!B57)</f>
        <v>0</v>
      </c>
    </row>
    <row r="22" spans="1:6" ht="13.5" hidden="1" thickBot="1" x14ac:dyDescent="0.25">
      <c r="A22" s="100">
        <v>2005</v>
      </c>
      <c r="B22" s="119">
        <f>+B11-(B10+'11.impo C'!C58-'12.reventa C'!B58)</f>
        <v>0</v>
      </c>
    </row>
    <row r="23" spans="1:6" hidden="1" x14ac:dyDescent="0.2">
      <c r="A23" s="97">
        <f>+A12</f>
        <v>43465</v>
      </c>
      <c r="B23" s="125" t="e">
        <f>+B12-(B11+'11.impo C'!#REF!-'12.reventa C'!#REF!)</f>
        <v>#REF!</v>
      </c>
    </row>
    <row r="24" spans="1:6" ht="13.5" hidden="1" thickBot="1" x14ac:dyDescent="0.25">
      <c r="A24" s="100">
        <f>+A13</f>
        <v>43830</v>
      </c>
      <c r="B24" s="129" t="e">
        <f>+B13-(B12+'11.impo C'!#REF!-'12.reventa C'!#REF!)</f>
        <v>#REF!</v>
      </c>
    </row>
    <row r="25" spans="1:6" x14ac:dyDescent="0.2">
      <c r="A25" s="191"/>
      <c r="B25" s="191"/>
    </row>
    <row r="26" spans="1:6" x14ac:dyDescent="0.2">
      <c r="A26" s="191"/>
      <c r="B26" s="191"/>
    </row>
    <row r="27" spans="1:6" x14ac:dyDescent="0.2">
      <c r="A27" s="191"/>
      <c r="B27" s="191"/>
    </row>
  </sheetData>
  <sheetProtection formatCells="0" formatColumns="0" formatRows="0"/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orientation="landscape" horizontalDpi="4294967292" verticalDpi="300" r:id="rId1"/>
  <headerFooter alignWithMargins="0">
    <oddHeader>&amp;R2020 - Año del General Manuel Belgrano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F27"/>
  <sheetViews>
    <sheetView showGridLines="0" workbookViewId="0">
      <selection activeCell="C38" sqref="C38"/>
    </sheetView>
  </sheetViews>
  <sheetFormatPr baseColWidth="10" defaultRowHeight="12.75" x14ac:dyDescent="0.2"/>
  <cols>
    <col min="1" max="1" width="13.42578125" style="51" customWidth="1"/>
    <col min="2" max="4" width="22.7109375" style="51" customWidth="1"/>
    <col min="5" max="5" width="23.42578125" style="51" customWidth="1"/>
    <col min="6" max="16384" width="11.42578125" style="51"/>
  </cols>
  <sheetData>
    <row r="1" spans="1:5" x14ac:dyDescent="0.2">
      <c r="A1" s="152" t="s">
        <v>247</v>
      </c>
      <c r="B1" s="153"/>
      <c r="C1" s="153"/>
      <c r="D1" s="153"/>
      <c r="E1" s="153"/>
    </row>
    <row r="2" spans="1:5" x14ac:dyDescent="0.2">
      <c r="A2" s="152" t="s">
        <v>16</v>
      </c>
      <c r="B2" s="153"/>
      <c r="C2" s="153"/>
      <c r="D2" s="153"/>
      <c r="E2" s="153"/>
    </row>
    <row r="3" spans="1:5" s="53" customFormat="1" x14ac:dyDescent="0.2">
      <c r="A3" s="369" t="s">
        <v>248</v>
      </c>
      <c r="B3" s="348"/>
      <c r="C3" s="348"/>
      <c r="D3" s="348"/>
      <c r="E3" s="348"/>
    </row>
    <row r="4" spans="1:5" s="53" customFormat="1" x14ac:dyDescent="0.2">
      <c r="A4" s="369" t="s">
        <v>213</v>
      </c>
      <c r="B4" s="348"/>
      <c r="C4" s="348"/>
      <c r="D4" s="348"/>
      <c r="E4" s="348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64"/>
      <c r="B6" s="164"/>
      <c r="C6" s="341" t="s">
        <v>195</v>
      </c>
      <c r="D6" s="198"/>
      <c r="E6" s="199"/>
    </row>
    <row r="7" spans="1:5" ht="13.5" thickBot="1" x14ac:dyDescent="0.25">
      <c r="A7" s="165" t="s">
        <v>7</v>
      </c>
      <c r="B7" s="417" t="s">
        <v>243</v>
      </c>
      <c r="C7" s="418" t="s">
        <v>19</v>
      </c>
      <c r="D7" s="419" t="s">
        <v>19</v>
      </c>
      <c r="E7" s="420" t="s">
        <v>19</v>
      </c>
    </row>
    <row r="8" spans="1:5" x14ac:dyDescent="0.2">
      <c r="A8" s="421">
        <v>42004</v>
      </c>
      <c r="B8" s="79"/>
      <c r="C8" s="423"/>
      <c r="D8" s="200"/>
      <c r="E8" s="201"/>
    </row>
    <row r="9" spans="1:5" x14ac:dyDescent="0.2">
      <c r="A9" s="422">
        <v>42369</v>
      </c>
      <c r="B9" s="181"/>
      <c r="C9" s="424"/>
      <c r="D9" s="202"/>
      <c r="E9" s="162"/>
    </row>
    <row r="10" spans="1:5" x14ac:dyDescent="0.2">
      <c r="A10" s="422">
        <v>42735</v>
      </c>
      <c r="B10" s="181"/>
      <c r="C10" s="424"/>
      <c r="D10" s="202"/>
      <c r="E10" s="162"/>
    </row>
    <row r="11" spans="1:5" x14ac:dyDescent="0.2">
      <c r="A11" s="422">
        <v>43100</v>
      </c>
      <c r="B11" s="181"/>
      <c r="C11" s="424"/>
      <c r="D11" s="202"/>
      <c r="E11" s="162"/>
    </row>
    <row r="12" spans="1:5" x14ac:dyDescent="0.2">
      <c r="A12" s="422">
        <v>43465</v>
      </c>
      <c r="B12" s="181"/>
      <c r="C12" s="424"/>
      <c r="D12" s="202"/>
      <c r="E12" s="162"/>
    </row>
    <row r="13" spans="1:5" x14ac:dyDescent="0.2">
      <c r="A13" s="422">
        <v>43830</v>
      </c>
      <c r="B13" s="181"/>
      <c r="C13" s="424"/>
      <c r="D13" s="202"/>
      <c r="E13" s="162"/>
    </row>
    <row r="14" spans="1:5" x14ac:dyDescent="0.2">
      <c r="A14" s="474">
        <v>43646</v>
      </c>
      <c r="B14" s="449"/>
      <c r="C14" s="475"/>
      <c r="D14" s="476"/>
      <c r="E14" s="186"/>
    </row>
    <row r="15" spans="1:5" ht="13.5" thickBot="1" x14ac:dyDescent="0.25">
      <c r="A15" s="426">
        <v>44012</v>
      </c>
      <c r="B15" s="189"/>
      <c r="C15" s="425"/>
      <c r="D15" s="204"/>
      <c r="E15" s="184"/>
    </row>
    <row r="17" spans="1:6" hidden="1" x14ac:dyDescent="0.2">
      <c r="A17" s="90" t="s">
        <v>152</v>
      </c>
    </row>
    <row r="18" spans="1:6" ht="13.5" hidden="1" thickBot="1" x14ac:dyDescent="0.25"/>
    <row r="19" spans="1:6" ht="13.5" hidden="1" thickBot="1" x14ac:dyDescent="0.25">
      <c r="A19" s="89" t="s">
        <v>7</v>
      </c>
      <c r="B19" s="205" t="str">
        <f>+B7</f>
        <v>China</v>
      </c>
      <c r="C19" s="86"/>
      <c r="D19" s="86"/>
      <c r="E19" s="86"/>
      <c r="F19" s="54"/>
    </row>
    <row r="20" spans="1:6" hidden="1" x14ac:dyDescent="0.2">
      <c r="A20" s="97">
        <v>2003</v>
      </c>
      <c r="B20" s="111">
        <f>+B9-(B8+'11.impo C'!C56-'12.reventa C'!B56)</f>
        <v>0</v>
      </c>
      <c r="C20" s="206"/>
      <c r="D20" s="206"/>
      <c r="E20" s="206"/>
      <c r="F20" s="54"/>
    </row>
    <row r="21" spans="1:6" hidden="1" x14ac:dyDescent="0.2">
      <c r="A21" s="99">
        <v>2004</v>
      </c>
      <c r="B21" s="115">
        <f>+B10-(B9+'11.impo C'!C57-'12.reventa C'!B57)</f>
        <v>0</v>
      </c>
    </row>
    <row r="22" spans="1:6" ht="13.5" hidden="1" thickBot="1" x14ac:dyDescent="0.25">
      <c r="A22" s="100">
        <v>2005</v>
      </c>
      <c r="B22" s="119">
        <f>+B11-(B10+'11.impo C'!C58-'12.reventa C'!B58)</f>
        <v>0</v>
      </c>
    </row>
    <row r="23" spans="1:6" hidden="1" x14ac:dyDescent="0.2">
      <c r="A23" s="97">
        <f>+A12</f>
        <v>43465</v>
      </c>
      <c r="B23" s="125" t="e">
        <f>+B12-(B11+'11.impo C'!#REF!-'12.reventa C'!#REF!)</f>
        <v>#REF!</v>
      </c>
    </row>
    <row r="24" spans="1:6" ht="13.5" hidden="1" thickBot="1" x14ac:dyDescent="0.25">
      <c r="A24" s="100">
        <f>+A13</f>
        <v>43830</v>
      </c>
      <c r="B24" s="129" t="e">
        <f>+B13-(B12+'11.impo C'!#REF!-'12.reventa C'!#REF!)</f>
        <v>#REF!</v>
      </c>
    </row>
    <row r="25" spans="1:6" hidden="1" x14ac:dyDescent="0.2">
      <c r="A25" s="191"/>
      <c r="B25" s="191"/>
    </row>
    <row r="26" spans="1:6" x14ac:dyDescent="0.2">
      <c r="A26" s="191"/>
      <c r="B26" s="191"/>
    </row>
    <row r="27" spans="1:6" x14ac:dyDescent="0.2">
      <c r="A27" s="191"/>
      <c r="B27" s="191"/>
    </row>
  </sheetData>
  <sheetProtection formatCells="0" formatColumns="0" formatRows="0"/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orientation="landscape" horizontalDpi="4294967292" verticalDpi="300" r:id="rId1"/>
  <headerFooter alignWithMargins="0">
    <oddHeader>&amp;R2020 - Año del General Manuel Belgrano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2"/>
  <sheetViews>
    <sheetView showGridLines="0" workbookViewId="0">
      <selection activeCell="C38" sqref="C38"/>
    </sheetView>
  </sheetViews>
  <sheetFormatPr baseColWidth="10" defaultRowHeight="12.75" x14ac:dyDescent="0.2"/>
  <cols>
    <col min="1" max="1" width="14.5703125" style="51" customWidth="1"/>
    <col min="2" max="2" width="25.42578125" style="51" customWidth="1"/>
    <col min="3" max="3" width="16.140625" style="51" customWidth="1"/>
    <col min="4" max="6" width="11.42578125" style="51"/>
    <col min="7" max="9" width="2.85546875" style="51" customWidth="1"/>
    <col min="10" max="16384" width="11.42578125" style="51"/>
  </cols>
  <sheetData>
    <row r="1" spans="1:7" x14ac:dyDescent="0.2">
      <c r="A1" s="164" t="s">
        <v>249</v>
      </c>
      <c r="B1" s="164"/>
      <c r="C1" s="164"/>
      <c r="D1" s="164"/>
      <c r="E1" s="164"/>
      <c r="F1" s="164"/>
      <c r="G1" s="164"/>
    </row>
    <row r="2" spans="1:7" x14ac:dyDescent="0.2">
      <c r="A2" s="152" t="s">
        <v>78</v>
      </c>
      <c r="B2" s="153"/>
      <c r="C2" s="153"/>
      <c r="D2" s="153"/>
      <c r="E2" s="153"/>
      <c r="F2" s="153"/>
    </row>
    <row r="3" spans="1:7" x14ac:dyDescent="0.2">
      <c r="A3" s="369" t="str">
        <f>+'1 modelos C'!A3</f>
        <v>Crucetas</v>
      </c>
      <c r="B3" s="348"/>
      <c r="C3" s="348"/>
      <c r="D3" s="348"/>
      <c r="E3" s="348"/>
      <c r="F3" s="348"/>
      <c r="G3" s="174"/>
    </row>
    <row r="4" spans="1:7" x14ac:dyDescent="0.2">
      <c r="A4" s="369" t="s">
        <v>86</v>
      </c>
      <c r="B4" s="348"/>
      <c r="C4" s="348"/>
      <c r="D4" s="348"/>
      <c r="E4" s="348"/>
      <c r="F4" s="348"/>
    </row>
    <row r="5" spans="1:7" x14ac:dyDescent="0.2">
      <c r="A5" s="152" t="s">
        <v>79</v>
      </c>
      <c r="B5" s="153"/>
      <c r="C5" s="153"/>
      <c r="D5" s="153"/>
      <c r="E5" s="153"/>
      <c r="F5" s="153"/>
    </row>
    <row r="6" spans="1:7" x14ac:dyDescent="0.2">
      <c r="A6" s="152" t="s">
        <v>80</v>
      </c>
      <c r="B6" s="153"/>
      <c r="C6" s="153"/>
      <c r="D6" s="153"/>
      <c r="E6" s="153"/>
      <c r="F6" s="153"/>
    </row>
    <row r="7" spans="1:7" ht="13.5" thickBot="1" x14ac:dyDescent="0.25">
      <c r="A7" s="152"/>
      <c r="B7" s="153"/>
      <c r="C7" s="153"/>
      <c r="D7" s="153"/>
      <c r="E7" s="153"/>
      <c r="F7" s="153"/>
    </row>
    <row r="8" spans="1:7" ht="12.75" customHeight="1" x14ac:dyDescent="0.2">
      <c r="A8" s="165" t="s">
        <v>6</v>
      </c>
      <c r="B8" s="165" t="s">
        <v>81</v>
      </c>
      <c r="C8" s="165" t="s">
        <v>82</v>
      </c>
      <c r="D8" s="165" t="s">
        <v>15</v>
      </c>
      <c r="E8" s="165" t="s">
        <v>95</v>
      </c>
      <c r="F8"/>
    </row>
    <row r="9" spans="1:7" ht="13.5" thickBot="1" x14ac:dyDescent="0.25">
      <c r="A9" s="175" t="s">
        <v>7</v>
      </c>
      <c r="B9" s="175" t="s">
        <v>83</v>
      </c>
      <c r="C9" s="175" t="s">
        <v>218</v>
      </c>
      <c r="D9" s="175" t="s">
        <v>84</v>
      </c>
      <c r="E9" s="175" t="s">
        <v>84</v>
      </c>
      <c r="F9"/>
    </row>
    <row r="10" spans="1:7" x14ac:dyDescent="0.2">
      <c r="A10" s="176">
        <f>+'12.reventa C'!A9</f>
        <v>42736</v>
      </c>
      <c r="B10" s="177"/>
      <c r="C10" s="178"/>
      <c r="D10" s="179"/>
      <c r="E10" s="178"/>
      <c r="F10"/>
    </row>
    <row r="11" spans="1:7" x14ac:dyDescent="0.2">
      <c r="A11" s="180">
        <f>+'12.reventa C'!A10</f>
        <v>42767</v>
      </c>
      <c r="B11" s="181"/>
      <c r="C11" s="161"/>
      <c r="D11" s="162"/>
      <c r="E11" s="161"/>
      <c r="F11"/>
    </row>
    <row r="12" spans="1:7" x14ac:dyDescent="0.2">
      <c r="A12" s="180">
        <f>+'12.reventa C'!A11</f>
        <v>42795</v>
      </c>
      <c r="B12" s="181"/>
      <c r="C12" s="161"/>
      <c r="D12" s="162"/>
      <c r="E12" s="161"/>
      <c r="F12"/>
    </row>
    <row r="13" spans="1:7" x14ac:dyDescent="0.2">
      <c r="A13" s="180">
        <f>+'12.reventa C'!A12</f>
        <v>42826</v>
      </c>
      <c r="B13" s="181"/>
      <c r="C13" s="161"/>
      <c r="D13" s="162"/>
      <c r="E13" s="161"/>
      <c r="F13"/>
    </row>
    <row r="14" spans="1:7" x14ac:dyDescent="0.2">
      <c r="A14" s="180">
        <f>+'12.reventa C'!A13</f>
        <v>42856</v>
      </c>
      <c r="B14" s="161"/>
      <c r="C14" s="161"/>
      <c r="D14" s="162"/>
      <c r="E14" s="161"/>
      <c r="F14"/>
    </row>
    <row r="15" spans="1:7" x14ac:dyDescent="0.2">
      <c r="A15" s="180">
        <f>+'12.reventa C'!A14</f>
        <v>42887</v>
      </c>
      <c r="B15" s="181"/>
      <c r="C15" s="161"/>
      <c r="D15" s="162"/>
      <c r="E15" s="161"/>
      <c r="F15"/>
    </row>
    <row r="16" spans="1:7" x14ac:dyDescent="0.2">
      <c r="A16" s="180">
        <f>+'12.reventa C'!A15</f>
        <v>42917</v>
      </c>
      <c r="B16" s="161"/>
      <c r="C16" s="161"/>
      <c r="D16" s="162"/>
      <c r="E16" s="161"/>
      <c r="F16"/>
    </row>
    <row r="17" spans="1:6" x14ac:dyDescent="0.2">
      <c r="A17" s="180">
        <f>+'12.reventa C'!A16</f>
        <v>42948</v>
      </c>
      <c r="B17" s="161"/>
      <c r="C17" s="161"/>
      <c r="D17" s="162"/>
      <c r="E17" s="161"/>
      <c r="F17"/>
    </row>
    <row r="18" spans="1:6" x14ac:dyDescent="0.2">
      <c r="A18" s="180">
        <f>+'12.reventa C'!A17</f>
        <v>42979</v>
      </c>
      <c r="B18" s="161"/>
      <c r="C18" s="161"/>
      <c r="D18" s="162"/>
      <c r="E18" s="161"/>
      <c r="F18"/>
    </row>
    <row r="19" spans="1:6" x14ac:dyDescent="0.2">
      <c r="A19" s="180">
        <f>+'12.reventa C'!A18</f>
        <v>43009</v>
      </c>
      <c r="B19" s="161"/>
      <c r="C19" s="161"/>
      <c r="D19" s="162"/>
      <c r="E19" s="161"/>
      <c r="F19"/>
    </row>
    <row r="20" spans="1:6" x14ac:dyDescent="0.2">
      <c r="A20" s="180">
        <f>+'12.reventa C'!A19</f>
        <v>43040</v>
      </c>
      <c r="B20" s="161"/>
      <c r="C20" s="161"/>
      <c r="D20" s="162"/>
      <c r="E20" s="161"/>
      <c r="F20"/>
    </row>
    <row r="21" spans="1:6" ht="13.5" thickBot="1" x14ac:dyDescent="0.25">
      <c r="A21" s="182">
        <f>+'12.reventa C'!A20</f>
        <v>43070</v>
      </c>
      <c r="B21" s="183"/>
      <c r="C21" s="183"/>
      <c r="D21" s="184"/>
      <c r="E21" s="183"/>
      <c r="F21"/>
    </row>
    <row r="22" spans="1:6" x14ac:dyDescent="0.2">
      <c r="A22" s="176">
        <f>+'12.reventa C'!A21</f>
        <v>43101</v>
      </c>
      <c r="B22" s="178"/>
      <c r="C22" s="178"/>
      <c r="D22" s="162"/>
      <c r="E22" s="178"/>
      <c r="F22"/>
    </row>
    <row r="23" spans="1:6" x14ac:dyDescent="0.2">
      <c r="A23" s="180">
        <f>+'12.reventa C'!A22</f>
        <v>43132</v>
      </c>
      <c r="B23" s="161"/>
      <c r="C23" s="161"/>
      <c r="D23" s="185"/>
      <c r="E23" s="161"/>
      <c r="F23"/>
    </row>
    <row r="24" spans="1:6" x14ac:dyDescent="0.2">
      <c r="A24" s="180">
        <f>+'12.reventa C'!A23</f>
        <v>43160</v>
      </c>
      <c r="B24" s="161"/>
      <c r="C24" s="161"/>
      <c r="D24" s="162"/>
      <c r="E24" s="161"/>
      <c r="F24"/>
    </row>
    <row r="25" spans="1:6" x14ac:dyDescent="0.2">
      <c r="A25" s="180">
        <f>+'12.reventa C'!A24</f>
        <v>43191</v>
      </c>
      <c r="B25" s="161"/>
      <c r="C25" s="161"/>
      <c r="D25" s="162"/>
      <c r="E25" s="161"/>
      <c r="F25"/>
    </row>
    <row r="26" spans="1:6" x14ac:dyDescent="0.2">
      <c r="A26" s="180">
        <f>+'12.reventa C'!A25</f>
        <v>43221</v>
      </c>
      <c r="B26" s="161"/>
      <c r="C26" s="161"/>
      <c r="D26" s="162"/>
      <c r="E26" s="161"/>
      <c r="F26"/>
    </row>
    <row r="27" spans="1:6" x14ac:dyDescent="0.2">
      <c r="A27" s="180">
        <f>+'12.reventa C'!A26</f>
        <v>43252</v>
      </c>
      <c r="B27" s="161"/>
      <c r="C27" s="161"/>
      <c r="D27" s="162"/>
      <c r="E27" s="161"/>
      <c r="F27"/>
    </row>
    <row r="28" spans="1:6" x14ac:dyDescent="0.2">
      <c r="A28" s="180">
        <f>+'12.reventa C'!A27</f>
        <v>43282</v>
      </c>
      <c r="B28" s="161"/>
      <c r="C28" s="161"/>
      <c r="D28" s="162"/>
      <c r="E28" s="161"/>
      <c r="F28"/>
    </row>
    <row r="29" spans="1:6" x14ac:dyDescent="0.2">
      <c r="A29" s="180">
        <f>+'12.reventa C'!A28</f>
        <v>43313</v>
      </c>
      <c r="B29" s="161"/>
      <c r="C29" s="161"/>
      <c r="D29" s="162"/>
      <c r="E29" s="161"/>
      <c r="F29"/>
    </row>
    <row r="30" spans="1:6" x14ac:dyDescent="0.2">
      <c r="A30" s="180">
        <f>+'12.reventa C'!A29</f>
        <v>43344</v>
      </c>
      <c r="B30" s="161"/>
      <c r="C30" s="161"/>
      <c r="D30" s="162"/>
      <c r="E30" s="161"/>
      <c r="F30"/>
    </row>
    <row r="31" spans="1:6" x14ac:dyDescent="0.2">
      <c r="A31" s="180">
        <f>+'12.reventa C'!A30</f>
        <v>43374</v>
      </c>
      <c r="B31" s="161"/>
      <c r="C31" s="161"/>
      <c r="D31" s="162"/>
      <c r="E31" s="161"/>
      <c r="F31"/>
    </row>
    <row r="32" spans="1:6" x14ac:dyDescent="0.2">
      <c r="A32" s="180">
        <f>+'12.reventa C'!A31</f>
        <v>43405</v>
      </c>
      <c r="B32" s="161"/>
      <c r="C32" s="161"/>
      <c r="D32" s="162"/>
      <c r="E32" s="161"/>
      <c r="F32"/>
    </row>
    <row r="33" spans="1:6" ht="13.5" thickBot="1" x14ac:dyDescent="0.25">
      <c r="A33" s="182">
        <f>+'12.reventa C'!A32</f>
        <v>43435</v>
      </c>
      <c r="B33" s="183"/>
      <c r="C33" s="183"/>
      <c r="D33" s="186"/>
      <c r="E33" s="183"/>
      <c r="F33"/>
    </row>
    <row r="34" spans="1:6" x14ac:dyDescent="0.2">
      <c r="A34" s="176">
        <f>+'12.reventa C'!A33</f>
        <v>43466</v>
      </c>
      <c r="B34" s="178"/>
      <c r="C34" s="187"/>
      <c r="D34" s="177"/>
      <c r="E34" s="178"/>
      <c r="F34"/>
    </row>
    <row r="35" spans="1:6" x14ac:dyDescent="0.2">
      <c r="A35" s="180">
        <f>+'12.reventa C'!A34</f>
        <v>43497</v>
      </c>
      <c r="B35" s="161"/>
      <c r="C35" s="140"/>
      <c r="D35" s="181"/>
      <c r="E35" s="161"/>
      <c r="F35"/>
    </row>
    <row r="36" spans="1:6" x14ac:dyDescent="0.2">
      <c r="A36" s="180">
        <f>+'12.reventa C'!A35</f>
        <v>43525</v>
      </c>
      <c r="B36" s="161"/>
      <c r="C36" s="140"/>
      <c r="D36" s="181"/>
      <c r="E36" s="161"/>
      <c r="F36"/>
    </row>
    <row r="37" spans="1:6" x14ac:dyDescent="0.2">
      <c r="A37" s="180">
        <f>+'12.reventa C'!A36</f>
        <v>43556</v>
      </c>
      <c r="B37" s="161"/>
      <c r="C37" s="140"/>
      <c r="D37" s="181"/>
      <c r="E37" s="161"/>
      <c r="F37"/>
    </row>
    <row r="38" spans="1:6" x14ac:dyDescent="0.2">
      <c r="A38" s="180">
        <f>+'12.reventa C'!A37</f>
        <v>43586</v>
      </c>
      <c r="B38" s="161"/>
      <c r="C38" s="140"/>
      <c r="D38" s="181"/>
      <c r="E38" s="161"/>
      <c r="F38"/>
    </row>
    <row r="39" spans="1:6" x14ac:dyDescent="0.2">
      <c r="A39" s="180">
        <f>+'12.reventa C'!A38</f>
        <v>43617</v>
      </c>
      <c r="B39" s="161"/>
      <c r="C39" s="140"/>
      <c r="D39" s="181"/>
      <c r="E39" s="161"/>
      <c r="F39"/>
    </row>
    <row r="40" spans="1:6" x14ac:dyDescent="0.2">
      <c r="A40" s="180">
        <f>+'12.reventa C'!A39</f>
        <v>43647</v>
      </c>
      <c r="B40" s="161"/>
      <c r="C40" s="140"/>
      <c r="D40" s="181"/>
      <c r="E40" s="161"/>
      <c r="F40"/>
    </row>
    <row r="41" spans="1:6" x14ac:dyDescent="0.2">
      <c r="A41" s="180">
        <f>+'12.reventa C'!A40</f>
        <v>43678</v>
      </c>
      <c r="B41" s="161"/>
      <c r="C41" s="140"/>
      <c r="D41" s="181"/>
      <c r="E41" s="161"/>
      <c r="F41"/>
    </row>
    <row r="42" spans="1:6" x14ac:dyDescent="0.2">
      <c r="A42" s="180">
        <f>+'12.reventa C'!A41</f>
        <v>43709</v>
      </c>
      <c r="B42" s="161"/>
      <c r="C42" s="140"/>
      <c r="D42" s="181"/>
      <c r="E42" s="161"/>
      <c r="F42"/>
    </row>
    <row r="43" spans="1:6" x14ac:dyDescent="0.2">
      <c r="A43" s="180">
        <f>+'12.reventa C'!A42</f>
        <v>43739</v>
      </c>
      <c r="B43" s="161"/>
      <c r="C43" s="140"/>
      <c r="D43" s="181"/>
      <c r="E43" s="161"/>
      <c r="F43"/>
    </row>
    <row r="44" spans="1:6" x14ac:dyDescent="0.2">
      <c r="A44" s="180">
        <f>+'12.reventa C'!A43</f>
        <v>43770</v>
      </c>
      <c r="B44" s="161"/>
      <c r="C44" s="140"/>
      <c r="D44" s="181"/>
      <c r="E44" s="161"/>
      <c r="F44"/>
    </row>
    <row r="45" spans="1:6" ht="13.5" thickBot="1" x14ac:dyDescent="0.25">
      <c r="A45" s="446">
        <f>+'12.reventa C'!A44</f>
        <v>43800</v>
      </c>
      <c r="B45" s="447"/>
      <c r="C45" s="448"/>
      <c r="D45" s="449"/>
      <c r="E45" s="447"/>
      <c r="F45"/>
    </row>
    <row r="46" spans="1:6" x14ac:dyDescent="0.2">
      <c r="A46" s="452">
        <f>+'12.reventa C'!A45</f>
        <v>43831</v>
      </c>
      <c r="B46" s="453"/>
      <c r="C46" s="466"/>
      <c r="D46" s="177"/>
      <c r="E46" s="403"/>
      <c r="F46"/>
    </row>
    <row r="47" spans="1:6" x14ac:dyDescent="0.2">
      <c r="A47" s="454">
        <f>+'12.reventa C'!A46</f>
        <v>43862</v>
      </c>
      <c r="B47" s="451"/>
      <c r="C47" s="467"/>
      <c r="D47" s="181"/>
      <c r="E47" s="404"/>
      <c r="F47"/>
    </row>
    <row r="48" spans="1:6" x14ac:dyDescent="0.2">
      <c r="A48" s="454">
        <f>+'12.reventa C'!A47</f>
        <v>43891</v>
      </c>
      <c r="B48" s="451"/>
      <c r="C48" s="467"/>
      <c r="D48" s="181"/>
      <c r="E48" s="404"/>
      <c r="F48"/>
    </row>
    <row r="49" spans="1:6" x14ac:dyDescent="0.2">
      <c r="A49" s="454">
        <f>+'12.reventa C'!A48</f>
        <v>43922</v>
      </c>
      <c r="B49" s="451"/>
      <c r="C49" s="467"/>
      <c r="D49" s="181"/>
      <c r="E49" s="404"/>
      <c r="F49"/>
    </row>
    <row r="50" spans="1:6" x14ac:dyDescent="0.2">
      <c r="A50" s="454">
        <f>+'12.reventa C'!A49</f>
        <v>43952</v>
      </c>
      <c r="B50" s="451"/>
      <c r="C50" s="467"/>
      <c r="D50" s="181"/>
      <c r="E50" s="404"/>
      <c r="F50"/>
    </row>
    <row r="51" spans="1:6" ht="13.5" thickBot="1" x14ac:dyDescent="0.25">
      <c r="A51" s="455">
        <f>+'12.reventa C'!A50</f>
        <v>43983</v>
      </c>
      <c r="B51" s="456"/>
      <c r="C51" s="468"/>
      <c r="D51" s="189"/>
      <c r="E51" s="405"/>
      <c r="F51"/>
    </row>
    <row r="52" spans="1:6" ht="13.5" thickBot="1" x14ac:dyDescent="0.25">
      <c r="A52" s="190"/>
      <c r="B52" s="191"/>
      <c r="C52" s="191"/>
      <c r="D52" s="192"/>
      <c r="E52" s="191"/>
      <c r="F52"/>
    </row>
    <row r="53" spans="1:6" x14ac:dyDescent="0.2">
      <c r="A53" s="406">
        <v>2014</v>
      </c>
      <c r="B53" s="187"/>
      <c r="C53" s="178"/>
      <c r="D53" s="400"/>
      <c r="E53" s="178"/>
      <c r="F53"/>
    </row>
    <row r="54" spans="1:6" x14ac:dyDescent="0.2">
      <c r="A54" s="407">
        <v>2015</v>
      </c>
      <c r="B54" s="140"/>
      <c r="C54" s="161"/>
      <c r="D54" s="401"/>
      <c r="E54" s="161"/>
      <c r="F54"/>
    </row>
    <row r="55" spans="1:6" x14ac:dyDescent="0.2">
      <c r="A55" s="407">
        <v>2016</v>
      </c>
      <c r="B55" s="140"/>
      <c r="C55" s="161"/>
      <c r="D55" s="401"/>
      <c r="E55" s="161"/>
      <c r="F55"/>
    </row>
    <row r="56" spans="1:6" x14ac:dyDescent="0.2">
      <c r="A56" s="407">
        <v>2017</v>
      </c>
      <c r="B56" s="140"/>
      <c r="C56" s="161"/>
      <c r="D56" s="401"/>
      <c r="E56" s="161"/>
      <c r="F56"/>
    </row>
    <row r="57" spans="1:6" x14ac:dyDescent="0.2">
      <c r="A57" s="407">
        <v>2018</v>
      </c>
      <c r="B57" s="140"/>
      <c r="C57" s="161"/>
      <c r="D57" s="401"/>
      <c r="E57" s="161"/>
      <c r="F57"/>
    </row>
    <row r="58" spans="1:6" x14ac:dyDescent="0.2">
      <c r="A58" s="407">
        <v>2019</v>
      </c>
      <c r="B58" s="140"/>
      <c r="C58" s="161"/>
      <c r="D58" s="401"/>
      <c r="E58" s="161"/>
      <c r="F58"/>
    </row>
    <row r="59" spans="1:6" ht="13.5" thickBot="1" x14ac:dyDescent="0.25">
      <c r="A59" s="408" t="s">
        <v>266</v>
      </c>
      <c r="B59" s="188"/>
      <c r="C59" s="183"/>
      <c r="D59" s="402"/>
      <c r="E59" s="183"/>
      <c r="F59"/>
    </row>
    <row r="60" spans="1:6" x14ac:dyDescent="0.2">
      <c r="A60" s="196"/>
      <c r="B60" s="191"/>
      <c r="C60" s="191"/>
      <c r="D60" s="191"/>
      <c r="E60" s="191"/>
      <c r="F60"/>
    </row>
    <row r="61" spans="1:6" x14ac:dyDescent="0.2">
      <c r="A61" s="190"/>
    </row>
    <row r="62" spans="1:6" x14ac:dyDescent="0.2">
      <c r="A62" s="197" t="s">
        <v>85</v>
      </c>
    </row>
    <row r="63" spans="1:6" x14ac:dyDescent="0.2">
      <c r="A63" s="170"/>
    </row>
    <row r="64" spans="1:6" x14ac:dyDescent="0.2">
      <c r="A64" s="170"/>
      <c r="E64" s="191"/>
      <c r="F64" s="191"/>
    </row>
    <row r="65" spans="1:4" hidden="1" x14ac:dyDescent="0.2">
      <c r="A65" s="84" t="s">
        <v>147</v>
      </c>
      <c r="B65" s="85"/>
      <c r="C65" s="56"/>
    </row>
    <row r="66" spans="1:4" ht="13.5" hidden="1" thickBot="1" x14ac:dyDescent="0.25">
      <c r="A66" s="56"/>
      <c r="B66" s="56"/>
      <c r="C66" s="56"/>
    </row>
    <row r="67" spans="1:4" ht="13.5" hidden="1" thickBot="1" x14ac:dyDescent="0.25">
      <c r="A67" s="89" t="s">
        <v>7</v>
      </c>
      <c r="C67" s="94" t="s">
        <v>138</v>
      </c>
      <c r="D67" s="96" t="s">
        <v>119</v>
      </c>
    </row>
    <row r="68" spans="1:4" hidden="1" x14ac:dyDescent="0.2">
      <c r="A68" s="97">
        <f>+A57</f>
        <v>2018</v>
      </c>
      <c r="C68" s="108">
        <f>+C57-SUM(C9:C20)</f>
        <v>0</v>
      </c>
      <c r="D68" s="111">
        <f>+D57-SUM(D9:D20)</f>
        <v>0</v>
      </c>
    </row>
    <row r="69" spans="1:4" hidden="1" x14ac:dyDescent="0.2">
      <c r="A69" s="99">
        <f>+A58</f>
        <v>2019</v>
      </c>
      <c r="C69" s="112">
        <f>+C58-SUM(C21:C32)</f>
        <v>0</v>
      </c>
      <c r="D69" s="115">
        <f>+D58-SUM(D21:D32)</f>
        <v>0</v>
      </c>
    </row>
    <row r="70" spans="1:4" ht="13.5" hidden="1" thickBot="1" x14ac:dyDescent="0.25">
      <c r="A70" s="100" t="str">
        <f>+A59</f>
        <v>Ene-jun 2020</v>
      </c>
      <c r="C70" s="116">
        <f>+C59-SUM(C33:C44)</f>
        <v>0</v>
      </c>
      <c r="D70" s="119">
        <f>+D59-SUM(D33:D44)</f>
        <v>0</v>
      </c>
    </row>
    <row r="71" spans="1:4" hidden="1" x14ac:dyDescent="0.2">
      <c r="A71" s="97" t="e">
        <f>+#REF!</f>
        <v>#REF!</v>
      </c>
      <c r="C71" s="125" t="e">
        <f>+#REF!-(SUM(C33:INDEX(C33:C44,'parámetros e instrucciones'!$E$3)))</f>
        <v>#REF!</v>
      </c>
      <c r="D71" s="125" t="e">
        <f>+#REF!-(SUM(D33:INDEX(D33:D44,'parámetros e instrucciones'!$E$3)))</f>
        <v>#REF!</v>
      </c>
    </row>
    <row r="72" spans="1:4" ht="13.5" hidden="1" thickBot="1" x14ac:dyDescent="0.25">
      <c r="A72" s="100" t="e">
        <f>+#REF!</f>
        <v>#REF!</v>
      </c>
      <c r="C72" s="129" t="e">
        <f>+#REF!-(SUM(C45:INDEX(C45:C45,'parámetros e instrucciones'!$E$3)))</f>
        <v>#REF!</v>
      </c>
      <c r="D72" s="129" t="e">
        <f>+#REF!-(SUM(D45:INDEX(D45:D45,'parámetros e instrucciones'!$E$3)))</f>
        <v>#REF!</v>
      </c>
    </row>
  </sheetData>
  <sheetProtection formatCells="0" formatColumns="0" formatRows="0"/>
  <phoneticPr fontId="0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87" orientation="portrait" horizontalDpi="300" verticalDpi="300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K42"/>
  <sheetViews>
    <sheetView showGridLines="0" zoomScale="75" workbookViewId="0">
      <selection activeCell="C38" sqref="C38"/>
    </sheetView>
  </sheetViews>
  <sheetFormatPr baseColWidth="10" defaultRowHeight="12.75" x14ac:dyDescent="0.2"/>
  <cols>
    <col min="1" max="3" width="17.85546875" style="51" customWidth="1"/>
    <col min="4" max="4" width="40.7109375" style="51" bestFit="1" customWidth="1"/>
    <col min="5" max="7" width="11.140625" style="51" hidden="1" customWidth="1"/>
    <col min="8" max="11" width="11.140625" style="51" customWidth="1"/>
    <col min="12" max="16384" width="11.42578125" style="51"/>
  </cols>
  <sheetData>
    <row r="1" spans="1:11" x14ac:dyDescent="0.2">
      <c r="A1" s="152" t="s">
        <v>210</v>
      </c>
      <c r="B1" s="152"/>
      <c r="C1" s="152"/>
      <c r="D1" s="153"/>
      <c r="E1" s="153"/>
      <c r="F1" s="153"/>
      <c r="G1" s="153"/>
      <c r="H1" s="153"/>
      <c r="I1" s="153"/>
      <c r="J1" s="153"/>
      <c r="K1" s="153"/>
    </row>
    <row r="2" spans="1:11" x14ac:dyDescent="0.2">
      <c r="A2" s="345" t="s">
        <v>201</v>
      </c>
      <c r="B2" s="345"/>
      <c r="C2" s="345"/>
      <c r="D2" s="346"/>
      <c r="E2" s="346"/>
      <c r="F2" s="346"/>
      <c r="G2" s="346"/>
      <c r="H2" s="346"/>
      <c r="I2" s="346"/>
      <c r="J2" s="346"/>
      <c r="K2" s="346"/>
    </row>
    <row r="3" spans="1:11" x14ac:dyDescent="0.2">
      <c r="A3" s="347" t="s">
        <v>206</v>
      </c>
      <c r="B3" s="347"/>
      <c r="C3" s="347"/>
      <c r="D3" s="348"/>
      <c r="E3" s="348"/>
      <c r="F3" s="348"/>
      <c r="G3" s="348"/>
      <c r="H3" s="348"/>
      <c r="I3" s="346"/>
      <c r="J3" s="346"/>
      <c r="K3" s="346"/>
    </row>
    <row r="4" spans="1:11" hidden="1" x14ac:dyDescent="0.2">
      <c r="A4" s="152"/>
      <c r="B4" s="152"/>
      <c r="C4" s="152"/>
      <c r="D4" s="153"/>
      <c r="E4" s="153"/>
      <c r="F4" s="153"/>
      <c r="G4" s="153"/>
      <c r="H4" s="153"/>
      <c r="I4" s="153"/>
      <c r="J4" s="153"/>
      <c r="K4" s="153"/>
    </row>
    <row r="5" spans="1:11" hidden="1" x14ac:dyDescent="0.2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3"/>
    </row>
    <row r="6" spans="1:11" x14ac:dyDescent="0.2">
      <c r="A6" s="152"/>
      <c r="B6" s="152"/>
      <c r="C6" s="152"/>
      <c r="D6" s="153"/>
      <c r="E6" s="153"/>
      <c r="F6" s="153"/>
      <c r="G6" s="153"/>
      <c r="H6" s="153"/>
      <c r="I6" s="153"/>
      <c r="J6" s="153"/>
      <c r="K6" s="153"/>
    </row>
    <row r="7" spans="1:11" x14ac:dyDescent="0.2">
      <c r="A7" s="152"/>
      <c r="B7" s="152"/>
      <c r="C7" s="152"/>
      <c r="D7" s="153"/>
      <c r="E7" s="153"/>
      <c r="F7" s="153"/>
      <c r="G7" s="153"/>
      <c r="H7" s="153"/>
      <c r="I7" s="153"/>
      <c r="J7" s="153"/>
      <c r="K7" s="153"/>
    </row>
    <row r="8" spans="1:11" ht="13.5" thickBot="1" x14ac:dyDescent="0.25">
      <c r="A8" s="153"/>
      <c r="B8" s="153"/>
      <c r="C8" s="153"/>
      <c r="D8" s="152"/>
      <c r="E8" s="152"/>
      <c r="F8" s="152"/>
      <c r="G8" s="152"/>
      <c r="H8" s="152"/>
      <c r="I8" s="153"/>
      <c r="J8" s="153"/>
      <c r="K8" s="153"/>
    </row>
    <row r="9" spans="1:11" ht="39.75" customHeight="1" thickBot="1" x14ac:dyDescent="0.25">
      <c r="A9" s="154" t="s">
        <v>2</v>
      </c>
      <c r="B9" s="353" t="s">
        <v>203</v>
      </c>
      <c r="C9" s="353" t="s">
        <v>204</v>
      </c>
      <c r="D9" s="353" t="s">
        <v>205</v>
      </c>
      <c r="E9" s="354">
        <v>2014</v>
      </c>
      <c r="F9" s="354">
        <v>2015</v>
      </c>
      <c r="G9" s="354">
        <v>2016</v>
      </c>
      <c r="H9" s="354">
        <v>2017</v>
      </c>
      <c r="I9" s="355">
        <v>2018</v>
      </c>
      <c r="J9" s="355">
        <v>2019</v>
      </c>
      <c r="K9" s="355" t="s">
        <v>266</v>
      </c>
    </row>
    <row r="10" spans="1:11" x14ac:dyDescent="0.2">
      <c r="A10" s="155" t="s">
        <v>3</v>
      </c>
      <c r="B10" s="349"/>
      <c r="C10" s="349"/>
      <c r="D10" s="487"/>
      <c r="E10" s="489" t="s">
        <v>109</v>
      </c>
      <c r="F10" s="490" t="s">
        <v>109</v>
      </c>
      <c r="G10" s="490" t="s">
        <v>109</v>
      </c>
      <c r="H10" s="490" t="s">
        <v>109</v>
      </c>
      <c r="I10" s="489" t="s">
        <v>109</v>
      </c>
      <c r="J10" s="490" t="s">
        <v>109</v>
      </c>
      <c r="K10" s="490" t="s">
        <v>109</v>
      </c>
    </row>
    <row r="11" spans="1:11" x14ac:dyDescent="0.2">
      <c r="A11" s="156"/>
      <c r="B11" s="350"/>
      <c r="C11" s="350"/>
      <c r="D11" s="488"/>
      <c r="E11" s="483"/>
      <c r="F11" s="485"/>
      <c r="G11" s="485"/>
      <c r="H11" s="485"/>
      <c r="I11" s="483"/>
      <c r="J11" s="485"/>
      <c r="K11" s="485"/>
    </row>
    <row r="12" spans="1:11" x14ac:dyDescent="0.2">
      <c r="A12" s="156"/>
      <c r="B12" s="350"/>
      <c r="C12" s="350"/>
      <c r="D12" s="481"/>
      <c r="E12" s="483" t="s">
        <v>109</v>
      </c>
      <c r="F12" s="485" t="s">
        <v>109</v>
      </c>
      <c r="G12" s="485" t="s">
        <v>109</v>
      </c>
      <c r="H12" s="485" t="s">
        <v>109</v>
      </c>
      <c r="I12" s="483" t="s">
        <v>109</v>
      </c>
      <c r="J12" s="485" t="s">
        <v>109</v>
      </c>
      <c r="K12" s="485" t="s">
        <v>109</v>
      </c>
    </row>
    <row r="13" spans="1:11" x14ac:dyDescent="0.2">
      <c r="A13" s="156"/>
      <c r="B13" s="350"/>
      <c r="C13" s="350"/>
      <c r="D13" s="488"/>
      <c r="E13" s="483"/>
      <c r="F13" s="485"/>
      <c r="G13" s="485"/>
      <c r="H13" s="485"/>
      <c r="I13" s="483"/>
      <c r="J13" s="485"/>
      <c r="K13" s="485"/>
    </row>
    <row r="14" spans="1:11" x14ac:dyDescent="0.2">
      <c r="A14" s="156"/>
      <c r="B14" s="350"/>
      <c r="C14" s="350"/>
      <c r="D14" s="481"/>
      <c r="E14" s="483" t="s">
        <v>109</v>
      </c>
      <c r="F14" s="485" t="s">
        <v>109</v>
      </c>
      <c r="G14" s="485" t="s">
        <v>109</v>
      </c>
      <c r="H14" s="485" t="s">
        <v>109</v>
      </c>
      <c r="I14" s="483" t="s">
        <v>109</v>
      </c>
      <c r="J14" s="485" t="s">
        <v>109</v>
      </c>
      <c r="K14" s="485" t="s">
        <v>109</v>
      </c>
    </row>
    <row r="15" spans="1:11" ht="13.5" thickBot="1" x14ac:dyDescent="0.25">
      <c r="A15" s="157"/>
      <c r="B15" s="351"/>
      <c r="C15" s="351"/>
      <c r="D15" s="482"/>
      <c r="E15" s="484"/>
      <c r="F15" s="486"/>
      <c r="G15" s="486"/>
      <c r="H15" s="486"/>
      <c r="I15" s="484"/>
      <c r="J15" s="486"/>
      <c r="K15" s="486"/>
    </row>
    <row r="16" spans="1:11" x14ac:dyDescent="0.2">
      <c r="A16" s="155" t="s">
        <v>4</v>
      </c>
      <c r="B16" s="349"/>
      <c r="C16" s="349"/>
      <c r="D16" s="487"/>
      <c r="E16" s="489" t="s">
        <v>109</v>
      </c>
      <c r="F16" s="490" t="s">
        <v>109</v>
      </c>
      <c r="G16" s="490" t="s">
        <v>109</v>
      </c>
      <c r="H16" s="490" t="s">
        <v>109</v>
      </c>
      <c r="I16" s="489" t="s">
        <v>109</v>
      </c>
      <c r="J16" s="490" t="s">
        <v>109</v>
      </c>
      <c r="K16" s="490" t="s">
        <v>109</v>
      </c>
    </row>
    <row r="17" spans="1:11" x14ac:dyDescent="0.2">
      <c r="A17" s="156"/>
      <c r="B17" s="350"/>
      <c r="C17" s="350"/>
      <c r="D17" s="488"/>
      <c r="E17" s="483"/>
      <c r="F17" s="485"/>
      <c r="G17" s="485"/>
      <c r="H17" s="485"/>
      <c r="I17" s="483"/>
      <c r="J17" s="485"/>
      <c r="K17" s="485"/>
    </row>
    <row r="18" spans="1:11" x14ac:dyDescent="0.2">
      <c r="A18" s="156"/>
      <c r="B18" s="350"/>
      <c r="C18" s="350"/>
      <c r="D18" s="481"/>
      <c r="E18" s="483" t="s">
        <v>109</v>
      </c>
      <c r="F18" s="485" t="s">
        <v>109</v>
      </c>
      <c r="G18" s="485" t="s">
        <v>109</v>
      </c>
      <c r="H18" s="485" t="s">
        <v>109</v>
      </c>
      <c r="I18" s="483" t="s">
        <v>109</v>
      </c>
      <c r="J18" s="485" t="s">
        <v>109</v>
      </c>
      <c r="K18" s="485" t="s">
        <v>109</v>
      </c>
    </row>
    <row r="19" spans="1:11" x14ac:dyDescent="0.2">
      <c r="A19" s="156"/>
      <c r="B19" s="350"/>
      <c r="C19" s="350"/>
      <c r="D19" s="488"/>
      <c r="E19" s="483"/>
      <c r="F19" s="485"/>
      <c r="G19" s="485"/>
      <c r="H19" s="485"/>
      <c r="I19" s="483"/>
      <c r="J19" s="485"/>
      <c r="K19" s="485"/>
    </row>
    <row r="20" spans="1:11" x14ac:dyDescent="0.2">
      <c r="A20" s="156"/>
      <c r="B20" s="350"/>
      <c r="C20" s="350"/>
      <c r="D20" s="481"/>
      <c r="E20" s="483" t="s">
        <v>109</v>
      </c>
      <c r="F20" s="485" t="s">
        <v>109</v>
      </c>
      <c r="G20" s="485" t="s">
        <v>109</v>
      </c>
      <c r="H20" s="485" t="s">
        <v>109</v>
      </c>
      <c r="I20" s="483" t="s">
        <v>109</v>
      </c>
      <c r="J20" s="485" t="s">
        <v>109</v>
      </c>
      <c r="K20" s="485" t="s">
        <v>109</v>
      </c>
    </row>
    <row r="21" spans="1:11" ht="13.5" thickBot="1" x14ac:dyDescent="0.25">
      <c r="A21" s="157"/>
      <c r="B21" s="351"/>
      <c r="C21" s="351"/>
      <c r="D21" s="482"/>
      <c r="E21" s="484"/>
      <c r="F21" s="486"/>
      <c r="G21" s="486"/>
      <c r="H21" s="486"/>
      <c r="I21" s="484"/>
      <c r="J21" s="486"/>
      <c r="K21" s="486"/>
    </row>
    <row r="22" spans="1:11" x14ac:dyDescent="0.2">
      <c r="A22" s="155" t="s">
        <v>5</v>
      </c>
      <c r="B22" s="349"/>
      <c r="C22" s="349"/>
      <c r="D22" s="487"/>
      <c r="E22" s="489" t="s">
        <v>109</v>
      </c>
      <c r="F22" s="490" t="s">
        <v>109</v>
      </c>
      <c r="G22" s="490" t="s">
        <v>109</v>
      </c>
      <c r="H22" s="490" t="s">
        <v>109</v>
      </c>
      <c r="I22" s="489" t="s">
        <v>109</v>
      </c>
      <c r="J22" s="490" t="s">
        <v>109</v>
      </c>
      <c r="K22" s="490" t="s">
        <v>109</v>
      </c>
    </row>
    <row r="23" spans="1:11" x14ac:dyDescent="0.2">
      <c r="A23" s="156"/>
      <c r="B23" s="350"/>
      <c r="C23" s="350"/>
      <c r="D23" s="488"/>
      <c r="E23" s="483"/>
      <c r="F23" s="485"/>
      <c r="G23" s="485"/>
      <c r="H23" s="485"/>
      <c r="I23" s="483"/>
      <c r="J23" s="485"/>
      <c r="K23" s="485"/>
    </row>
    <row r="24" spans="1:11" x14ac:dyDescent="0.2">
      <c r="A24" s="156"/>
      <c r="B24" s="350"/>
      <c r="C24" s="350"/>
      <c r="D24" s="481"/>
      <c r="E24" s="483" t="s">
        <v>109</v>
      </c>
      <c r="F24" s="485" t="s">
        <v>109</v>
      </c>
      <c r="G24" s="485" t="s">
        <v>109</v>
      </c>
      <c r="H24" s="485" t="s">
        <v>109</v>
      </c>
      <c r="I24" s="483" t="s">
        <v>109</v>
      </c>
      <c r="J24" s="485" t="s">
        <v>109</v>
      </c>
      <c r="K24" s="485" t="s">
        <v>109</v>
      </c>
    </row>
    <row r="25" spans="1:11" x14ac:dyDescent="0.2">
      <c r="A25" s="156"/>
      <c r="B25" s="350"/>
      <c r="C25" s="350"/>
      <c r="D25" s="488"/>
      <c r="E25" s="483"/>
      <c r="F25" s="485"/>
      <c r="G25" s="485"/>
      <c r="H25" s="485"/>
      <c r="I25" s="483"/>
      <c r="J25" s="485"/>
      <c r="K25" s="485"/>
    </row>
    <row r="26" spans="1:11" x14ac:dyDescent="0.2">
      <c r="A26" s="156"/>
      <c r="B26" s="350"/>
      <c r="C26" s="350"/>
      <c r="D26" s="481"/>
      <c r="E26" s="483" t="s">
        <v>109</v>
      </c>
      <c r="F26" s="485" t="s">
        <v>109</v>
      </c>
      <c r="G26" s="485" t="s">
        <v>109</v>
      </c>
      <c r="H26" s="485" t="s">
        <v>109</v>
      </c>
      <c r="I26" s="483" t="s">
        <v>109</v>
      </c>
      <c r="J26" s="485" t="s">
        <v>109</v>
      </c>
      <c r="K26" s="485" t="s">
        <v>109</v>
      </c>
    </row>
    <row r="27" spans="1:11" ht="13.5" thickBot="1" x14ac:dyDescent="0.25">
      <c r="A27" s="157"/>
      <c r="B27" s="351"/>
      <c r="C27" s="351"/>
      <c r="D27" s="482"/>
      <c r="E27" s="484"/>
      <c r="F27" s="486"/>
      <c r="G27" s="486"/>
      <c r="H27" s="486"/>
      <c r="I27" s="484"/>
      <c r="J27" s="486"/>
      <c r="K27" s="486"/>
    </row>
    <row r="28" spans="1:11" x14ac:dyDescent="0.2">
      <c r="A28" s="155" t="s">
        <v>185</v>
      </c>
      <c r="B28" s="349"/>
      <c r="C28" s="349"/>
      <c r="D28" s="487"/>
      <c r="E28" s="489" t="s">
        <v>109</v>
      </c>
      <c r="F28" s="490" t="s">
        <v>109</v>
      </c>
      <c r="G28" s="490" t="s">
        <v>109</v>
      </c>
      <c r="H28" s="490" t="s">
        <v>109</v>
      </c>
      <c r="I28" s="489" t="s">
        <v>109</v>
      </c>
      <c r="J28" s="490" t="s">
        <v>109</v>
      </c>
      <c r="K28" s="490" t="s">
        <v>109</v>
      </c>
    </row>
    <row r="29" spans="1:11" x14ac:dyDescent="0.2">
      <c r="A29" s="156"/>
      <c r="B29" s="350"/>
      <c r="C29" s="350"/>
      <c r="D29" s="488"/>
      <c r="E29" s="483"/>
      <c r="F29" s="485"/>
      <c r="G29" s="485"/>
      <c r="H29" s="485"/>
      <c r="I29" s="483"/>
      <c r="J29" s="485"/>
      <c r="K29" s="485"/>
    </row>
    <row r="30" spans="1:11" x14ac:dyDescent="0.2">
      <c r="A30" s="156"/>
      <c r="B30" s="350"/>
      <c r="C30" s="350"/>
      <c r="D30" s="481"/>
      <c r="E30" s="483" t="s">
        <v>109</v>
      </c>
      <c r="F30" s="485" t="s">
        <v>109</v>
      </c>
      <c r="G30" s="485" t="s">
        <v>109</v>
      </c>
      <c r="H30" s="485" t="s">
        <v>109</v>
      </c>
      <c r="I30" s="483" t="s">
        <v>109</v>
      </c>
      <c r="J30" s="485" t="s">
        <v>109</v>
      </c>
      <c r="K30" s="485" t="s">
        <v>109</v>
      </c>
    </row>
    <row r="31" spans="1:11" x14ac:dyDescent="0.2">
      <c r="A31" s="156"/>
      <c r="B31" s="350"/>
      <c r="C31" s="350"/>
      <c r="D31" s="488"/>
      <c r="E31" s="483"/>
      <c r="F31" s="485"/>
      <c r="G31" s="485"/>
      <c r="H31" s="485"/>
      <c r="I31" s="483"/>
      <c r="J31" s="485"/>
      <c r="K31" s="485"/>
    </row>
    <row r="32" spans="1:11" x14ac:dyDescent="0.2">
      <c r="A32" s="156"/>
      <c r="B32" s="350"/>
      <c r="C32" s="350"/>
      <c r="D32" s="481"/>
      <c r="E32" s="483" t="s">
        <v>109</v>
      </c>
      <c r="F32" s="485" t="s">
        <v>109</v>
      </c>
      <c r="G32" s="485" t="s">
        <v>109</v>
      </c>
      <c r="H32" s="485" t="s">
        <v>109</v>
      </c>
      <c r="I32" s="483" t="s">
        <v>109</v>
      </c>
      <c r="J32" s="485" t="s">
        <v>109</v>
      </c>
      <c r="K32" s="485" t="s">
        <v>109</v>
      </c>
    </row>
    <row r="33" spans="1:11" ht="13.5" thickBot="1" x14ac:dyDescent="0.25">
      <c r="A33" s="157"/>
      <c r="B33" s="351"/>
      <c r="C33" s="351"/>
      <c r="D33" s="482"/>
      <c r="E33" s="484"/>
      <c r="F33" s="486"/>
      <c r="G33" s="486"/>
      <c r="H33" s="486"/>
      <c r="I33" s="484"/>
      <c r="J33" s="486"/>
      <c r="K33" s="486"/>
    </row>
    <row r="34" spans="1:11" x14ac:dyDescent="0.2">
      <c r="A34" s="155" t="s">
        <v>186</v>
      </c>
      <c r="B34" s="349"/>
      <c r="C34" s="349"/>
      <c r="D34" s="487"/>
      <c r="E34" s="489" t="s">
        <v>109</v>
      </c>
      <c r="F34" s="490" t="s">
        <v>109</v>
      </c>
      <c r="G34" s="490" t="s">
        <v>109</v>
      </c>
      <c r="H34" s="490" t="s">
        <v>109</v>
      </c>
      <c r="I34" s="489" t="s">
        <v>109</v>
      </c>
      <c r="J34" s="490" t="s">
        <v>109</v>
      </c>
      <c r="K34" s="490" t="s">
        <v>109</v>
      </c>
    </row>
    <row r="35" spans="1:11" x14ac:dyDescent="0.2">
      <c r="A35" s="156"/>
      <c r="B35" s="350"/>
      <c r="C35" s="350"/>
      <c r="D35" s="488"/>
      <c r="E35" s="483"/>
      <c r="F35" s="485"/>
      <c r="G35" s="485"/>
      <c r="H35" s="485"/>
      <c r="I35" s="483"/>
      <c r="J35" s="485"/>
      <c r="K35" s="485"/>
    </row>
    <row r="36" spans="1:11" x14ac:dyDescent="0.2">
      <c r="A36" s="156"/>
      <c r="B36" s="350"/>
      <c r="C36" s="350"/>
      <c r="D36" s="481"/>
      <c r="E36" s="483" t="s">
        <v>109</v>
      </c>
      <c r="F36" s="485" t="s">
        <v>109</v>
      </c>
      <c r="G36" s="485" t="s">
        <v>109</v>
      </c>
      <c r="H36" s="485" t="s">
        <v>109</v>
      </c>
      <c r="I36" s="483" t="s">
        <v>109</v>
      </c>
      <c r="J36" s="485" t="s">
        <v>109</v>
      </c>
      <c r="K36" s="485" t="s">
        <v>109</v>
      </c>
    </row>
    <row r="37" spans="1:11" x14ac:dyDescent="0.2">
      <c r="A37" s="156"/>
      <c r="B37" s="350"/>
      <c r="C37" s="350"/>
      <c r="D37" s="488"/>
      <c r="E37" s="483"/>
      <c r="F37" s="485"/>
      <c r="G37" s="485"/>
      <c r="H37" s="485"/>
      <c r="I37" s="483"/>
      <c r="J37" s="485"/>
      <c r="K37" s="485"/>
    </row>
    <row r="38" spans="1:11" x14ac:dyDescent="0.2">
      <c r="A38" s="156"/>
      <c r="B38" s="350"/>
      <c r="C38" s="350"/>
      <c r="D38" s="481"/>
      <c r="E38" s="483" t="s">
        <v>109</v>
      </c>
      <c r="F38" s="485" t="s">
        <v>109</v>
      </c>
      <c r="G38" s="485" t="s">
        <v>109</v>
      </c>
      <c r="H38" s="485" t="s">
        <v>109</v>
      </c>
      <c r="I38" s="483" t="s">
        <v>109</v>
      </c>
      <c r="J38" s="485" t="s">
        <v>109</v>
      </c>
      <c r="K38" s="485" t="s">
        <v>109</v>
      </c>
    </row>
    <row r="39" spans="1:11" ht="13.5" thickBot="1" x14ac:dyDescent="0.25">
      <c r="A39" s="158"/>
      <c r="B39" s="352"/>
      <c r="C39" s="352"/>
      <c r="D39" s="482"/>
      <c r="E39" s="484"/>
      <c r="F39" s="486"/>
      <c r="G39" s="486"/>
      <c r="H39" s="486"/>
      <c r="I39" s="484"/>
      <c r="J39" s="486"/>
      <c r="K39" s="486"/>
    </row>
    <row r="40" spans="1:11" ht="13.5" thickBot="1" x14ac:dyDescent="0.25">
      <c r="D40" s="159" t="s">
        <v>110</v>
      </c>
      <c r="E40" s="160">
        <v>1</v>
      </c>
      <c r="F40" s="160">
        <v>1</v>
      </c>
      <c r="G40" s="160">
        <v>1</v>
      </c>
      <c r="H40" s="160">
        <v>1</v>
      </c>
      <c r="I40" s="160">
        <v>1</v>
      </c>
      <c r="J40" s="160">
        <v>1</v>
      </c>
      <c r="K40" s="160">
        <v>1</v>
      </c>
    </row>
    <row r="42" spans="1:11" x14ac:dyDescent="0.2">
      <c r="A42" s="51" t="s">
        <v>166</v>
      </c>
    </row>
  </sheetData>
  <mergeCells count="120">
    <mergeCell ref="D38:D39"/>
    <mergeCell ref="I38:I39"/>
    <mergeCell ref="J38:J39"/>
    <mergeCell ref="K38:K39"/>
    <mergeCell ref="E38:E39"/>
    <mergeCell ref="F38:F39"/>
    <mergeCell ref="G38:G39"/>
    <mergeCell ref="H38:H39"/>
    <mergeCell ref="D36:D37"/>
    <mergeCell ref="I36:I37"/>
    <mergeCell ref="J36:J37"/>
    <mergeCell ref="K36:K37"/>
    <mergeCell ref="E36:E37"/>
    <mergeCell ref="F36:F37"/>
    <mergeCell ref="G36:G37"/>
    <mergeCell ref="H36:H37"/>
    <mergeCell ref="D34:D35"/>
    <mergeCell ref="I34:I35"/>
    <mergeCell ref="J34:J35"/>
    <mergeCell ref="K34:K35"/>
    <mergeCell ref="E34:E35"/>
    <mergeCell ref="F34:F35"/>
    <mergeCell ref="G34:G35"/>
    <mergeCell ref="H34:H35"/>
    <mergeCell ref="D32:D33"/>
    <mergeCell ref="I32:I33"/>
    <mergeCell ref="J32:J33"/>
    <mergeCell ref="K32:K33"/>
    <mergeCell ref="E32:E33"/>
    <mergeCell ref="F32:F33"/>
    <mergeCell ref="G32:G33"/>
    <mergeCell ref="H32:H33"/>
    <mergeCell ref="D30:D31"/>
    <mergeCell ref="I30:I31"/>
    <mergeCell ref="J30:J31"/>
    <mergeCell ref="K30:K31"/>
    <mergeCell ref="E30:E31"/>
    <mergeCell ref="F30:F31"/>
    <mergeCell ref="G30:G31"/>
    <mergeCell ref="H30:H31"/>
    <mergeCell ref="D28:D29"/>
    <mergeCell ref="I28:I29"/>
    <mergeCell ref="J28:J29"/>
    <mergeCell ref="K28:K29"/>
    <mergeCell ref="E28:E29"/>
    <mergeCell ref="F28:F29"/>
    <mergeCell ref="G28:G29"/>
    <mergeCell ref="H28:H29"/>
    <mergeCell ref="D26:D27"/>
    <mergeCell ref="I26:I27"/>
    <mergeCell ref="J26:J27"/>
    <mergeCell ref="K26:K27"/>
    <mergeCell ref="E26:E27"/>
    <mergeCell ref="F26:F27"/>
    <mergeCell ref="G26:G27"/>
    <mergeCell ref="H26:H27"/>
    <mergeCell ref="D24:D25"/>
    <mergeCell ref="I24:I25"/>
    <mergeCell ref="J24:J25"/>
    <mergeCell ref="K24:K25"/>
    <mergeCell ref="E24:E25"/>
    <mergeCell ref="F24:F25"/>
    <mergeCell ref="G24:G25"/>
    <mergeCell ref="H24:H25"/>
    <mergeCell ref="D22:D23"/>
    <mergeCell ref="I22:I23"/>
    <mergeCell ref="J22:J23"/>
    <mergeCell ref="K22:K23"/>
    <mergeCell ref="E22:E23"/>
    <mergeCell ref="F22:F23"/>
    <mergeCell ref="G22:G23"/>
    <mergeCell ref="H22:H23"/>
    <mergeCell ref="D20:D21"/>
    <mergeCell ref="I20:I21"/>
    <mergeCell ref="J20:J21"/>
    <mergeCell ref="K20:K21"/>
    <mergeCell ref="E20:E21"/>
    <mergeCell ref="F20:F21"/>
    <mergeCell ref="G20:G21"/>
    <mergeCell ref="H20:H21"/>
    <mergeCell ref="D18:D19"/>
    <mergeCell ref="I18:I19"/>
    <mergeCell ref="J18:J19"/>
    <mergeCell ref="K18:K19"/>
    <mergeCell ref="E18:E19"/>
    <mergeCell ref="F18:F19"/>
    <mergeCell ref="G18:G19"/>
    <mergeCell ref="H18:H19"/>
    <mergeCell ref="D16:D17"/>
    <mergeCell ref="I16:I17"/>
    <mergeCell ref="J16:J17"/>
    <mergeCell ref="K16:K17"/>
    <mergeCell ref="E16:E17"/>
    <mergeCell ref="F16:F17"/>
    <mergeCell ref="G16:G17"/>
    <mergeCell ref="H16:H17"/>
    <mergeCell ref="D10:D11"/>
    <mergeCell ref="I10:I11"/>
    <mergeCell ref="J10:J11"/>
    <mergeCell ref="K10:K11"/>
    <mergeCell ref="E10:E11"/>
    <mergeCell ref="F10:F11"/>
    <mergeCell ref="G10:G11"/>
    <mergeCell ref="H10:H11"/>
    <mergeCell ref="D14:D15"/>
    <mergeCell ref="I14:I15"/>
    <mergeCell ref="J14:J15"/>
    <mergeCell ref="K14:K15"/>
    <mergeCell ref="E14:E15"/>
    <mergeCell ref="F14:F15"/>
    <mergeCell ref="G14:G15"/>
    <mergeCell ref="H14:H15"/>
    <mergeCell ref="D12:D13"/>
    <mergeCell ref="I12:I13"/>
    <mergeCell ref="J12:J13"/>
    <mergeCell ref="K12:K13"/>
    <mergeCell ref="E12:E13"/>
    <mergeCell ref="F12:F13"/>
    <mergeCell ref="G12:G13"/>
    <mergeCell ref="H12:H13"/>
  </mergeCells>
  <phoneticPr fontId="0" type="noConversion"/>
  <printOptions horizontalCentered="1" verticalCentered="1" gridLinesSet="0"/>
  <pageMargins left="0.19685039370078741" right="0.19685039370078741" top="1.0236220472440944" bottom="0.98425196850393704" header="0.19685039370078741" footer="0.51181102362204722"/>
  <pageSetup paperSize="9" scale="85" orientation="landscape" r:id="rId1"/>
  <headerFooter alignWithMargins="0">
    <oddHeader>&amp;R2020 - Año del General Manuel Belgrano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G72"/>
  <sheetViews>
    <sheetView showGridLines="0" tabSelected="1" topLeftCell="A58" workbookViewId="0">
      <selection activeCell="C38" sqref="C38"/>
    </sheetView>
  </sheetViews>
  <sheetFormatPr baseColWidth="10" defaultRowHeight="12.75" x14ac:dyDescent="0.2"/>
  <cols>
    <col min="1" max="1" width="14.5703125" style="51" customWidth="1"/>
    <col min="2" max="2" width="25.42578125" style="51" customWidth="1"/>
    <col min="3" max="3" width="16.140625" style="51" customWidth="1"/>
    <col min="4" max="6" width="11.42578125" style="51"/>
    <col min="7" max="9" width="2.85546875" style="51" customWidth="1"/>
    <col min="10" max="16384" width="11.42578125" style="51"/>
  </cols>
  <sheetData>
    <row r="1" spans="1:7" x14ac:dyDescent="0.2">
      <c r="A1" s="164" t="s">
        <v>250</v>
      </c>
      <c r="B1" s="164"/>
      <c r="C1" s="164"/>
      <c r="D1" s="164"/>
      <c r="E1" s="164"/>
      <c r="F1" s="164"/>
      <c r="G1" s="164"/>
    </row>
    <row r="2" spans="1:7" x14ac:dyDescent="0.2">
      <c r="A2" s="152" t="s">
        <v>78</v>
      </c>
      <c r="B2" s="153"/>
      <c r="C2" s="153"/>
      <c r="D2" s="153"/>
      <c r="E2" s="153"/>
      <c r="F2" s="153"/>
    </row>
    <row r="3" spans="1:7" x14ac:dyDescent="0.2">
      <c r="A3" s="369" t="str">
        <f>+'1 modelos T'!A3</f>
        <v>Tricetas</v>
      </c>
      <c r="B3" s="348"/>
      <c r="C3" s="348"/>
      <c r="D3" s="348"/>
      <c r="E3" s="348"/>
      <c r="F3" s="348"/>
      <c r="G3" s="174"/>
    </row>
    <row r="4" spans="1:7" x14ac:dyDescent="0.2">
      <c r="A4" s="369" t="s">
        <v>86</v>
      </c>
      <c r="B4" s="348"/>
      <c r="C4" s="348"/>
      <c r="D4" s="348"/>
      <c r="E4" s="348"/>
      <c r="F4" s="348"/>
    </row>
    <row r="5" spans="1:7" x14ac:dyDescent="0.2">
      <c r="A5" s="152" t="s">
        <v>79</v>
      </c>
      <c r="B5" s="153"/>
      <c r="C5" s="153"/>
      <c r="D5" s="153"/>
      <c r="E5" s="153"/>
      <c r="F5" s="153"/>
    </row>
    <row r="6" spans="1:7" x14ac:dyDescent="0.2">
      <c r="A6" s="152" t="s">
        <v>80</v>
      </c>
      <c r="B6" s="153"/>
      <c r="C6" s="153"/>
      <c r="D6" s="153"/>
      <c r="E6" s="153"/>
      <c r="F6" s="153"/>
    </row>
    <row r="7" spans="1:7" ht="13.5" thickBot="1" x14ac:dyDescent="0.25">
      <c r="A7" s="152"/>
      <c r="B7" s="153"/>
      <c r="C7" s="153"/>
      <c r="D7" s="153"/>
      <c r="E7" s="153"/>
      <c r="F7" s="153"/>
    </row>
    <row r="8" spans="1:7" ht="12.75" customHeight="1" x14ac:dyDescent="0.2">
      <c r="A8" s="165" t="s">
        <v>6</v>
      </c>
      <c r="B8" s="165" t="s">
        <v>81</v>
      </c>
      <c r="C8" s="165" t="s">
        <v>82</v>
      </c>
      <c r="D8" s="165" t="s">
        <v>15</v>
      </c>
      <c r="E8" s="165" t="s">
        <v>95</v>
      </c>
      <c r="F8"/>
    </row>
    <row r="9" spans="1:7" ht="13.5" thickBot="1" x14ac:dyDescent="0.25">
      <c r="A9" s="175" t="s">
        <v>7</v>
      </c>
      <c r="B9" s="175" t="s">
        <v>83</v>
      </c>
      <c r="C9" s="175" t="s">
        <v>218</v>
      </c>
      <c r="D9" s="175" t="s">
        <v>84</v>
      </c>
      <c r="E9" s="175" t="s">
        <v>84</v>
      </c>
      <c r="F9"/>
    </row>
    <row r="10" spans="1:7" x14ac:dyDescent="0.2">
      <c r="A10" s="176">
        <f>+'12.reventa C'!A9</f>
        <v>42736</v>
      </c>
      <c r="B10" s="177"/>
      <c r="C10" s="178"/>
      <c r="D10" s="179"/>
      <c r="E10" s="178"/>
      <c r="F10"/>
    </row>
    <row r="11" spans="1:7" x14ac:dyDescent="0.2">
      <c r="A11" s="180">
        <f>+'12.reventa C'!A10</f>
        <v>42767</v>
      </c>
      <c r="B11" s="181"/>
      <c r="C11" s="161"/>
      <c r="D11" s="162"/>
      <c r="E11" s="161"/>
      <c r="F11"/>
    </row>
    <row r="12" spans="1:7" x14ac:dyDescent="0.2">
      <c r="A12" s="180">
        <f>+'12.reventa C'!A11</f>
        <v>42795</v>
      </c>
      <c r="B12" s="181"/>
      <c r="C12" s="161"/>
      <c r="D12" s="162"/>
      <c r="E12" s="161"/>
      <c r="F12"/>
    </row>
    <row r="13" spans="1:7" x14ac:dyDescent="0.2">
      <c r="A13" s="180">
        <f>+'12.reventa C'!A12</f>
        <v>42826</v>
      </c>
      <c r="B13" s="181"/>
      <c r="C13" s="161"/>
      <c r="D13" s="162"/>
      <c r="E13" s="161"/>
      <c r="F13"/>
    </row>
    <row r="14" spans="1:7" x14ac:dyDescent="0.2">
      <c r="A14" s="180">
        <f>+'12.reventa C'!A13</f>
        <v>42856</v>
      </c>
      <c r="B14" s="161"/>
      <c r="C14" s="161"/>
      <c r="D14" s="162"/>
      <c r="E14" s="161"/>
      <c r="F14"/>
    </row>
    <row r="15" spans="1:7" x14ac:dyDescent="0.2">
      <c r="A15" s="180">
        <f>+'12.reventa C'!A14</f>
        <v>42887</v>
      </c>
      <c r="B15" s="181"/>
      <c r="C15" s="161"/>
      <c r="D15" s="162"/>
      <c r="E15" s="161"/>
      <c r="F15"/>
    </row>
    <row r="16" spans="1:7" x14ac:dyDescent="0.2">
      <c r="A16" s="180">
        <f>+'12.reventa C'!A15</f>
        <v>42917</v>
      </c>
      <c r="B16" s="161"/>
      <c r="C16" s="161"/>
      <c r="D16" s="162"/>
      <c r="E16" s="161"/>
      <c r="F16"/>
    </row>
    <row r="17" spans="1:6" x14ac:dyDescent="0.2">
      <c r="A17" s="180">
        <f>+'12.reventa C'!A16</f>
        <v>42948</v>
      </c>
      <c r="B17" s="161"/>
      <c r="C17" s="161"/>
      <c r="D17" s="162"/>
      <c r="E17" s="161"/>
      <c r="F17"/>
    </row>
    <row r="18" spans="1:6" x14ac:dyDescent="0.2">
      <c r="A18" s="180">
        <f>+'12.reventa C'!A17</f>
        <v>42979</v>
      </c>
      <c r="B18" s="161"/>
      <c r="C18" s="161"/>
      <c r="D18" s="162"/>
      <c r="E18" s="161"/>
      <c r="F18"/>
    </row>
    <row r="19" spans="1:6" x14ac:dyDescent="0.2">
      <c r="A19" s="180">
        <f>+'12.reventa C'!A18</f>
        <v>43009</v>
      </c>
      <c r="B19" s="161"/>
      <c r="C19" s="161"/>
      <c r="D19" s="162"/>
      <c r="E19" s="161"/>
      <c r="F19"/>
    </row>
    <row r="20" spans="1:6" x14ac:dyDescent="0.2">
      <c r="A20" s="180">
        <f>+'12.reventa C'!A19</f>
        <v>43040</v>
      </c>
      <c r="B20" s="161"/>
      <c r="C20" s="161"/>
      <c r="D20" s="162"/>
      <c r="E20" s="161"/>
      <c r="F20"/>
    </row>
    <row r="21" spans="1:6" ht="13.5" thickBot="1" x14ac:dyDescent="0.25">
      <c r="A21" s="182">
        <f>+'12.reventa C'!A20</f>
        <v>43070</v>
      </c>
      <c r="B21" s="183"/>
      <c r="C21" s="183"/>
      <c r="D21" s="184"/>
      <c r="E21" s="183"/>
      <c r="F21"/>
    </row>
    <row r="22" spans="1:6" x14ac:dyDescent="0.2">
      <c r="A22" s="176">
        <f>+'12.reventa C'!A21</f>
        <v>43101</v>
      </c>
      <c r="B22" s="178"/>
      <c r="C22" s="178"/>
      <c r="D22" s="162"/>
      <c r="E22" s="178"/>
      <c r="F22"/>
    </row>
    <row r="23" spans="1:6" x14ac:dyDescent="0.2">
      <c r="A23" s="180">
        <f>+'12.reventa C'!A22</f>
        <v>43132</v>
      </c>
      <c r="B23" s="161"/>
      <c r="C23" s="161"/>
      <c r="D23" s="185"/>
      <c r="E23" s="161"/>
      <c r="F23"/>
    </row>
    <row r="24" spans="1:6" x14ac:dyDescent="0.2">
      <c r="A24" s="180">
        <f>+'12.reventa C'!A23</f>
        <v>43160</v>
      </c>
      <c r="B24" s="161"/>
      <c r="C24" s="161"/>
      <c r="D24" s="162"/>
      <c r="E24" s="161"/>
      <c r="F24"/>
    </row>
    <row r="25" spans="1:6" x14ac:dyDescent="0.2">
      <c r="A25" s="180">
        <f>+'12.reventa C'!A24</f>
        <v>43191</v>
      </c>
      <c r="B25" s="161"/>
      <c r="C25" s="161"/>
      <c r="D25" s="162"/>
      <c r="E25" s="161"/>
      <c r="F25"/>
    </row>
    <row r="26" spans="1:6" x14ac:dyDescent="0.2">
      <c r="A26" s="180">
        <f>+'12.reventa C'!A25</f>
        <v>43221</v>
      </c>
      <c r="B26" s="161"/>
      <c r="C26" s="161"/>
      <c r="D26" s="162"/>
      <c r="E26" s="161"/>
      <c r="F26"/>
    </row>
    <row r="27" spans="1:6" x14ac:dyDescent="0.2">
      <c r="A27" s="180">
        <f>+'12.reventa C'!A26</f>
        <v>43252</v>
      </c>
      <c r="B27" s="161"/>
      <c r="C27" s="161"/>
      <c r="D27" s="162"/>
      <c r="E27" s="161"/>
      <c r="F27"/>
    </row>
    <row r="28" spans="1:6" x14ac:dyDescent="0.2">
      <c r="A28" s="180">
        <f>+'12.reventa C'!A27</f>
        <v>43282</v>
      </c>
      <c r="B28" s="161"/>
      <c r="C28" s="161"/>
      <c r="D28" s="162"/>
      <c r="E28" s="161"/>
      <c r="F28"/>
    </row>
    <row r="29" spans="1:6" x14ac:dyDescent="0.2">
      <c r="A29" s="180">
        <f>+'12.reventa C'!A28</f>
        <v>43313</v>
      </c>
      <c r="B29" s="161"/>
      <c r="C29" s="161"/>
      <c r="D29" s="162"/>
      <c r="E29" s="161"/>
      <c r="F29"/>
    </row>
    <row r="30" spans="1:6" x14ac:dyDescent="0.2">
      <c r="A30" s="180">
        <f>+'12.reventa C'!A29</f>
        <v>43344</v>
      </c>
      <c r="B30" s="161"/>
      <c r="C30" s="161"/>
      <c r="D30" s="162"/>
      <c r="E30" s="161"/>
      <c r="F30"/>
    </row>
    <row r="31" spans="1:6" x14ac:dyDescent="0.2">
      <c r="A31" s="180">
        <f>+'12.reventa C'!A30</f>
        <v>43374</v>
      </c>
      <c r="B31" s="161"/>
      <c r="C31" s="161"/>
      <c r="D31" s="162"/>
      <c r="E31" s="161"/>
      <c r="F31"/>
    </row>
    <row r="32" spans="1:6" x14ac:dyDescent="0.2">
      <c r="A32" s="180">
        <f>+'12.reventa C'!A31</f>
        <v>43405</v>
      </c>
      <c r="B32" s="161"/>
      <c r="C32" s="161"/>
      <c r="D32" s="162"/>
      <c r="E32" s="161"/>
      <c r="F32"/>
    </row>
    <row r="33" spans="1:6" ht="13.5" thickBot="1" x14ac:dyDescent="0.25">
      <c r="A33" s="182">
        <f>+'12.reventa C'!A32</f>
        <v>43435</v>
      </c>
      <c r="B33" s="183"/>
      <c r="C33" s="183"/>
      <c r="D33" s="186"/>
      <c r="E33" s="183"/>
      <c r="F33"/>
    </row>
    <row r="34" spans="1:6" x14ac:dyDescent="0.2">
      <c r="A34" s="176">
        <f>+'12.reventa C'!A33</f>
        <v>43466</v>
      </c>
      <c r="B34" s="178"/>
      <c r="C34" s="187"/>
      <c r="D34" s="177"/>
      <c r="E34" s="178"/>
      <c r="F34"/>
    </row>
    <row r="35" spans="1:6" x14ac:dyDescent="0.2">
      <c r="A35" s="180">
        <f>+'12.reventa C'!A34</f>
        <v>43497</v>
      </c>
      <c r="B35" s="161"/>
      <c r="C35" s="140"/>
      <c r="D35" s="181"/>
      <c r="E35" s="161"/>
      <c r="F35"/>
    </row>
    <row r="36" spans="1:6" x14ac:dyDescent="0.2">
      <c r="A36" s="180">
        <f>+'12.reventa C'!A35</f>
        <v>43525</v>
      </c>
      <c r="B36" s="161"/>
      <c r="C36" s="140"/>
      <c r="D36" s="181"/>
      <c r="E36" s="161"/>
      <c r="F36"/>
    </row>
    <row r="37" spans="1:6" x14ac:dyDescent="0.2">
      <c r="A37" s="180">
        <f>+'12.reventa C'!A36</f>
        <v>43556</v>
      </c>
      <c r="B37" s="161"/>
      <c r="C37" s="140"/>
      <c r="D37" s="181"/>
      <c r="E37" s="161"/>
      <c r="F37"/>
    </row>
    <row r="38" spans="1:6" x14ac:dyDescent="0.2">
      <c r="A38" s="180">
        <f>+'12.reventa C'!A37</f>
        <v>43586</v>
      </c>
      <c r="B38" s="161"/>
      <c r="C38" s="140"/>
      <c r="D38" s="181"/>
      <c r="E38" s="161"/>
      <c r="F38"/>
    </row>
    <row r="39" spans="1:6" x14ac:dyDescent="0.2">
      <c r="A39" s="180">
        <f>+'12.reventa C'!A38</f>
        <v>43617</v>
      </c>
      <c r="B39" s="161"/>
      <c r="C39" s="140"/>
      <c r="D39" s="181"/>
      <c r="E39" s="161"/>
      <c r="F39"/>
    </row>
    <row r="40" spans="1:6" x14ac:dyDescent="0.2">
      <c r="A40" s="180">
        <f>+'12.reventa C'!A39</f>
        <v>43647</v>
      </c>
      <c r="B40" s="161"/>
      <c r="C40" s="140"/>
      <c r="D40" s="181"/>
      <c r="E40" s="161"/>
      <c r="F40"/>
    </row>
    <row r="41" spans="1:6" x14ac:dyDescent="0.2">
      <c r="A41" s="180">
        <f>+'12.reventa C'!A40</f>
        <v>43678</v>
      </c>
      <c r="B41" s="161"/>
      <c r="C41" s="140"/>
      <c r="D41" s="181"/>
      <c r="E41" s="161"/>
      <c r="F41"/>
    </row>
    <row r="42" spans="1:6" x14ac:dyDescent="0.2">
      <c r="A42" s="180">
        <f>+'12.reventa C'!A41</f>
        <v>43709</v>
      </c>
      <c r="B42" s="161"/>
      <c r="C42" s="140"/>
      <c r="D42" s="181"/>
      <c r="E42" s="161"/>
      <c r="F42"/>
    </row>
    <row r="43" spans="1:6" x14ac:dyDescent="0.2">
      <c r="A43" s="180">
        <f>+'12.reventa C'!A42</f>
        <v>43739</v>
      </c>
      <c r="B43" s="161"/>
      <c r="C43" s="140"/>
      <c r="D43" s="181"/>
      <c r="E43" s="161"/>
      <c r="F43"/>
    </row>
    <row r="44" spans="1:6" x14ac:dyDescent="0.2">
      <c r="A44" s="180">
        <f>+'12.reventa C'!A43</f>
        <v>43770</v>
      </c>
      <c r="B44" s="161"/>
      <c r="C44" s="140"/>
      <c r="D44" s="181"/>
      <c r="E44" s="161"/>
      <c r="F44"/>
    </row>
    <row r="45" spans="1:6" ht="13.5" thickBot="1" x14ac:dyDescent="0.25">
      <c r="A45" s="446">
        <f>+'12.reventa C'!A44</f>
        <v>43800</v>
      </c>
      <c r="B45" s="447"/>
      <c r="C45" s="448"/>
      <c r="D45" s="449"/>
      <c r="E45" s="447"/>
      <c r="F45"/>
    </row>
    <row r="46" spans="1:6" x14ac:dyDescent="0.2">
      <c r="A46" s="176">
        <f>+'12.reventa C'!A45</f>
        <v>43831</v>
      </c>
      <c r="B46" s="457"/>
      <c r="C46" s="466"/>
      <c r="D46" s="177"/>
      <c r="E46" s="403"/>
      <c r="F46"/>
    </row>
    <row r="47" spans="1:6" x14ac:dyDescent="0.2">
      <c r="A47" s="180">
        <f>+'12.reventa C'!A46</f>
        <v>43862</v>
      </c>
      <c r="B47" s="458"/>
      <c r="C47" s="467"/>
      <c r="D47" s="181"/>
      <c r="E47" s="404"/>
      <c r="F47"/>
    </row>
    <row r="48" spans="1:6" x14ac:dyDescent="0.2">
      <c r="A48" s="180">
        <f>+'12.reventa C'!A47</f>
        <v>43891</v>
      </c>
      <c r="B48" s="458"/>
      <c r="C48" s="467"/>
      <c r="D48" s="181"/>
      <c r="E48" s="404"/>
      <c r="F48"/>
    </row>
    <row r="49" spans="1:6" x14ac:dyDescent="0.2">
      <c r="A49" s="180">
        <f>+'12.reventa C'!A48</f>
        <v>43922</v>
      </c>
      <c r="B49" s="458"/>
      <c r="C49" s="467"/>
      <c r="D49" s="181"/>
      <c r="E49" s="404"/>
      <c r="F49"/>
    </row>
    <row r="50" spans="1:6" x14ac:dyDescent="0.2">
      <c r="A50" s="180">
        <f>+'12.reventa C'!A49</f>
        <v>43952</v>
      </c>
      <c r="B50" s="458"/>
      <c r="C50" s="467"/>
      <c r="D50" s="181"/>
      <c r="E50" s="404"/>
      <c r="F50"/>
    </row>
    <row r="51" spans="1:6" ht="13.5" thickBot="1" x14ac:dyDescent="0.25">
      <c r="A51" s="182">
        <f>+'12.reventa C'!A50</f>
        <v>43983</v>
      </c>
      <c r="B51" s="459"/>
      <c r="C51" s="468"/>
      <c r="D51" s="189"/>
      <c r="E51" s="405"/>
      <c r="F51"/>
    </row>
    <row r="52" spans="1:6" ht="13.5" thickBot="1" x14ac:dyDescent="0.25">
      <c r="A52" s="190"/>
      <c r="B52" s="191"/>
      <c r="C52" s="191"/>
      <c r="D52" s="192"/>
      <c r="E52" s="191"/>
      <c r="F52"/>
    </row>
    <row r="53" spans="1:6" x14ac:dyDescent="0.2">
      <c r="A53" s="406">
        <v>2014</v>
      </c>
      <c r="B53" s="187"/>
      <c r="C53" s="178"/>
      <c r="D53" s="400"/>
      <c r="E53" s="178"/>
      <c r="F53"/>
    </row>
    <row r="54" spans="1:6" x14ac:dyDescent="0.2">
      <c r="A54" s="407">
        <v>2015</v>
      </c>
      <c r="B54" s="140"/>
      <c r="C54" s="161"/>
      <c r="D54" s="401"/>
      <c r="E54" s="161"/>
      <c r="F54"/>
    </row>
    <row r="55" spans="1:6" x14ac:dyDescent="0.2">
      <c r="A55" s="407">
        <v>2016</v>
      </c>
      <c r="B55" s="140"/>
      <c r="C55" s="161"/>
      <c r="D55" s="401"/>
      <c r="E55" s="161"/>
      <c r="F55"/>
    </row>
    <row r="56" spans="1:6" x14ac:dyDescent="0.2">
      <c r="A56" s="407">
        <v>2017</v>
      </c>
      <c r="B56" s="140"/>
      <c r="C56" s="161"/>
      <c r="D56" s="401"/>
      <c r="E56" s="161"/>
      <c r="F56"/>
    </row>
    <row r="57" spans="1:6" x14ac:dyDescent="0.2">
      <c r="A57" s="407">
        <v>2018</v>
      </c>
      <c r="B57" s="140"/>
      <c r="C57" s="161"/>
      <c r="D57" s="401"/>
      <c r="E57" s="161"/>
      <c r="F57"/>
    </row>
    <row r="58" spans="1:6" x14ac:dyDescent="0.2">
      <c r="A58" s="407">
        <v>2019</v>
      </c>
      <c r="B58" s="140"/>
      <c r="C58" s="161"/>
      <c r="D58" s="401"/>
      <c r="E58" s="161"/>
      <c r="F58"/>
    </row>
    <row r="59" spans="1:6" ht="13.5" thickBot="1" x14ac:dyDescent="0.25">
      <c r="A59" s="408" t="s">
        <v>266</v>
      </c>
      <c r="B59" s="188"/>
      <c r="C59" s="183"/>
      <c r="D59" s="402"/>
      <c r="E59" s="183"/>
      <c r="F59"/>
    </row>
    <row r="60" spans="1:6" x14ac:dyDescent="0.2">
      <c r="A60" s="196"/>
      <c r="B60" s="191"/>
      <c r="C60" s="191"/>
      <c r="D60" s="191"/>
      <c r="E60" s="191"/>
      <c r="F60"/>
    </row>
    <row r="61" spans="1:6" x14ac:dyDescent="0.2">
      <c r="A61" s="190"/>
    </row>
    <row r="62" spans="1:6" x14ac:dyDescent="0.2">
      <c r="A62" s="197" t="s">
        <v>85</v>
      </c>
    </row>
    <row r="63" spans="1:6" x14ac:dyDescent="0.2">
      <c r="A63" s="170"/>
    </row>
    <row r="64" spans="1:6" x14ac:dyDescent="0.2">
      <c r="A64" s="170"/>
      <c r="E64" s="191"/>
      <c r="F64" s="191"/>
    </row>
    <row r="65" spans="1:4" hidden="1" x14ac:dyDescent="0.2">
      <c r="A65" s="84" t="s">
        <v>147</v>
      </c>
      <c r="B65" s="85"/>
      <c r="C65" s="56"/>
    </row>
    <row r="66" spans="1:4" ht="13.5" hidden="1" thickBot="1" x14ac:dyDescent="0.25">
      <c r="A66" s="56"/>
      <c r="B66" s="56"/>
      <c r="C66" s="56"/>
    </row>
    <row r="67" spans="1:4" ht="13.5" hidden="1" thickBot="1" x14ac:dyDescent="0.25">
      <c r="A67" s="89" t="s">
        <v>7</v>
      </c>
      <c r="C67" s="94" t="s">
        <v>138</v>
      </c>
      <c r="D67" s="96" t="s">
        <v>119</v>
      </c>
    </row>
    <row r="68" spans="1:4" hidden="1" x14ac:dyDescent="0.2">
      <c r="A68" s="97">
        <f>+A57</f>
        <v>2018</v>
      </c>
      <c r="C68" s="108">
        <f>+C57-SUM(C9:C20)</f>
        <v>0</v>
      </c>
      <c r="D68" s="111">
        <f>+D57-SUM(D9:D20)</f>
        <v>0</v>
      </c>
    </row>
    <row r="69" spans="1:4" hidden="1" x14ac:dyDescent="0.2">
      <c r="A69" s="99">
        <f>+A58</f>
        <v>2019</v>
      </c>
      <c r="C69" s="112">
        <f>+C58-SUM(C21:C32)</f>
        <v>0</v>
      </c>
      <c r="D69" s="115">
        <f>+D58-SUM(D21:D32)</f>
        <v>0</v>
      </c>
    </row>
    <row r="70" spans="1:4" ht="13.5" hidden="1" thickBot="1" x14ac:dyDescent="0.25">
      <c r="A70" s="100" t="str">
        <f>+A59</f>
        <v>Ene-jun 2020</v>
      </c>
      <c r="C70" s="116">
        <f>+C59-SUM(C33:C44)</f>
        <v>0</v>
      </c>
      <c r="D70" s="119">
        <f>+D59-SUM(D33:D44)</f>
        <v>0</v>
      </c>
    </row>
    <row r="71" spans="1:4" hidden="1" x14ac:dyDescent="0.2">
      <c r="A71" s="97" t="e">
        <f>+#REF!</f>
        <v>#REF!</v>
      </c>
      <c r="C71" s="125" t="e">
        <f>+#REF!-(SUM(C33:INDEX(C33:C44,'parámetros e instrucciones'!$E$3)))</f>
        <v>#REF!</v>
      </c>
      <c r="D71" s="125" t="e">
        <f>+#REF!-(SUM(D33:INDEX(D33:D44,'parámetros e instrucciones'!$E$3)))</f>
        <v>#REF!</v>
      </c>
    </row>
    <row r="72" spans="1:4" ht="13.5" hidden="1" thickBot="1" x14ac:dyDescent="0.25">
      <c r="A72" s="100" t="e">
        <f>+#REF!</f>
        <v>#REF!</v>
      </c>
      <c r="C72" s="129" t="e">
        <f>+#REF!-(SUM(C45:INDEX(C45:C45,'parámetros e instrucciones'!$E$3)))</f>
        <v>#REF!</v>
      </c>
      <c r="D72" s="129" t="e">
        <f>+#REF!-(SUM(D45:INDEX(D45:D45,'parámetros e instrucciones'!$E$3)))</f>
        <v>#REF!</v>
      </c>
    </row>
  </sheetData>
  <sheetProtection formatCells="0" formatColumns="0" formatRows="0"/>
  <phoneticPr fontId="0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87" orientation="portrait" horizontalDpi="300" verticalDpi="300" r:id="rId1"/>
  <headerFooter alignWithMargins="0">
    <oddHeader>&amp;R2020 - Año del General Manuel Belgrano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89</v>
      </c>
      <c r="B1" s="3"/>
    </row>
    <row r="2" spans="1:2" ht="13.5" thickBot="1" x14ac:dyDescent="0.25">
      <c r="A2" s="2" t="s">
        <v>48</v>
      </c>
      <c r="B2" s="3"/>
    </row>
    <row r="3" spans="1:2" x14ac:dyDescent="0.2">
      <c r="A3" s="4" t="s">
        <v>7</v>
      </c>
      <c r="B3" s="14" t="s">
        <v>49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8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39" t="s">
        <v>90</v>
      </c>
      <c r="B2" s="539"/>
      <c r="C2" s="539"/>
      <c r="D2" s="539"/>
    </row>
    <row r="3" spans="1:4" x14ac:dyDescent="0.2">
      <c r="A3" s="539" t="s">
        <v>91</v>
      </c>
      <c r="B3" s="539"/>
      <c r="C3" s="539"/>
      <c r="D3" s="539"/>
    </row>
    <row r="4" spans="1:4" x14ac:dyDescent="0.2">
      <c r="A4" s="540" t="s">
        <v>1</v>
      </c>
      <c r="B4" s="540"/>
      <c r="C4" s="540"/>
      <c r="D4" s="540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29</v>
      </c>
      <c r="B6" s="21" t="s">
        <v>92</v>
      </c>
      <c r="C6" s="22" t="s">
        <v>93</v>
      </c>
      <c r="D6" s="23" t="s">
        <v>94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20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7"/>
  <sheetViews>
    <sheetView workbookViewId="0">
      <selection activeCell="C38" sqref="C38"/>
    </sheetView>
  </sheetViews>
  <sheetFormatPr baseColWidth="10" defaultRowHeight="12.75" x14ac:dyDescent="0.2"/>
  <cols>
    <col min="1" max="1" width="21.28515625" style="56" customWidth="1"/>
    <col min="2" max="2" width="24" style="56" customWidth="1"/>
    <col min="3" max="3" width="29.7109375" style="56" customWidth="1"/>
    <col min="4" max="16384" width="11.42578125" style="56"/>
  </cols>
  <sheetData>
    <row r="1" spans="1:3" x14ac:dyDescent="0.2">
      <c r="A1" s="164" t="s">
        <v>208</v>
      </c>
      <c r="B1" s="164"/>
      <c r="C1" s="164"/>
    </row>
    <row r="2" spans="1:3" x14ac:dyDescent="0.2">
      <c r="A2" s="164" t="s">
        <v>104</v>
      </c>
      <c r="B2" s="164"/>
      <c r="C2" s="164"/>
    </row>
    <row r="3" spans="1:3" x14ac:dyDescent="0.2">
      <c r="A3" s="164" t="str">
        <f>+'1 modelos C'!A3</f>
        <v>Crucetas</v>
      </c>
      <c r="B3" s="164"/>
      <c r="C3" s="164"/>
    </row>
    <row r="4" spans="1:3" x14ac:dyDescent="0.2">
      <c r="A4" s="164" t="s">
        <v>207</v>
      </c>
      <c r="B4" s="164"/>
      <c r="C4" s="164"/>
    </row>
    <row r="5" spans="1:3" ht="13.5" thickBot="1" x14ac:dyDescent="0.25"/>
    <row r="6" spans="1:3" x14ac:dyDescent="0.2">
      <c r="A6" s="165" t="s">
        <v>9</v>
      </c>
      <c r="B6" s="166" t="s">
        <v>105</v>
      </c>
      <c r="C6" s="166" t="s">
        <v>106</v>
      </c>
    </row>
    <row r="7" spans="1:3" ht="13.5" thickBot="1" x14ac:dyDescent="0.25">
      <c r="A7" s="427"/>
      <c r="B7" s="357"/>
      <c r="C7" s="357" t="s">
        <v>107</v>
      </c>
    </row>
    <row r="8" spans="1:3" x14ac:dyDescent="0.2">
      <c r="A8" s="406">
        <v>2014</v>
      </c>
      <c r="B8" s="434"/>
      <c r="C8" s="430"/>
    </row>
    <row r="9" spans="1:3" x14ac:dyDescent="0.2">
      <c r="A9" s="407">
        <v>2015</v>
      </c>
      <c r="B9" s="435"/>
      <c r="C9" s="431"/>
    </row>
    <row r="10" spans="1:3" x14ac:dyDescent="0.2">
      <c r="A10" s="407">
        <v>2016</v>
      </c>
      <c r="B10" s="435"/>
      <c r="C10" s="431"/>
    </row>
    <row r="11" spans="1:3" x14ac:dyDescent="0.2">
      <c r="A11" s="407">
        <v>2017</v>
      </c>
      <c r="B11" s="435"/>
      <c r="C11" s="431"/>
    </row>
    <row r="12" spans="1:3" x14ac:dyDescent="0.2">
      <c r="A12" s="407">
        <v>2018</v>
      </c>
      <c r="B12" s="217"/>
      <c r="C12" s="432"/>
    </row>
    <row r="13" spans="1:3" x14ac:dyDescent="0.2">
      <c r="A13" s="428">
        <v>2019</v>
      </c>
      <c r="B13" s="217"/>
      <c r="C13" s="432"/>
    </row>
    <row r="14" spans="1:3" ht="13.5" thickBot="1" x14ac:dyDescent="0.25">
      <c r="A14" s="429" t="s">
        <v>266</v>
      </c>
      <c r="B14" s="219"/>
      <c r="C14" s="433"/>
    </row>
    <row r="15" spans="1:3" ht="5.25" customHeight="1" x14ac:dyDescent="0.2"/>
    <row r="16" spans="1:3" ht="13.5" thickBot="1" x14ac:dyDescent="0.25">
      <c r="A16" s="170" t="s">
        <v>108</v>
      </c>
    </row>
    <row r="17" spans="1:3" ht="41.25" customHeight="1" thickBot="1" x14ac:dyDescent="0.25">
      <c r="A17" s="331"/>
      <c r="B17" s="332"/>
      <c r="C17" s="333"/>
    </row>
  </sheetData>
  <phoneticPr fontId="0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orientation="landscape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C17"/>
  <sheetViews>
    <sheetView workbookViewId="0">
      <selection activeCell="C38" sqref="C38"/>
    </sheetView>
  </sheetViews>
  <sheetFormatPr baseColWidth="10" defaultRowHeight="12.75" x14ac:dyDescent="0.2"/>
  <cols>
    <col min="1" max="1" width="21.28515625" style="56" customWidth="1"/>
    <col min="2" max="2" width="24" style="56" customWidth="1"/>
    <col min="3" max="3" width="29.7109375" style="56" customWidth="1"/>
    <col min="4" max="16384" width="11.42578125" style="56"/>
  </cols>
  <sheetData>
    <row r="1" spans="1:3" x14ac:dyDescent="0.2">
      <c r="A1" s="164" t="s">
        <v>211</v>
      </c>
      <c r="B1" s="164"/>
      <c r="C1" s="164"/>
    </row>
    <row r="2" spans="1:3" x14ac:dyDescent="0.2">
      <c r="A2" s="164" t="s">
        <v>104</v>
      </c>
      <c r="B2" s="164"/>
      <c r="C2" s="164"/>
    </row>
    <row r="3" spans="1:3" x14ac:dyDescent="0.2">
      <c r="A3" s="164" t="s">
        <v>206</v>
      </c>
      <c r="B3" s="164"/>
      <c r="C3" s="164"/>
    </row>
    <row r="4" spans="1:3" x14ac:dyDescent="0.2">
      <c r="A4" s="164" t="s">
        <v>207</v>
      </c>
      <c r="B4" s="164"/>
      <c r="C4" s="164"/>
    </row>
    <row r="5" spans="1:3" ht="13.5" thickBot="1" x14ac:dyDescent="0.25"/>
    <row r="6" spans="1:3" x14ac:dyDescent="0.2">
      <c r="A6" s="165" t="s">
        <v>9</v>
      </c>
      <c r="B6" s="166" t="s">
        <v>105</v>
      </c>
      <c r="C6" s="166" t="s">
        <v>106</v>
      </c>
    </row>
    <row r="7" spans="1:3" ht="13.5" thickBot="1" x14ac:dyDescent="0.25">
      <c r="A7" s="167"/>
      <c r="B7" s="168"/>
      <c r="C7" s="168" t="s">
        <v>107</v>
      </c>
    </row>
    <row r="8" spans="1:3" x14ac:dyDescent="0.2">
      <c r="A8" s="406">
        <v>2014</v>
      </c>
      <c r="B8" s="434"/>
      <c r="C8" s="430"/>
    </row>
    <row r="9" spans="1:3" x14ac:dyDescent="0.2">
      <c r="A9" s="407">
        <v>2015</v>
      </c>
      <c r="B9" s="435"/>
      <c r="C9" s="431"/>
    </row>
    <row r="10" spans="1:3" x14ac:dyDescent="0.2">
      <c r="A10" s="407">
        <v>2016</v>
      </c>
      <c r="B10" s="435"/>
      <c r="C10" s="431"/>
    </row>
    <row r="11" spans="1:3" x14ac:dyDescent="0.2">
      <c r="A11" s="407">
        <v>2017</v>
      </c>
      <c r="B11" s="435"/>
      <c r="C11" s="431"/>
    </row>
    <row r="12" spans="1:3" x14ac:dyDescent="0.2">
      <c r="A12" s="407">
        <v>2018</v>
      </c>
      <c r="B12" s="217"/>
      <c r="C12" s="432"/>
    </row>
    <row r="13" spans="1:3" x14ac:dyDescent="0.2">
      <c r="A13" s="428">
        <v>2019</v>
      </c>
      <c r="B13" s="217"/>
      <c r="C13" s="432"/>
    </row>
    <row r="14" spans="1:3" ht="13.5" thickBot="1" x14ac:dyDescent="0.25">
      <c r="A14" s="429" t="s">
        <v>266</v>
      </c>
      <c r="B14" s="219"/>
      <c r="C14" s="433"/>
    </row>
    <row r="15" spans="1:3" ht="5.25" customHeight="1" x14ac:dyDescent="0.2"/>
    <row r="16" spans="1:3" ht="13.5" thickBot="1" x14ac:dyDescent="0.25">
      <c r="A16" s="170" t="s">
        <v>108</v>
      </c>
    </row>
    <row r="17" spans="1:3" ht="41.25" customHeight="1" thickBot="1" x14ac:dyDescent="0.25">
      <c r="A17" s="331"/>
      <c r="B17" s="332"/>
      <c r="C17" s="333"/>
    </row>
  </sheetData>
  <phoneticPr fontId="0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orientation="landscape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Q120"/>
  <sheetViews>
    <sheetView topLeftCell="A25" workbookViewId="0">
      <selection activeCell="C38" sqref="C38"/>
    </sheetView>
  </sheetViews>
  <sheetFormatPr baseColWidth="10" defaultColWidth="13.7109375" defaultRowHeight="12.75" x14ac:dyDescent="0.2"/>
  <cols>
    <col min="1" max="1" width="1" style="56" customWidth="1"/>
    <col min="2" max="2" width="3" style="53" customWidth="1"/>
    <col min="3" max="3" width="12.7109375" style="56" customWidth="1"/>
    <col min="4" max="4" width="1.7109375" style="56" customWidth="1"/>
    <col min="5" max="11" width="13.7109375" style="56" customWidth="1"/>
    <col min="12" max="12" width="13.5703125" style="56" customWidth="1"/>
    <col min="13" max="13" width="13.7109375" style="56" customWidth="1"/>
    <col min="14" max="14" width="1.7109375" style="68" customWidth="1"/>
    <col min="15" max="15" width="11.42578125" style="51" customWidth="1"/>
    <col min="16" max="16" width="11.42578125" style="51" hidden="1" customWidth="1"/>
    <col min="17" max="17" width="11.42578125" style="51" customWidth="1"/>
    <col min="18" max="16384" width="13.7109375" style="56"/>
  </cols>
  <sheetData>
    <row r="1" spans="3:17" x14ac:dyDescent="0.2">
      <c r="C1" s="492" t="s">
        <v>212</v>
      </c>
      <c r="D1" s="492"/>
      <c r="E1" s="492"/>
      <c r="F1" s="492"/>
      <c r="G1" s="492"/>
      <c r="H1" s="492"/>
      <c r="I1" s="492"/>
      <c r="J1" s="492"/>
      <c r="K1" s="492"/>
    </row>
    <row r="2" spans="3:17" x14ac:dyDescent="0.2">
      <c r="C2" s="492" t="s">
        <v>116</v>
      </c>
      <c r="D2" s="492"/>
      <c r="E2" s="492"/>
      <c r="F2" s="492"/>
      <c r="G2" s="492"/>
      <c r="H2" s="492"/>
      <c r="I2" s="492"/>
      <c r="J2" s="492"/>
      <c r="K2" s="492"/>
    </row>
    <row r="3" spans="3:17" x14ac:dyDescent="0.2">
      <c r="C3" s="491" t="str">
        <f>+'1 modelos C'!A3</f>
        <v>Crucetas</v>
      </c>
      <c r="D3" s="491"/>
      <c r="E3" s="491"/>
      <c r="F3" s="491"/>
      <c r="G3" s="491"/>
      <c r="H3" s="491"/>
      <c r="I3" s="491"/>
      <c r="J3" s="491"/>
      <c r="K3" s="491"/>
      <c r="L3" s="358"/>
      <c r="M3" s="358"/>
      <c r="N3" s="444"/>
      <c r="O3" s="56"/>
      <c r="P3" s="56"/>
      <c r="Q3" s="56"/>
    </row>
    <row r="4" spans="3:17" x14ac:dyDescent="0.2">
      <c r="C4" s="491" t="s">
        <v>213</v>
      </c>
      <c r="D4" s="491"/>
      <c r="E4" s="491"/>
      <c r="F4" s="491"/>
      <c r="G4" s="491"/>
      <c r="H4" s="491"/>
      <c r="I4" s="491"/>
      <c r="J4" s="491"/>
      <c r="K4" s="491"/>
      <c r="L4" s="358"/>
      <c r="M4" s="358"/>
      <c r="O4" s="56"/>
      <c r="P4" s="69" t="s">
        <v>120</v>
      </c>
      <c r="Q4" s="56"/>
    </row>
    <row r="5" spans="3:17" s="53" customFormat="1" ht="10.5" customHeight="1" thickBot="1" x14ac:dyDescent="0.25">
      <c r="C5" s="52"/>
      <c r="D5" s="52"/>
      <c r="E5" s="52"/>
      <c r="F5" s="52"/>
      <c r="G5" s="52"/>
      <c r="H5" s="52"/>
      <c r="I5" s="52"/>
      <c r="J5" s="52"/>
      <c r="K5" s="52"/>
      <c r="L5" s="52"/>
      <c r="N5" s="50"/>
    </row>
    <row r="6" spans="3:17" ht="64.5" thickBot="1" x14ac:dyDescent="0.25">
      <c r="C6" s="334" t="s">
        <v>112</v>
      </c>
      <c r="D6" s="25"/>
      <c r="E6" s="26" t="s">
        <v>17</v>
      </c>
      <c r="F6" s="27" t="s">
        <v>18</v>
      </c>
      <c r="G6" s="27" t="s">
        <v>122</v>
      </c>
      <c r="H6" s="27" t="s">
        <v>113</v>
      </c>
      <c r="I6" s="24" t="s">
        <v>114</v>
      </c>
      <c r="J6" s="27" t="s">
        <v>123</v>
      </c>
      <c r="K6" s="24" t="s">
        <v>115</v>
      </c>
      <c r="L6" s="53"/>
      <c r="M6" s="53"/>
      <c r="N6" s="28"/>
      <c r="O6" s="54"/>
      <c r="P6" s="96" t="s">
        <v>149</v>
      </c>
    </row>
    <row r="7" spans="3:17" x14ac:dyDescent="0.2">
      <c r="C7" s="101">
        <v>42736</v>
      </c>
      <c r="D7" s="47"/>
      <c r="E7" s="30"/>
      <c r="F7" s="31"/>
      <c r="G7" s="31"/>
      <c r="H7" s="31"/>
      <c r="I7" s="32"/>
      <c r="J7" s="32"/>
      <c r="K7" s="32"/>
      <c r="L7" s="53"/>
      <c r="M7" s="53"/>
      <c r="N7" s="33"/>
      <c r="O7" s="54"/>
      <c r="P7" s="130">
        <f>+L51+E7-F7-G7-H7+I7-J7</f>
        <v>0</v>
      </c>
    </row>
    <row r="8" spans="3:17" x14ac:dyDescent="0.2">
      <c r="C8" s="102">
        <v>42767</v>
      </c>
      <c r="D8" s="47"/>
      <c r="E8" s="34"/>
      <c r="F8" s="35"/>
      <c r="G8" s="35"/>
      <c r="H8" s="35"/>
      <c r="I8" s="36"/>
      <c r="J8" s="36"/>
      <c r="K8" s="36"/>
      <c r="L8" s="53"/>
      <c r="M8" s="53"/>
      <c r="N8" s="33"/>
      <c r="O8" s="54"/>
      <c r="P8" s="131">
        <f>+P7+E8+I8-F8-G8-H8-J8</f>
        <v>0</v>
      </c>
    </row>
    <row r="9" spans="3:17" x14ac:dyDescent="0.2">
      <c r="C9" s="102">
        <v>42795</v>
      </c>
      <c r="D9" s="47"/>
      <c r="E9" s="34"/>
      <c r="F9" s="35"/>
      <c r="G9" s="35"/>
      <c r="H9" s="35"/>
      <c r="I9" s="36"/>
      <c r="J9" s="36"/>
      <c r="K9" s="36"/>
      <c r="L9" s="53"/>
      <c r="M9" s="53"/>
      <c r="N9" s="33"/>
      <c r="O9" s="54"/>
      <c r="P9" s="131">
        <f t="shared" ref="P9:P42" si="0">+P8+E9+I9-F9-G9-H9-J9</f>
        <v>0</v>
      </c>
    </row>
    <row r="10" spans="3:17" x14ac:dyDescent="0.2">
      <c r="C10" s="102">
        <v>42826</v>
      </c>
      <c r="D10" s="47"/>
      <c r="E10" s="34"/>
      <c r="F10" s="35"/>
      <c r="G10" s="35"/>
      <c r="H10" s="35"/>
      <c r="I10" s="36"/>
      <c r="J10" s="36"/>
      <c r="K10" s="36"/>
      <c r="L10" s="53"/>
      <c r="M10" s="53"/>
      <c r="N10" s="33"/>
      <c r="O10" s="54"/>
      <c r="P10" s="131">
        <f t="shared" si="0"/>
        <v>0</v>
      </c>
    </row>
    <row r="11" spans="3:17" x14ac:dyDescent="0.2">
      <c r="C11" s="102">
        <v>42856</v>
      </c>
      <c r="D11" s="47"/>
      <c r="E11" s="34"/>
      <c r="F11" s="35"/>
      <c r="G11" s="35"/>
      <c r="H11" s="35"/>
      <c r="I11" s="36"/>
      <c r="J11" s="36"/>
      <c r="K11" s="36"/>
      <c r="N11" s="33"/>
      <c r="P11" s="131">
        <f>+P10+E11+I11-F11-G11-H11-J11</f>
        <v>0</v>
      </c>
    </row>
    <row r="12" spans="3:17" x14ac:dyDescent="0.2">
      <c r="C12" s="102">
        <v>42887</v>
      </c>
      <c r="D12" s="47"/>
      <c r="E12" s="34"/>
      <c r="F12" s="35"/>
      <c r="G12" s="35"/>
      <c r="H12" s="35"/>
      <c r="I12" s="36"/>
      <c r="J12" s="36"/>
      <c r="K12" s="36"/>
      <c r="N12" s="33"/>
      <c r="P12" s="131">
        <f t="shared" si="0"/>
        <v>0</v>
      </c>
    </row>
    <row r="13" spans="3:17" x14ac:dyDescent="0.2">
      <c r="C13" s="102">
        <v>42917</v>
      </c>
      <c r="D13" s="47"/>
      <c r="E13" s="34"/>
      <c r="F13" s="35"/>
      <c r="G13" s="35"/>
      <c r="H13" s="35"/>
      <c r="I13" s="36"/>
      <c r="J13" s="36"/>
      <c r="K13" s="36"/>
      <c r="N13" s="33"/>
      <c r="P13" s="131">
        <f t="shared" si="0"/>
        <v>0</v>
      </c>
    </row>
    <row r="14" spans="3:17" x14ac:dyDescent="0.2">
      <c r="C14" s="102">
        <v>42948</v>
      </c>
      <c r="D14" s="47"/>
      <c r="E14" s="34"/>
      <c r="F14" s="35"/>
      <c r="G14" s="35"/>
      <c r="H14" s="35"/>
      <c r="I14" s="36"/>
      <c r="J14" s="36"/>
      <c r="K14" s="36"/>
      <c r="N14" s="33"/>
      <c r="P14" s="131">
        <f t="shared" si="0"/>
        <v>0</v>
      </c>
    </row>
    <row r="15" spans="3:17" x14ac:dyDescent="0.2">
      <c r="C15" s="102">
        <v>42979</v>
      </c>
      <c r="D15" s="47"/>
      <c r="E15" s="34"/>
      <c r="F15" s="35"/>
      <c r="G15" s="35"/>
      <c r="H15" s="35"/>
      <c r="I15" s="36"/>
      <c r="J15" s="36"/>
      <c r="K15" s="36"/>
      <c r="N15" s="33"/>
      <c r="P15" s="131">
        <f t="shared" si="0"/>
        <v>0</v>
      </c>
    </row>
    <row r="16" spans="3:17" x14ac:dyDescent="0.2">
      <c r="C16" s="102">
        <v>43009</v>
      </c>
      <c r="D16" s="47"/>
      <c r="E16" s="34"/>
      <c r="F16" s="35"/>
      <c r="G16" s="35"/>
      <c r="H16" s="35"/>
      <c r="I16" s="36"/>
      <c r="J16" s="36"/>
      <c r="K16" s="36"/>
      <c r="N16" s="33"/>
      <c r="P16" s="131">
        <f t="shared" si="0"/>
        <v>0</v>
      </c>
    </row>
    <row r="17" spans="3:16" x14ac:dyDescent="0.2">
      <c r="C17" s="102">
        <v>43040</v>
      </c>
      <c r="D17" s="47"/>
      <c r="E17" s="34"/>
      <c r="F17" s="35"/>
      <c r="G17" s="35"/>
      <c r="H17" s="35"/>
      <c r="I17" s="36"/>
      <c r="J17" s="36"/>
      <c r="K17" s="36"/>
      <c r="N17" s="33"/>
      <c r="P17" s="131">
        <f t="shared" si="0"/>
        <v>0</v>
      </c>
    </row>
    <row r="18" spans="3:16" ht="13.5" thickBot="1" x14ac:dyDescent="0.25">
      <c r="C18" s="107">
        <v>43070</v>
      </c>
      <c r="D18" s="47"/>
      <c r="E18" s="37"/>
      <c r="F18" s="38"/>
      <c r="G18" s="38"/>
      <c r="H18" s="38"/>
      <c r="I18" s="39"/>
      <c r="J18" s="39"/>
      <c r="K18" s="39"/>
      <c r="N18" s="33"/>
      <c r="P18" s="132">
        <f t="shared" si="0"/>
        <v>0</v>
      </c>
    </row>
    <row r="19" spans="3:16" x14ac:dyDescent="0.2">
      <c r="C19" s="101">
        <v>43101</v>
      </c>
      <c r="D19" s="47"/>
      <c r="E19" s="40"/>
      <c r="F19" s="41"/>
      <c r="G19" s="41"/>
      <c r="H19" s="41"/>
      <c r="I19" s="42"/>
      <c r="J19" s="42"/>
      <c r="K19" s="42"/>
      <c r="N19" s="33"/>
      <c r="P19" s="133">
        <f t="shared" si="0"/>
        <v>0</v>
      </c>
    </row>
    <row r="20" spans="3:16" x14ac:dyDescent="0.2">
      <c r="C20" s="102">
        <v>43132</v>
      </c>
      <c r="D20" s="47"/>
      <c r="E20" s="34"/>
      <c r="F20" s="35"/>
      <c r="G20" s="35"/>
      <c r="H20" s="35"/>
      <c r="I20" s="36"/>
      <c r="J20" s="36"/>
      <c r="K20" s="36"/>
      <c r="N20" s="33"/>
      <c r="P20" s="131">
        <f t="shared" si="0"/>
        <v>0</v>
      </c>
    </row>
    <row r="21" spans="3:16" x14ac:dyDescent="0.2">
      <c r="C21" s="102">
        <v>43160</v>
      </c>
      <c r="D21" s="47"/>
      <c r="E21" s="34"/>
      <c r="F21" s="35"/>
      <c r="G21" s="35"/>
      <c r="H21" s="35"/>
      <c r="I21" s="36"/>
      <c r="J21" s="36"/>
      <c r="K21" s="36"/>
      <c r="N21" s="33"/>
      <c r="P21" s="131">
        <f t="shared" si="0"/>
        <v>0</v>
      </c>
    </row>
    <row r="22" spans="3:16" x14ac:dyDescent="0.2">
      <c r="C22" s="102">
        <v>43191</v>
      </c>
      <c r="D22" s="47"/>
      <c r="E22" s="34"/>
      <c r="F22" s="35"/>
      <c r="G22" s="35"/>
      <c r="H22" s="35"/>
      <c r="I22" s="36"/>
      <c r="J22" s="36"/>
      <c r="K22" s="36"/>
      <c r="N22" s="33"/>
      <c r="P22" s="131">
        <f t="shared" si="0"/>
        <v>0</v>
      </c>
    </row>
    <row r="23" spans="3:16" x14ac:dyDescent="0.2">
      <c r="C23" s="102">
        <v>43221</v>
      </c>
      <c r="D23" s="47"/>
      <c r="E23" s="34"/>
      <c r="F23" s="35"/>
      <c r="G23" s="35"/>
      <c r="H23" s="35"/>
      <c r="I23" s="36"/>
      <c r="J23" s="36"/>
      <c r="K23" s="36"/>
      <c r="N23" s="33"/>
      <c r="P23" s="131">
        <f t="shared" si="0"/>
        <v>0</v>
      </c>
    </row>
    <row r="24" spans="3:16" x14ac:dyDescent="0.2">
      <c r="C24" s="102">
        <v>43252</v>
      </c>
      <c r="D24" s="47"/>
      <c r="E24" s="34"/>
      <c r="F24" s="35"/>
      <c r="G24" s="35"/>
      <c r="H24" s="35"/>
      <c r="I24" s="36"/>
      <c r="J24" s="36"/>
      <c r="K24" s="36"/>
      <c r="N24" s="33"/>
      <c r="P24" s="131">
        <f t="shared" si="0"/>
        <v>0</v>
      </c>
    </row>
    <row r="25" spans="3:16" x14ac:dyDescent="0.2">
      <c r="C25" s="102">
        <v>43282</v>
      </c>
      <c r="D25" s="47"/>
      <c r="E25" s="34"/>
      <c r="F25" s="35"/>
      <c r="G25" s="35"/>
      <c r="H25" s="35"/>
      <c r="I25" s="36"/>
      <c r="J25" s="36"/>
      <c r="K25" s="36"/>
      <c r="N25" s="33"/>
      <c r="P25" s="131">
        <f t="shared" si="0"/>
        <v>0</v>
      </c>
    </row>
    <row r="26" spans="3:16" x14ac:dyDescent="0.2">
      <c r="C26" s="102">
        <v>43313</v>
      </c>
      <c r="D26" s="47"/>
      <c r="E26" s="34"/>
      <c r="F26" s="35"/>
      <c r="G26" s="35"/>
      <c r="H26" s="35"/>
      <c r="I26" s="36"/>
      <c r="J26" s="36"/>
      <c r="K26" s="36"/>
      <c r="N26" s="33"/>
      <c r="P26" s="131">
        <f t="shared" si="0"/>
        <v>0</v>
      </c>
    </row>
    <row r="27" spans="3:16" x14ac:dyDescent="0.2">
      <c r="C27" s="102">
        <v>43344</v>
      </c>
      <c r="D27" s="47"/>
      <c r="E27" s="34"/>
      <c r="F27" s="35"/>
      <c r="G27" s="35"/>
      <c r="H27" s="35"/>
      <c r="I27" s="36"/>
      <c r="J27" s="36"/>
      <c r="K27" s="36"/>
      <c r="N27" s="33"/>
      <c r="P27" s="131">
        <f t="shared" si="0"/>
        <v>0</v>
      </c>
    </row>
    <row r="28" spans="3:16" x14ac:dyDescent="0.2">
      <c r="C28" s="102">
        <v>43374</v>
      </c>
      <c r="D28" s="47"/>
      <c r="E28" s="34"/>
      <c r="F28" s="35"/>
      <c r="G28" s="35"/>
      <c r="H28" s="35"/>
      <c r="I28" s="36"/>
      <c r="J28" s="36"/>
      <c r="K28" s="36"/>
      <c r="N28" s="33"/>
      <c r="P28" s="131">
        <f t="shared" si="0"/>
        <v>0</v>
      </c>
    </row>
    <row r="29" spans="3:16" x14ac:dyDescent="0.2">
      <c r="C29" s="102">
        <v>43405</v>
      </c>
      <c r="D29" s="47"/>
      <c r="E29" s="34"/>
      <c r="F29" s="35"/>
      <c r="G29" s="35"/>
      <c r="H29" s="35"/>
      <c r="I29" s="36"/>
      <c r="J29" s="36"/>
      <c r="K29" s="36"/>
      <c r="N29" s="33"/>
      <c r="P29" s="131">
        <f t="shared" si="0"/>
        <v>0</v>
      </c>
    </row>
    <row r="30" spans="3:16" ht="13.5" thickBot="1" x14ac:dyDescent="0.25">
      <c r="C30" s="103">
        <v>43435</v>
      </c>
      <c r="D30" s="47"/>
      <c r="E30" s="43"/>
      <c r="F30" s="44"/>
      <c r="G30" s="44"/>
      <c r="H30" s="44"/>
      <c r="I30" s="45"/>
      <c r="J30" s="45"/>
      <c r="K30" s="45"/>
      <c r="N30" s="33"/>
      <c r="P30" s="134">
        <f t="shared" si="0"/>
        <v>0</v>
      </c>
    </row>
    <row r="31" spans="3:16" x14ac:dyDescent="0.2">
      <c r="C31" s="342">
        <v>43466</v>
      </c>
      <c r="D31" s="47"/>
      <c r="E31" s="30"/>
      <c r="F31" s="31"/>
      <c r="G31" s="31"/>
      <c r="H31" s="31"/>
      <c r="I31" s="32"/>
      <c r="J31" s="32"/>
      <c r="K31" s="32"/>
      <c r="N31" s="33"/>
      <c r="P31" s="130">
        <f t="shared" si="0"/>
        <v>0</v>
      </c>
    </row>
    <row r="32" spans="3:16" x14ac:dyDescent="0.2">
      <c r="C32" s="102">
        <v>43497</v>
      </c>
      <c r="D32" s="47"/>
      <c r="E32" s="34"/>
      <c r="F32" s="35"/>
      <c r="G32" s="35"/>
      <c r="H32" s="35"/>
      <c r="I32" s="36"/>
      <c r="J32" s="36"/>
      <c r="K32" s="36"/>
      <c r="N32" s="33"/>
      <c r="P32" s="131">
        <f t="shared" si="0"/>
        <v>0</v>
      </c>
    </row>
    <row r="33" spans="3:16" x14ac:dyDescent="0.2">
      <c r="C33" s="102">
        <v>43525</v>
      </c>
      <c r="D33" s="47"/>
      <c r="E33" s="34"/>
      <c r="F33" s="35"/>
      <c r="G33" s="35"/>
      <c r="H33" s="35"/>
      <c r="I33" s="36"/>
      <c r="J33" s="36"/>
      <c r="K33" s="36"/>
      <c r="N33" s="33"/>
      <c r="P33" s="131">
        <f t="shared" si="0"/>
        <v>0</v>
      </c>
    </row>
    <row r="34" spans="3:16" x14ac:dyDescent="0.2">
      <c r="C34" s="102">
        <v>43556</v>
      </c>
      <c r="D34" s="47"/>
      <c r="E34" s="34"/>
      <c r="F34" s="35"/>
      <c r="G34" s="35"/>
      <c r="H34" s="35"/>
      <c r="I34" s="36"/>
      <c r="J34" s="36"/>
      <c r="K34" s="36"/>
      <c r="N34" s="33"/>
      <c r="P34" s="131">
        <f t="shared" si="0"/>
        <v>0</v>
      </c>
    </row>
    <row r="35" spans="3:16" x14ac:dyDescent="0.2">
      <c r="C35" s="102">
        <v>43586</v>
      </c>
      <c r="D35" s="47"/>
      <c r="E35" s="34"/>
      <c r="F35" s="35"/>
      <c r="G35" s="35"/>
      <c r="H35" s="35"/>
      <c r="I35" s="36"/>
      <c r="J35" s="36"/>
      <c r="K35" s="36"/>
      <c r="N35" s="33"/>
      <c r="P35" s="131">
        <f t="shared" si="0"/>
        <v>0</v>
      </c>
    </row>
    <row r="36" spans="3:16" x14ac:dyDescent="0.2">
      <c r="C36" s="102">
        <v>43617</v>
      </c>
      <c r="D36" s="47"/>
      <c r="E36" s="34"/>
      <c r="F36" s="35"/>
      <c r="G36" s="35"/>
      <c r="H36" s="35"/>
      <c r="I36" s="36"/>
      <c r="J36" s="36"/>
      <c r="K36" s="36"/>
      <c r="N36" s="33"/>
      <c r="P36" s="131">
        <f t="shared" si="0"/>
        <v>0</v>
      </c>
    </row>
    <row r="37" spans="3:16" x14ac:dyDescent="0.2">
      <c r="C37" s="102">
        <v>43647</v>
      </c>
      <c r="D37" s="47"/>
      <c r="E37" s="34"/>
      <c r="F37" s="35"/>
      <c r="G37" s="35"/>
      <c r="H37" s="35"/>
      <c r="I37" s="36"/>
      <c r="J37" s="36"/>
      <c r="K37" s="36"/>
      <c r="N37" s="33"/>
      <c r="P37" s="131">
        <f t="shared" si="0"/>
        <v>0</v>
      </c>
    </row>
    <row r="38" spans="3:16" x14ac:dyDescent="0.2">
      <c r="C38" s="102">
        <v>43678</v>
      </c>
      <c r="D38" s="47"/>
      <c r="E38" s="34"/>
      <c r="F38" s="35"/>
      <c r="G38" s="35"/>
      <c r="H38" s="35"/>
      <c r="I38" s="36"/>
      <c r="J38" s="36"/>
      <c r="K38" s="36"/>
      <c r="N38" s="33"/>
      <c r="P38" s="131">
        <f t="shared" si="0"/>
        <v>0</v>
      </c>
    </row>
    <row r="39" spans="3:16" x14ac:dyDescent="0.2">
      <c r="C39" s="102">
        <v>43709</v>
      </c>
      <c r="D39" s="47"/>
      <c r="E39" s="34"/>
      <c r="F39" s="35"/>
      <c r="G39" s="35"/>
      <c r="H39" s="35"/>
      <c r="I39" s="36"/>
      <c r="J39" s="36"/>
      <c r="K39" s="36"/>
      <c r="N39" s="33"/>
      <c r="P39" s="131">
        <f t="shared" si="0"/>
        <v>0</v>
      </c>
    </row>
    <row r="40" spans="3:16" x14ac:dyDescent="0.2">
      <c r="C40" s="102">
        <v>43739</v>
      </c>
      <c r="D40" s="47"/>
      <c r="E40" s="34"/>
      <c r="F40" s="35"/>
      <c r="G40" s="35"/>
      <c r="H40" s="35"/>
      <c r="I40" s="36"/>
      <c r="J40" s="36"/>
      <c r="K40" s="36"/>
      <c r="N40" s="33"/>
      <c r="P40" s="131">
        <f t="shared" si="0"/>
        <v>0</v>
      </c>
    </row>
    <row r="41" spans="3:16" x14ac:dyDescent="0.2">
      <c r="C41" s="102">
        <v>43770</v>
      </c>
      <c r="D41" s="47"/>
      <c r="E41" s="34"/>
      <c r="F41" s="35"/>
      <c r="G41" s="35"/>
      <c r="H41" s="35"/>
      <c r="I41" s="36"/>
      <c r="J41" s="36"/>
      <c r="K41" s="36"/>
      <c r="N41" s="33"/>
      <c r="P41" s="131">
        <f t="shared" si="0"/>
        <v>0</v>
      </c>
    </row>
    <row r="42" spans="3:16" ht="13.5" thickBot="1" x14ac:dyDescent="0.25">
      <c r="C42" s="107">
        <v>43800</v>
      </c>
      <c r="D42" s="47"/>
      <c r="E42" s="43"/>
      <c r="F42" s="44"/>
      <c r="G42" s="44"/>
      <c r="H42" s="44"/>
      <c r="I42" s="45"/>
      <c r="J42" s="45"/>
      <c r="K42" s="45"/>
      <c r="N42" s="33"/>
      <c r="P42" s="134">
        <f t="shared" si="0"/>
        <v>0</v>
      </c>
    </row>
    <row r="43" spans="3:16" x14ac:dyDescent="0.2">
      <c r="C43" s="101">
        <v>43831</v>
      </c>
      <c r="D43" s="47"/>
      <c r="E43" s="30"/>
      <c r="F43" s="31"/>
      <c r="G43" s="31"/>
      <c r="H43" s="31"/>
      <c r="I43" s="438"/>
      <c r="J43" s="441"/>
      <c r="K43" s="438"/>
      <c r="N43" s="33"/>
      <c r="P43" s="437"/>
    </row>
    <row r="44" spans="3:16" x14ac:dyDescent="0.2">
      <c r="C44" s="102">
        <v>43862</v>
      </c>
      <c r="D44" s="47"/>
      <c r="E44" s="34"/>
      <c r="F44" s="35"/>
      <c r="G44" s="35"/>
      <c r="H44" s="35"/>
      <c r="I44" s="439"/>
      <c r="J44" s="442"/>
      <c r="K44" s="439"/>
      <c r="N44" s="33"/>
      <c r="P44" s="437"/>
    </row>
    <row r="45" spans="3:16" x14ac:dyDescent="0.2">
      <c r="C45" s="102">
        <v>43891</v>
      </c>
      <c r="D45" s="47"/>
      <c r="E45" s="34"/>
      <c r="F45" s="35"/>
      <c r="G45" s="35"/>
      <c r="H45" s="35"/>
      <c r="I45" s="439"/>
      <c r="J45" s="442"/>
      <c r="K45" s="439"/>
      <c r="N45" s="33"/>
      <c r="P45" s="437"/>
    </row>
    <row r="46" spans="3:16" x14ac:dyDescent="0.2">
      <c r="C46" s="102">
        <v>43922</v>
      </c>
      <c r="D46" s="47"/>
      <c r="E46" s="34"/>
      <c r="F46" s="35"/>
      <c r="G46" s="35"/>
      <c r="H46" s="35"/>
      <c r="I46" s="439"/>
      <c r="J46" s="442"/>
      <c r="K46" s="439"/>
      <c r="N46" s="33"/>
      <c r="P46" s="437"/>
    </row>
    <row r="47" spans="3:16" x14ac:dyDescent="0.2">
      <c r="C47" s="102">
        <v>43952</v>
      </c>
      <c r="D47" s="47"/>
      <c r="E47" s="34"/>
      <c r="F47" s="35"/>
      <c r="G47" s="35"/>
      <c r="H47" s="35"/>
      <c r="I47" s="439"/>
      <c r="J47" s="442"/>
      <c r="K47" s="439"/>
      <c r="N47" s="33"/>
      <c r="P47" s="437"/>
    </row>
    <row r="48" spans="3:16" ht="13.5" thickBot="1" x14ac:dyDescent="0.25">
      <c r="C48" s="103">
        <v>43983</v>
      </c>
      <c r="D48" s="47"/>
      <c r="E48" s="37"/>
      <c r="F48" s="38"/>
      <c r="G48" s="38"/>
      <c r="H48" s="38"/>
      <c r="I48" s="440"/>
      <c r="J48" s="443"/>
      <c r="K48" s="440"/>
      <c r="N48" s="33"/>
      <c r="P48" s="437"/>
    </row>
    <row r="49" spans="2:17" ht="13.5" thickBot="1" x14ac:dyDescent="0.25">
      <c r="C49" s="46"/>
      <c r="D49" s="47"/>
      <c r="E49" s="33"/>
      <c r="F49" s="33"/>
      <c r="G49" s="33"/>
      <c r="H49" s="33"/>
      <c r="I49" s="33"/>
      <c r="J49" s="33"/>
      <c r="K49" s="33"/>
      <c r="N49" s="33"/>
      <c r="P49" s="33"/>
    </row>
    <row r="50" spans="2:17" ht="50.25" customHeight="1" thickBot="1" x14ac:dyDescent="0.25">
      <c r="C50" s="57" t="s">
        <v>7</v>
      </c>
      <c r="D50" s="70"/>
      <c r="E50" s="26" t="str">
        <f t="shared" ref="E50:K50" si="1">+E6</f>
        <v>Producción</v>
      </c>
      <c r="F50" s="27" t="str">
        <f t="shared" si="1"/>
        <v>Autoconsumo</v>
      </c>
      <c r="G50" s="27" t="str">
        <f t="shared" si="1"/>
        <v>Ventas de Producción Propia</v>
      </c>
      <c r="H50" s="71" t="str">
        <f t="shared" si="1"/>
        <v>Exportaciones</v>
      </c>
      <c r="I50" s="24" t="str">
        <f t="shared" si="1"/>
        <v>Producción Contratada a Terceros</v>
      </c>
      <c r="J50" s="24" t="str">
        <f t="shared" si="1"/>
        <v>Ventas de Producción Contratada a Terceros</v>
      </c>
      <c r="K50" s="58" t="str">
        <f t="shared" si="1"/>
        <v>Producción para Terceros</v>
      </c>
      <c r="L50" s="58" t="s">
        <v>184</v>
      </c>
      <c r="M50" s="58" t="s">
        <v>98</v>
      </c>
      <c r="N50" s="72"/>
    </row>
    <row r="51" spans="2:17" s="68" customFormat="1" ht="13.5" thickBot="1" x14ac:dyDescent="0.25">
      <c r="B51" s="50"/>
      <c r="C51" s="361"/>
      <c r="D51" s="73"/>
      <c r="F51" s="74"/>
      <c r="G51" s="74"/>
      <c r="H51" s="75"/>
      <c r="I51" s="48"/>
      <c r="J51" s="48"/>
      <c r="K51" s="48"/>
      <c r="L51" s="48"/>
      <c r="M51" s="48"/>
      <c r="N51" s="29"/>
      <c r="O51" s="191"/>
      <c r="P51" s="191"/>
      <c r="Q51" s="191"/>
    </row>
    <row r="52" spans="2:17" x14ac:dyDescent="0.2">
      <c r="C52" s="359">
        <v>2014</v>
      </c>
      <c r="D52" s="73"/>
      <c r="E52" s="77"/>
      <c r="F52" s="78"/>
      <c r="G52" s="78"/>
      <c r="H52" s="78"/>
      <c r="I52" s="60"/>
      <c r="J52" s="60"/>
      <c r="K52" s="60"/>
      <c r="L52" s="60"/>
      <c r="M52" s="79"/>
      <c r="N52" s="29"/>
    </row>
    <row r="53" spans="2:17" x14ac:dyDescent="0.2">
      <c r="C53" s="63">
        <v>2015</v>
      </c>
      <c r="D53" s="73"/>
      <c r="E53" s="80"/>
      <c r="F53" s="81"/>
      <c r="G53" s="81"/>
      <c r="H53" s="81"/>
      <c r="I53" s="62"/>
      <c r="J53" s="62"/>
      <c r="K53" s="62"/>
      <c r="L53" s="62"/>
      <c r="M53" s="82"/>
      <c r="N53" s="29"/>
    </row>
    <row r="54" spans="2:17" x14ac:dyDescent="0.2">
      <c r="C54" s="63">
        <v>2016</v>
      </c>
      <c r="D54" s="73"/>
      <c r="E54" s="80"/>
      <c r="F54" s="81"/>
      <c r="G54" s="81"/>
      <c r="H54" s="81"/>
      <c r="I54" s="62"/>
      <c r="J54" s="62"/>
      <c r="K54" s="62"/>
      <c r="L54" s="62"/>
      <c r="M54" s="82"/>
      <c r="N54" s="29"/>
    </row>
    <row r="55" spans="2:17" x14ac:dyDescent="0.2">
      <c r="C55" s="63">
        <v>2017</v>
      </c>
      <c r="D55" s="73"/>
      <c r="E55" s="80"/>
      <c r="F55" s="81"/>
      <c r="G55" s="81"/>
      <c r="H55" s="81"/>
      <c r="I55" s="62"/>
      <c r="J55" s="62"/>
      <c r="K55" s="62"/>
      <c r="L55" s="62"/>
      <c r="M55" s="82"/>
      <c r="N55" s="29"/>
    </row>
    <row r="56" spans="2:17" x14ac:dyDescent="0.2">
      <c r="C56" s="63">
        <v>2018</v>
      </c>
      <c r="D56" s="76"/>
      <c r="E56" s="80"/>
      <c r="F56" s="81"/>
      <c r="G56" s="81"/>
      <c r="H56" s="81"/>
      <c r="I56" s="62"/>
      <c r="J56" s="62"/>
      <c r="K56" s="62"/>
      <c r="L56" s="62"/>
      <c r="M56" s="82"/>
    </row>
    <row r="57" spans="2:17" x14ac:dyDescent="0.2">
      <c r="C57" s="61">
        <v>2019</v>
      </c>
      <c r="D57" s="76"/>
      <c r="E57" s="80"/>
      <c r="F57" s="81"/>
      <c r="G57" s="81"/>
      <c r="H57" s="81"/>
      <c r="I57" s="62"/>
      <c r="J57" s="62"/>
      <c r="K57" s="62"/>
      <c r="L57" s="62"/>
      <c r="M57" s="82"/>
    </row>
    <row r="58" spans="2:17" ht="13.5" thickBot="1" x14ac:dyDescent="0.25">
      <c r="C58" s="360" t="s">
        <v>266</v>
      </c>
      <c r="D58" s="76"/>
      <c r="E58" s="83"/>
      <c r="F58" s="362"/>
      <c r="G58" s="362"/>
      <c r="H58" s="362"/>
      <c r="I58" s="64"/>
      <c r="J58" s="64"/>
      <c r="K58" s="64"/>
      <c r="L58" s="64"/>
      <c r="M58" s="363"/>
    </row>
    <row r="59" spans="2:17" x14ac:dyDescent="0.2">
      <c r="N59" s="50"/>
    </row>
    <row r="60" spans="2:17" hidden="1" x14ac:dyDescent="0.2">
      <c r="C60" s="84" t="s">
        <v>151</v>
      </c>
      <c r="D60" s="85"/>
      <c r="N60" s="50"/>
    </row>
    <row r="61" spans="2:17" ht="13.5" hidden="1" thickBot="1" x14ac:dyDescent="0.25">
      <c r="L61" s="68"/>
      <c r="N61" s="50"/>
    </row>
    <row r="62" spans="2:17" ht="51.75" hidden="1" thickBot="1" x14ac:dyDescent="0.25">
      <c r="C62" s="89" t="s">
        <v>7</v>
      </c>
      <c r="D62" s="90"/>
      <c r="E62" s="91" t="str">
        <f t="shared" ref="E62:K62" si="2">+E50</f>
        <v>Producción</v>
      </c>
      <c r="F62" s="92" t="str">
        <f t="shared" si="2"/>
        <v>Autoconsumo</v>
      </c>
      <c r="G62" s="92" t="str">
        <f t="shared" si="2"/>
        <v>Ventas de Producción Propia</v>
      </c>
      <c r="H62" s="93" t="str">
        <f t="shared" si="2"/>
        <v>Exportaciones</v>
      </c>
      <c r="I62" s="94" t="str">
        <f t="shared" si="2"/>
        <v>Producción Contratada a Terceros</v>
      </c>
      <c r="J62" s="94" t="str">
        <f t="shared" si="2"/>
        <v>Ventas de Producción Contratada a Terceros</v>
      </c>
      <c r="K62" s="95" t="str">
        <f t="shared" si="2"/>
        <v>Producción para Terceros</v>
      </c>
      <c r="L62" s="96" t="s">
        <v>150</v>
      </c>
      <c r="N62" s="86"/>
    </row>
    <row r="63" spans="2:17" hidden="1" x14ac:dyDescent="0.2">
      <c r="C63" s="97">
        <f>+C56</f>
        <v>2018</v>
      </c>
      <c r="D63" s="98"/>
      <c r="E63" s="108">
        <f t="shared" ref="E63:K63" si="3">+E56-SUM(E7:E18)</f>
        <v>0</v>
      </c>
      <c r="F63" s="109">
        <f t="shared" si="3"/>
        <v>0</v>
      </c>
      <c r="G63" s="109">
        <f t="shared" si="3"/>
        <v>0</v>
      </c>
      <c r="H63" s="109">
        <f t="shared" si="3"/>
        <v>0</v>
      </c>
      <c r="I63" s="110">
        <f t="shared" si="3"/>
        <v>0</v>
      </c>
      <c r="J63" s="110">
        <f t="shared" si="3"/>
        <v>0</v>
      </c>
      <c r="K63" s="111">
        <f t="shared" si="3"/>
        <v>0</v>
      </c>
      <c r="L63" s="111">
        <f>+L56-(L51+E56-F56-G56-H56+I56-J56+M56)</f>
        <v>0</v>
      </c>
      <c r="N63" s="87"/>
    </row>
    <row r="64" spans="2:17" hidden="1" x14ac:dyDescent="0.2">
      <c r="C64" s="99">
        <f>+C57</f>
        <v>2019</v>
      </c>
      <c r="D64" s="98"/>
      <c r="E64" s="112">
        <f t="shared" ref="E64:K64" si="4">+E57-SUM(E19:E30)</f>
        <v>0</v>
      </c>
      <c r="F64" s="113">
        <f t="shared" si="4"/>
        <v>0</v>
      </c>
      <c r="G64" s="113">
        <f t="shared" si="4"/>
        <v>0</v>
      </c>
      <c r="H64" s="113">
        <f t="shared" si="4"/>
        <v>0</v>
      </c>
      <c r="I64" s="114">
        <f t="shared" si="4"/>
        <v>0</v>
      </c>
      <c r="J64" s="114">
        <f t="shared" si="4"/>
        <v>0</v>
      </c>
      <c r="K64" s="115">
        <f t="shared" si="4"/>
        <v>0</v>
      </c>
      <c r="L64" s="115">
        <f>+L57-(L56+E57-F57-G57-H57+I57-J57+M57)</f>
        <v>0</v>
      </c>
      <c r="N64" s="87"/>
    </row>
    <row r="65" spans="3:14" ht="13.5" hidden="1" thickBot="1" x14ac:dyDescent="0.25">
      <c r="C65" s="100" t="str">
        <f>+C58</f>
        <v>Ene-jun 2020</v>
      </c>
      <c r="D65" s="98"/>
      <c r="E65" s="116">
        <f t="shared" ref="E65:K65" si="5">+E58-SUM(E31:E42)</f>
        <v>0</v>
      </c>
      <c r="F65" s="117">
        <f t="shared" si="5"/>
        <v>0</v>
      </c>
      <c r="G65" s="117">
        <f t="shared" si="5"/>
        <v>0</v>
      </c>
      <c r="H65" s="117">
        <f t="shared" si="5"/>
        <v>0</v>
      </c>
      <c r="I65" s="118">
        <f t="shared" si="5"/>
        <v>0</v>
      </c>
      <c r="J65" s="118">
        <f t="shared" si="5"/>
        <v>0</v>
      </c>
      <c r="K65" s="119">
        <f t="shared" si="5"/>
        <v>0</v>
      </c>
      <c r="L65" s="120">
        <f>+L58-(L57+E58-F58-G58-H58+I58-J58+M58)</f>
        <v>0</v>
      </c>
      <c r="N65" s="87"/>
    </row>
    <row r="66" spans="3:14" hidden="1" x14ac:dyDescent="0.2">
      <c r="C66" s="97" t="e">
        <f>+#REF!</f>
        <v>#REF!</v>
      </c>
      <c r="D66" s="98"/>
      <c r="E66" s="121" t="e">
        <f>+#REF!-(SUM(E31:INDEX(E31:E42,'[3]parámetros e instrucciones'!$E$3)))</f>
        <v>#REF!</v>
      </c>
      <c r="F66" s="122" t="e">
        <f>+#REF!-(SUM(F31:INDEX(F31:F42,'[3]parámetros e instrucciones'!$E$3)))</f>
        <v>#REF!</v>
      </c>
      <c r="G66" s="122" t="e">
        <f>+#REF!-(SUM(G31:INDEX(G31:G42,'[3]parámetros e instrucciones'!$E$3)))</f>
        <v>#REF!</v>
      </c>
      <c r="H66" s="122" t="e">
        <f>+#REF!-(SUM(H31:INDEX(H31:H42,'[3]parámetros e instrucciones'!$E$3)))</f>
        <v>#REF!</v>
      </c>
      <c r="I66" s="123" t="e">
        <f>+#REF!-(SUM(I31:INDEX(I31:I42,'[3]parámetros e instrucciones'!$E$3)))</f>
        <v>#REF!</v>
      </c>
      <c r="J66" s="123" t="e">
        <f>+#REF!-(SUM(J31:INDEX(J31:J42,'[3]parámetros e instrucciones'!$E$3)))</f>
        <v>#REF!</v>
      </c>
      <c r="K66" s="124" t="e">
        <f>+#REF!-(SUM(K31:INDEX(K31:K42,'[3]parámetros e instrucciones'!$E$3)))</f>
        <v>#REF!</v>
      </c>
      <c r="L66" s="125" t="e">
        <f>+#REF!-(L57+#REF!-#REF!-#REF!-#REF!+#REF!-#REF!+#REF!)</f>
        <v>#REF!</v>
      </c>
      <c r="N66" s="87"/>
    </row>
    <row r="67" spans="3:14" ht="13.5" hidden="1" thickBot="1" x14ac:dyDescent="0.25">
      <c r="C67" s="100" t="e">
        <f>+#REF!</f>
        <v>#REF!</v>
      </c>
      <c r="D67" s="98"/>
      <c r="E67" s="126" t="e">
        <f>+#REF!-(SUM(#REF!:INDEX(#REF!,'[3]parámetros e instrucciones'!$E$3)))</f>
        <v>#REF!</v>
      </c>
      <c r="F67" s="127" t="e">
        <f>+#REF!-(SUM(#REF!:INDEX(#REF!,'[3]parámetros e instrucciones'!$E$3)))</f>
        <v>#REF!</v>
      </c>
      <c r="G67" s="127" t="e">
        <f>+#REF!-(SUM(#REF!:INDEX(#REF!,'[3]parámetros e instrucciones'!$E$3)))</f>
        <v>#REF!</v>
      </c>
      <c r="H67" s="127" t="e">
        <f>+#REF!-(SUM(#REF!:INDEX(#REF!,'[3]parámetros e instrucciones'!$E$3)))</f>
        <v>#REF!</v>
      </c>
      <c r="I67" s="128" t="e">
        <f>+#REF!-(SUM(#REF!:INDEX(#REF!,'[3]parámetros e instrucciones'!$E$3)))</f>
        <v>#REF!</v>
      </c>
      <c r="J67" s="128" t="e">
        <f>+#REF!-(SUM(#REF!:INDEX(#REF!,'[3]parámetros e instrucciones'!$E$3)))</f>
        <v>#REF!</v>
      </c>
      <c r="K67" s="129" t="e">
        <f>+#REF!-(SUM(#REF!:INDEX(#REF!,'[3]parámetros e instrucciones'!$E$3)))</f>
        <v>#REF!</v>
      </c>
      <c r="L67" s="129" t="e">
        <f>+#REF!-(L58+#REF!-#REF!-#REF!-#REF!+#REF!-#REF!+#REF!)</f>
        <v>#REF!</v>
      </c>
      <c r="N67" s="87"/>
    </row>
    <row r="68" spans="3:14" x14ac:dyDescent="0.2">
      <c r="L68" s="50"/>
      <c r="N68" s="50"/>
    </row>
    <row r="69" spans="3:14" x14ac:dyDescent="0.2">
      <c r="L69" s="50"/>
      <c r="N69" s="50"/>
    </row>
    <row r="70" spans="3:14" x14ac:dyDescent="0.2">
      <c r="K70" s="88"/>
      <c r="L70" s="53"/>
      <c r="N70" s="50"/>
    </row>
    <row r="71" spans="3:14" x14ac:dyDescent="0.2">
      <c r="K71" s="88"/>
      <c r="N71" s="50"/>
    </row>
    <row r="72" spans="3:14" x14ac:dyDescent="0.2">
      <c r="K72" s="88"/>
      <c r="N72" s="50"/>
    </row>
    <row r="73" spans="3:14" x14ac:dyDescent="0.2">
      <c r="K73" s="88"/>
      <c r="N73" s="50"/>
    </row>
    <row r="74" spans="3:14" x14ac:dyDescent="0.2">
      <c r="K74" s="88"/>
      <c r="N74" s="50"/>
    </row>
    <row r="75" spans="3:14" x14ac:dyDescent="0.2">
      <c r="K75" s="88"/>
      <c r="N75" s="50"/>
    </row>
    <row r="76" spans="3:14" x14ac:dyDescent="0.2">
      <c r="N76" s="50"/>
    </row>
    <row r="77" spans="3:14" x14ac:dyDescent="0.2">
      <c r="N77" s="50"/>
    </row>
    <row r="78" spans="3:14" x14ac:dyDescent="0.2">
      <c r="N78" s="50"/>
    </row>
    <row r="79" spans="3:14" x14ac:dyDescent="0.2">
      <c r="N79" s="50"/>
    </row>
    <row r="80" spans="3:14" x14ac:dyDescent="0.2">
      <c r="N80" s="50"/>
    </row>
    <row r="81" spans="14:14" x14ac:dyDescent="0.2">
      <c r="N81" s="50"/>
    </row>
    <row r="82" spans="14:14" x14ac:dyDescent="0.2">
      <c r="N82" s="50"/>
    </row>
    <row r="83" spans="14:14" x14ac:dyDescent="0.2">
      <c r="N83" s="50"/>
    </row>
    <row r="84" spans="14:14" x14ac:dyDescent="0.2">
      <c r="N84" s="50"/>
    </row>
    <row r="85" spans="14:14" x14ac:dyDescent="0.2">
      <c r="N85" s="50"/>
    </row>
    <row r="86" spans="14:14" x14ac:dyDescent="0.2">
      <c r="N86" s="50"/>
    </row>
    <row r="87" spans="14:14" x14ac:dyDescent="0.2">
      <c r="N87" s="50"/>
    </row>
    <row r="88" spans="14:14" x14ac:dyDescent="0.2">
      <c r="N88" s="50"/>
    </row>
    <row r="89" spans="14:14" x14ac:dyDescent="0.2">
      <c r="N89" s="50"/>
    </row>
    <row r="90" spans="14:14" x14ac:dyDescent="0.2">
      <c r="N90" s="50"/>
    </row>
    <row r="91" spans="14:14" x14ac:dyDescent="0.2">
      <c r="N91" s="50"/>
    </row>
    <row r="92" spans="14:14" x14ac:dyDescent="0.2">
      <c r="N92" s="50"/>
    </row>
    <row r="93" spans="14:14" x14ac:dyDescent="0.2">
      <c r="N93" s="50"/>
    </row>
    <row r="94" spans="14:14" x14ac:dyDescent="0.2">
      <c r="N94" s="50"/>
    </row>
    <row r="95" spans="14:14" x14ac:dyDescent="0.2">
      <c r="N95" s="50"/>
    </row>
    <row r="96" spans="14:14" x14ac:dyDescent="0.2">
      <c r="N96" s="50"/>
    </row>
    <row r="97" spans="14:14" x14ac:dyDescent="0.2">
      <c r="N97" s="50"/>
    </row>
    <row r="98" spans="14:14" x14ac:dyDescent="0.2">
      <c r="N98" s="50"/>
    </row>
    <row r="99" spans="14:14" x14ac:dyDescent="0.2">
      <c r="N99" s="50"/>
    </row>
    <row r="100" spans="14:14" x14ac:dyDescent="0.2">
      <c r="N100" s="50"/>
    </row>
    <row r="101" spans="14:14" x14ac:dyDescent="0.2">
      <c r="N101" s="50"/>
    </row>
    <row r="102" spans="14:14" x14ac:dyDescent="0.2">
      <c r="N102" s="50"/>
    </row>
    <row r="103" spans="14:14" x14ac:dyDescent="0.2">
      <c r="N103" s="50"/>
    </row>
    <row r="104" spans="14:14" x14ac:dyDescent="0.2">
      <c r="N104" s="50"/>
    </row>
    <row r="105" spans="14:14" x14ac:dyDescent="0.2">
      <c r="N105" s="50"/>
    </row>
    <row r="106" spans="14:14" x14ac:dyDescent="0.2">
      <c r="N106" s="50"/>
    </row>
    <row r="107" spans="14:14" x14ac:dyDescent="0.2">
      <c r="N107" s="50"/>
    </row>
    <row r="108" spans="14:14" x14ac:dyDescent="0.2">
      <c r="N108" s="50"/>
    </row>
    <row r="109" spans="14:14" x14ac:dyDescent="0.2">
      <c r="N109" s="50"/>
    </row>
    <row r="110" spans="14:14" x14ac:dyDescent="0.2">
      <c r="N110" s="50"/>
    </row>
    <row r="111" spans="14:14" x14ac:dyDescent="0.2">
      <c r="N111" s="50"/>
    </row>
    <row r="112" spans="14:14" x14ac:dyDescent="0.2">
      <c r="N112" s="50"/>
    </row>
    <row r="113" spans="14:14" x14ac:dyDescent="0.2">
      <c r="N113" s="50"/>
    </row>
    <row r="114" spans="14:14" x14ac:dyDescent="0.2">
      <c r="N114" s="50"/>
    </row>
    <row r="115" spans="14:14" x14ac:dyDescent="0.2">
      <c r="N115" s="50"/>
    </row>
    <row r="116" spans="14:14" x14ac:dyDescent="0.2">
      <c r="N116" s="50"/>
    </row>
    <row r="117" spans="14:14" x14ac:dyDescent="0.2">
      <c r="N117" s="50"/>
    </row>
    <row r="118" spans="14:14" x14ac:dyDescent="0.2">
      <c r="N118" s="50"/>
    </row>
    <row r="119" spans="14:14" x14ac:dyDescent="0.2">
      <c r="N119" s="50"/>
    </row>
    <row r="120" spans="14:14" x14ac:dyDescent="0.2">
      <c r="N120" s="50"/>
    </row>
  </sheetData>
  <sheetProtection formatCells="0" formatColumns="0" formatRows="0"/>
  <protectedRanges>
    <protectedRange sqref="N7:N48 N56:N58 E52:M58 E7:K48" name="Rango2_1"/>
    <protectedRange sqref="E52:M58" name="Rango1_1"/>
  </protectedRanges>
  <mergeCells count="4">
    <mergeCell ref="C4:K4"/>
    <mergeCell ref="C1:K1"/>
    <mergeCell ref="C2:K2"/>
    <mergeCell ref="C3:K3"/>
  </mergeCells>
  <phoneticPr fontId="16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74" orientation="portrait" r:id="rId1"/>
  <headerFooter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2"/>
    <pageSetUpPr fitToPage="1"/>
  </sheetPr>
  <dimension ref="B1:Q120"/>
  <sheetViews>
    <sheetView topLeftCell="A40" workbookViewId="0">
      <selection activeCell="C38" sqref="C38"/>
    </sheetView>
  </sheetViews>
  <sheetFormatPr baseColWidth="10" defaultColWidth="13.7109375" defaultRowHeight="12.75" x14ac:dyDescent="0.2"/>
  <cols>
    <col min="1" max="1" width="1" style="56" customWidth="1"/>
    <col min="2" max="2" width="3" style="53" customWidth="1"/>
    <col min="3" max="3" width="12.7109375" style="56" customWidth="1"/>
    <col min="4" max="4" width="1.7109375" style="56" customWidth="1"/>
    <col min="5" max="11" width="13.7109375" style="56" customWidth="1"/>
    <col min="12" max="12" width="13.5703125" style="56" customWidth="1"/>
    <col min="13" max="13" width="13.7109375" style="56" customWidth="1"/>
    <col min="14" max="14" width="1.7109375" style="68" customWidth="1"/>
    <col min="15" max="15" width="11.42578125" style="51" customWidth="1"/>
    <col min="16" max="16" width="11.42578125" style="51" hidden="1" customWidth="1"/>
    <col min="17" max="17" width="11.42578125" style="51" customWidth="1"/>
    <col min="18" max="16384" width="13.7109375" style="56"/>
  </cols>
  <sheetData>
    <row r="1" spans="3:17" x14ac:dyDescent="0.2">
      <c r="C1" s="492" t="s">
        <v>214</v>
      </c>
      <c r="D1" s="492"/>
      <c r="E1" s="492"/>
      <c r="F1" s="492"/>
      <c r="G1" s="492"/>
      <c r="H1" s="492"/>
      <c r="I1" s="492"/>
      <c r="J1" s="492"/>
      <c r="K1" s="492"/>
    </row>
    <row r="2" spans="3:17" x14ac:dyDescent="0.2">
      <c r="C2" s="492" t="s">
        <v>116</v>
      </c>
      <c r="D2" s="492"/>
      <c r="E2" s="492"/>
      <c r="F2" s="492"/>
      <c r="G2" s="492"/>
      <c r="H2" s="492"/>
      <c r="I2" s="492"/>
      <c r="J2" s="492"/>
      <c r="K2" s="492"/>
    </row>
    <row r="3" spans="3:17" x14ac:dyDescent="0.2">
      <c r="C3" s="491" t="s">
        <v>206</v>
      </c>
      <c r="D3" s="491"/>
      <c r="E3" s="491"/>
      <c r="F3" s="491"/>
      <c r="G3" s="491"/>
      <c r="H3" s="491"/>
      <c r="I3" s="491"/>
      <c r="J3" s="491"/>
      <c r="K3" s="491"/>
      <c r="L3" s="358"/>
      <c r="M3" s="358"/>
      <c r="N3" s="444"/>
      <c r="O3" s="56"/>
      <c r="P3" s="56"/>
      <c r="Q3" s="56"/>
    </row>
    <row r="4" spans="3:17" x14ac:dyDescent="0.2">
      <c r="C4" s="491" t="s">
        <v>213</v>
      </c>
      <c r="D4" s="491"/>
      <c r="E4" s="491"/>
      <c r="F4" s="491"/>
      <c r="G4" s="491"/>
      <c r="H4" s="491"/>
      <c r="I4" s="491"/>
      <c r="J4" s="491"/>
      <c r="K4" s="491"/>
      <c r="L4" s="358"/>
      <c r="M4" s="358"/>
      <c r="O4" s="56"/>
      <c r="P4" s="69" t="s">
        <v>120</v>
      </c>
      <c r="Q4" s="56"/>
    </row>
    <row r="5" spans="3:17" s="53" customFormat="1" ht="10.5" customHeight="1" thickBot="1" x14ac:dyDescent="0.25">
      <c r="C5" s="52"/>
      <c r="D5" s="52"/>
      <c r="E5" s="52"/>
      <c r="F5" s="52"/>
      <c r="G5" s="52"/>
      <c r="H5" s="52"/>
      <c r="I5" s="52"/>
      <c r="J5" s="52"/>
      <c r="K5" s="52"/>
      <c r="L5" s="52"/>
      <c r="N5" s="50"/>
    </row>
    <row r="6" spans="3:17" ht="64.5" thickBot="1" x14ac:dyDescent="0.25">
      <c r="C6" s="334" t="s">
        <v>112</v>
      </c>
      <c r="D6" s="25"/>
      <c r="E6" s="26" t="s">
        <v>17</v>
      </c>
      <c r="F6" s="27" t="s">
        <v>18</v>
      </c>
      <c r="G6" s="27" t="s">
        <v>122</v>
      </c>
      <c r="H6" s="27" t="s">
        <v>113</v>
      </c>
      <c r="I6" s="24" t="s">
        <v>114</v>
      </c>
      <c r="J6" s="27" t="s">
        <v>123</v>
      </c>
      <c r="K6" s="24" t="s">
        <v>115</v>
      </c>
      <c r="L6" s="53"/>
      <c r="M6" s="53"/>
      <c r="N6" s="28"/>
      <c r="O6" s="54"/>
      <c r="P6" s="96" t="s">
        <v>149</v>
      </c>
    </row>
    <row r="7" spans="3:17" x14ac:dyDescent="0.2">
      <c r="C7" s="101">
        <v>42736</v>
      </c>
      <c r="D7" s="47"/>
      <c r="E7" s="30"/>
      <c r="F7" s="31"/>
      <c r="G7" s="31"/>
      <c r="H7" s="31"/>
      <c r="I7" s="32"/>
      <c r="J7" s="32"/>
      <c r="K7" s="32"/>
      <c r="L7" s="53"/>
      <c r="M7" s="53"/>
      <c r="N7" s="33"/>
      <c r="O7" s="54"/>
      <c r="P7" s="130">
        <f>+L51+E7-F7-G7-H7+I7-J7</f>
        <v>0</v>
      </c>
    </row>
    <row r="8" spans="3:17" x14ac:dyDescent="0.2">
      <c r="C8" s="102">
        <v>42767</v>
      </c>
      <c r="D8" s="47"/>
      <c r="E8" s="34"/>
      <c r="F8" s="35"/>
      <c r="G8" s="35"/>
      <c r="H8" s="35"/>
      <c r="I8" s="36"/>
      <c r="J8" s="36"/>
      <c r="K8" s="36"/>
      <c r="L8" s="53"/>
      <c r="M8" s="53"/>
      <c r="N8" s="33"/>
      <c r="O8" s="54"/>
      <c r="P8" s="131">
        <f t="shared" ref="P8:P42" si="0">+P7+E8+I8-F8-G8-H8-J8</f>
        <v>0</v>
      </c>
    </row>
    <row r="9" spans="3:17" x14ac:dyDescent="0.2">
      <c r="C9" s="102">
        <v>42795</v>
      </c>
      <c r="D9" s="47"/>
      <c r="E9" s="34"/>
      <c r="F9" s="35"/>
      <c r="G9" s="35"/>
      <c r="H9" s="35"/>
      <c r="I9" s="36"/>
      <c r="J9" s="36"/>
      <c r="K9" s="36"/>
      <c r="L9" s="53"/>
      <c r="M9" s="53"/>
      <c r="N9" s="33"/>
      <c r="O9" s="54"/>
      <c r="P9" s="131">
        <f t="shared" si="0"/>
        <v>0</v>
      </c>
    </row>
    <row r="10" spans="3:17" x14ac:dyDescent="0.2">
      <c r="C10" s="102">
        <v>42826</v>
      </c>
      <c r="D10" s="47"/>
      <c r="E10" s="34"/>
      <c r="F10" s="35"/>
      <c r="G10" s="35"/>
      <c r="H10" s="35"/>
      <c r="I10" s="36"/>
      <c r="J10" s="36"/>
      <c r="K10" s="36"/>
      <c r="L10" s="53"/>
      <c r="M10" s="53"/>
      <c r="N10" s="33"/>
      <c r="O10" s="54"/>
      <c r="P10" s="131">
        <f t="shared" si="0"/>
        <v>0</v>
      </c>
    </row>
    <row r="11" spans="3:17" x14ac:dyDescent="0.2">
      <c r="C11" s="102">
        <v>42856</v>
      </c>
      <c r="D11" s="47"/>
      <c r="E11" s="34"/>
      <c r="F11" s="35"/>
      <c r="G11" s="35"/>
      <c r="H11" s="35"/>
      <c r="I11" s="36"/>
      <c r="J11" s="36"/>
      <c r="K11" s="36"/>
      <c r="N11" s="33"/>
      <c r="P11" s="131">
        <f t="shared" si="0"/>
        <v>0</v>
      </c>
    </row>
    <row r="12" spans="3:17" x14ac:dyDescent="0.2">
      <c r="C12" s="102">
        <v>42887</v>
      </c>
      <c r="D12" s="47"/>
      <c r="E12" s="34"/>
      <c r="F12" s="35"/>
      <c r="G12" s="35"/>
      <c r="H12" s="35"/>
      <c r="I12" s="36"/>
      <c r="J12" s="36"/>
      <c r="K12" s="36"/>
      <c r="N12" s="33"/>
      <c r="P12" s="131">
        <f t="shared" si="0"/>
        <v>0</v>
      </c>
    </row>
    <row r="13" spans="3:17" x14ac:dyDescent="0.2">
      <c r="C13" s="102">
        <v>42917</v>
      </c>
      <c r="D13" s="47"/>
      <c r="E13" s="34"/>
      <c r="F13" s="35"/>
      <c r="G13" s="35"/>
      <c r="H13" s="35"/>
      <c r="I13" s="36"/>
      <c r="J13" s="36"/>
      <c r="K13" s="36"/>
      <c r="N13" s="33"/>
      <c r="P13" s="131">
        <f t="shared" si="0"/>
        <v>0</v>
      </c>
    </row>
    <row r="14" spans="3:17" x14ac:dyDescent="0.2">
      <c r="C14" s="102">
        <v>42948</v>
      </c>
      <c r="D14" s="47"/>
      <c r="E14" s="34"/>
      <c r="F14" s="35"/>
      <c r="G14" s="35"/>
      <c r="H14" s="35"/>
      <c r="I14" s="36"/>
      <c r="J14" s="36"/>
      <c r="K14" s="36"/>
      <c r="N14" s="33"/>
      <c r="P14" s="131">
        <f t="shared" si="0"/>
        <v>0</v>
      </c>
    </row>
    <row r="15" spans="3:17" x14ac:dyDescent="0.2">
      <c r="C15" s="102">
        <v>42979</v>
      </c>
      <c r="D15" s="47"/>
      <c r="E15" s="34"/>
      <c r="F15" s="35"/>
      <c r="G15" s="35"/>
      <c r="H15" s="35"/>
      <c r="I15" s="36"/>
      <c r="J15" s="36"/>
      <c r="K15" s="36"/>
      <c r="N15" s="33"/>
      <c r="P15" s="131">
        <f t="shared" si="0"/>
        <v>0</v>
      </c>
    </row>
    <row r="16" spans="3:17" x14ac:dyDescent="0.2">
      <c r="C16" s="102">
        <v>43009</v>
      </c>
      <c r="D16" s="47"/>
      <c r="E16" s="34"/>
      <c r="F16" s="35"/>
      <c r="G16" s="35"/>
      <c r="H16" s="35"/>
      <c r="I16" s="36"/>
      <c r="J16" s="36"/>
      <c r="K16" s="36"/>
      <c r="N16" s="33"/>
      <c r="P16" s="131">
        <f t="shared" si="0"/>
        <v>0</v>
      </c>
    </row>
    <row r="17" spans="3:16" x14ac:dyDescent="0.2">
      <c r="C17" s="102">
        <v>43040</v>
      </c>
      <c r="D17" s="47"/>
      <c r="E17" s="34"/>
      <c r="F17" s="35"/>
      <c r="G17" s="35"/>
      <c r="H17" s="35"/>
      <c r="I17" s="36"/>
      <c r="J17" s="36"/>
      <c r="K17" s="36"/>
      <c r="N17" s="33"/>
      <c r="P17" s="131">
        <f t="shared" si="0"/>
        <v>0</v>
      </c>
    </row>
    <row r="18" spans="3:16" ht="13.5" thickBot="1" x14ac:dyDescent="0.25">
      <c r="C18" s="107">
        <v>43070</v>
      </c>
      <c r="D18" s="47"/>
      <c r="E18" s="37"/>
      <c r="F18" s="38"/>
      <c r="G18" s="38"/>
      <c r="H18" s="38"/>
      <c r="I18" s="39"/>
      <c r="J18" s="39"/>
      <c r="K18" s="39"/>
      <c r="N18" s="33"/>
      <c r="P18" s="132">
        <f t="shared" si="0"/>
        <v>0</v>
      </c>
    </row>
    <row r="19" spans="3:16" x14ac:dyDescent="0.2">
      <c r="C19" s="101">
        <v>43101</v>
      </c>
      <c r="D19" s="47"/>
      <c r="E19" s="40"/>
      <c r="F19" s="41"/>
      <c r="G19" s="41"/>
      <c r="H19" s="41"/>
      <c r="I19" s="42"/>
      <c r="J19" s="42"/>
      <c r="K19" s="42"/>
      <c r="N19" s="33"/>
      <c r="P19" s="133">
        <f t="shared" si="0"/>
        <v>0</v>
      </c>
    </row>
    <row r="20" spans="3:16" x14ac:dyDescent="0.2">
      <c r="C20" s="102">
        <v>43132</v>
      </c>
      <c r="D20" s="47"/>
      <c r="E20" s="34"/>
      <c r="F20" s="35"/>
      <c r="G20" s="35"/>
      <c r="H20" s="35"/>
      <c r="I20" s="36"/>
      <c r="J20" s="36"/>
      <c r="K20" s="36"/>
      <c r="N20" s="33"/>
      <c r="P20" s="131">
        <f t="shared" si="0"/>
        <v>0</v>
      </c>
    </row>
    <row r="21" spans="3:16" x14ac:dyDescent="0.2">
      <c r="C21" s="102">
        <v>43160</v>
      </c>
      <c r="D21" s="47"/>
      <c r="E21" s="34"/>
      <c r="F21" s="35"/>
      <c r="G21" s="35"/>
      <c r="H21" s="35"/>
      <c r="I21" s="36"/>
      <c r="J21" s="36"/>
      <c r="K21" s="36"/>
      <c r="N21" s="33"/>
      <c r="P21" s="131">
        <f t="shared" si="0"/>
        <v>0</v>
      </c>
    </row>
    <row r="22" spans="3:16" x14ac:dyDescent="0.2">
      <c r="C22" s="102">
        <v>43191</v>
      </c>
      <c r="D22" s="47"/>
      <c r="E22" s="34"/>
      <c r="F22" s="35"/>
      <c r="G22" s="35"/>
      <c r="H22" s="35"/>
      <c r="I22" s="36"/>
      <c r="J22" s="36"/>
      <c r="K22" s="36"/>
      <c r="N22" s="33"/>
      <c r="P22" s="131">
        <f t="shared" si="0"/>
        <v>0</v>
      </c>
    </row>
    <row r="23" spans="3:16" x14ac:dyDescent="0.2">
      <c r="C23" s="102">
        <v>43221</v>
      </c>
      <c r="D23" s="47"/>
      <c r="E23" s="34"/>
      <c r="F23" s="35"/>
      <c r="G23" s="35"/>
      <c r="H23" s="35"/>
      <c r="I23" s="36"/>
      <c r="J23" s="36"/>
      <c r="K23" s="36"/>
      <c r="N23" s="33"/>
      <c r="P23" s="131">
        <f t="shared" si="0"/>
        <v>0</v>
      </c>
    </row>
    <row r="24" spans="3:16" x14ac:dyDescent="0.2">
      <c r="C24" s="102">
        <v>43252</v>
      </c>
      <c r="D24" s="47"/>
      <c r="E24" s="34"/>
      <c r="F24" s="35"/>
      <c r="G24" s="35"/>
      <c r="H24" s="35"/>
      <c r="I24" s="36"/>
      <c r="J24" s="36"/>
      <c r="K24" s="36"/>
      <c r="N24" s="33"/>
      <c r="P24" s="131">
        <f t="shared" si="0"/>
        <v>0</v>
      </c>
    </row>
    <row r="25" spans="3:16" x14ac:dyDescent="0.2">
      <c r="C25" s="102">
        <v>43282</v>
      </c>
      <c r="D25" s="47"/>
      <c r="E25" s="34"/>
      <c r="F25" s="35"/>
      <c r="G25" s="35"/>
      <c r="H25" s="35"/>
      <c r="I25" s="36"/>
      <c r="J25" s="36"/>
      <c r="K25" s="36"/>
      <c r="N25" s="33"/>
      <c r="P25" s="131">
        <f t="shared" si="0"/>
        <v>0</v>
      </c>
    </row>
    <row r="26" spans="3:16" x14ac:dyDescent="0.2">
      <c r="C26" s="102">
        <v>43313</v>
      </c>
      <c r="D26" s="47"/>
      <c r="E26" s="34"/>
      <c r="F26" s="35"/>
      <c r="G26" s="35"/>
      <c r="H26" s="35"/>
      <c r="I26" s="36"/>
      <c r="J26" s="36"/>
      <c r="K26" s="36"/>
      <c r="N26" s="33"/>
      <c r="P26" s="131">
        <f t="shared" si="0"/>
        <v>0</v>
      </c>
    </row>
    <row r="27" spans="3:16" x14ac:dyDescent="0.2">
      <c r="C27" s="102">
        <v>43344</v>
      </c>
      <c r="D27" s="47"/>
      <c r="E27" s="34"/>
      <c r="F27" s="35"/>
      <c r="G27" s="35"/>
      <c r="H27" s="35"/>
      <c r="I27" s="36"/>
      <c r="J27" s="36"/>
      <c r="K27" s="36"/>
      <c r="N27" s="33"/>
      <c r="P27" s="131">
        <f t="shared" si="0"/>
        <v>0</v>
      </c>
    </row>
    <row r="28" spans="3:16" x14ac:dyDescent="0.2">
      <c r="C28" s="102">
        <v>43374</v>
      </c>
      <c r="D28" s="47"/>
      <c r="E28" s="34"/>
      <c r="F28" s="35"/>
      <c r="G28" s="35"/>
      <c r="H28" s="35"/>
      <c r="I28" s="36"/>
      <c r="J28" s="36"/>
      <c r="K28" s="36"/>
      <c r="N28" s="33"/>
      <c r="P28" s="131">
        <f t="shared" si="0"/>
        <v>0</v>
      </c>
    </row>
    <row r="29" spans="3:16" x14ac:dyDescent="0.2">
      <c r="C29" s="102">
        <v>43405</v>
      </c>
      <c r="D29" s="47"/>
      <c r="E29" s="34"/>
      <c r="F29" s="35"/>
      <c r="G29" s="35"/>
      <c r="H29" s="35"/>
      <c r="I29" s="36"/>
      <c r="J29" s="36"/>
      <c r="K29" s="36"/>
      <c r="N29" s="33"/>
      <c r="P29" s="131">
        <f t="shared" si="0"/>
        <v>0</v>
      </c>
    </row>
    <row r="30" spans="3:16" ht="13.5" thickBot="1" x14ac:dyDescent="0.25">
      <c r="C30" s="103">
        <v>43435</v>
      </c>
      <c r="D30" s="47"/>
      <c r="E30" s="43"/>
      <c r="F30" s="44"/>
      <c r="G30" s="44"/>
      <c r="H30" s="44"/>
      <c r="I30" s="45"/>
      <c r="J30" s="45"/>
      <c r="K30" s="45"/>
      <c r="N30" s="33"/>
      <c r="P30" s="134">
        <f t="shared" si="0"/>
        <v>0</v>
      </c>
    </row>
    <row r="31" spans="3:16" x14ac:dyDescent="0.2">
      <c r="C31" s="342">
        <v>43466</v>
      </c>
      <c r="D31" s="47"/>
      <c r="E31" s="30"/>
      <c r="F31" s="31"/>
      <c r="G31" s="31"/>
      <c r="H31" s="31"/>
      <c r="I31" s="32"/>
      <c r="J31" s="32"/>
      <c r="K31" s="32"/>
      <c r="N31" s="33"/>
      <c r="P31" s="130">
        <f t="shared" si="0"/>
        <v>0</v>
      </c>
    </row>
    <row r="32" spans="3:16" x14ac:dyDescent="0.2">
      <c r="C32" s="102">
        <v>43497</v>
      </c>
      <c r="D32" s="47"/>
      <c r="E32" s="34"/>
      <c r="F32" s="35"/>
      <c r="G32" s="35"/>
      <c r="H32" s="35"/>
      <c r="I32" s="36"/>
      <c r="J32" s="36"/>
      <c r="K32" s="36"/>
      <c r="N32" s="33"/>
      <c r="P32" s="131">
        <f t="shared" si="0"/>
        <v>0</v>
      </c>
    </row>
    <row r="33" spans="3:16" x14ac:dyDescent="0.2">
      <c r="C33" s="102">
        <v>43525</v>
      </c>
      <c r="D33" s="47"/>
      <c r="E33" s="34"/>
      <c r="F33" s="35"/>
      <c r="G33" s="35"/>
      <c r="H33" s="35"/>
      <c r="I33" s="36"/>
      <c r="J33" s="36"/>
      <c r="K33" s="36"/>
      <c r="N33" s="33"/>
      <c r="P33" s="131">
        <f t="shared" si="0"/>
        <v>0</v>
      </c>
    </row>
    <row r="34" spans="3:16" x14ac:dyDescent="0.2">
      <c r="C34" s="102">
        <v>43556</v>
      </c>
      <c r="D34" s="47"/>
      <c r="E34" s="34"/>
      <c r="F34" s="35"/>
      <c r="G34" s="35"/>
      <c r="H34" s="35"/>
      <c r="I34" s="36"/>
      <c r="J34" s="36"/>
      <c r="K34" s="36"/>
      <c r="N34" s="33"/>
      <c r="P34" s="131">
        <f t="shared" si="0"/>
        <v>0</v>
      </c>
    </row>
    <row r="35" spans="3:16" x14ac:dyDescent="0.2">
      <c r="C35" s="102">
        <v>43586</v>
      </c>
      <c r="D35" s="47"/>
      <c r="E35" s="34"/>
      <c r="F35" s="35"/>
      <c r="G35" s="35"/>
      <c r="H35" s="35"/>
      <c r="I35" s="36"/>
      <c r="J35" s="36"/>
      <c r="K35" s="36"/>
      <c r="N35" s="33"/>
      <c r="P35" s="131">
        <f t="shared" si="0"/>
        <v>0</v>
      </c>
    </row>
    <row r="36" spans="3:16" x14ac:dyDescent="0.2">
      <c r="C36" s="102">
        <v>43617</v>
      </c>
      <c r="D36" s="47"/>
      <c r="E36" s="34"/>
      <c r="F36" s="35"/>
      <c r="G36" s="35"/>
      <c r="H36" s="35"/>
      <c r="I36" s="36"/>
      <c r="J36" s="36"/>
      <c r="K36" s="36"/>
      <c r="N36" s="33"/>
      <c r="P36" s="131">
        <f t="shared" si="0"/>
        <v>0</v>
      </c>
    </row>
    <row r="37" spans="3:16" x14ac:dyDescent="0.2">
      <c r="C37" s="102">
        <v>43647</v>
      </c>
      <c r="D37" s="47"/>
      <c r="E37" s="34"/>
      <c r="F37" s="35"/>
      <c r="G37" s="35"/>
      <c r="H37" s="35"/>
      <c r="I37" s="36"/>
      <c r="J37" s="36"/>
      <c r="K37" s="36"/>
      <c r="N37" s="33"/>
      <c r="P37" s="131">
        <f t="shared" si="0"/>
        <v>0</v>
      </c>
    </row>
    <row r="38" spans="3:16" x14ac:dyDescent="0.2">
      <c r="C38" s="102">
        <v>43678</v>
      </c>
      <c r="D38" s="47"/>
      <c r="E38" s="34"/>
      <c r="F38" s="35"/>
      <c r="G38" s="35"/>
      <c r="H38" s="35"/>
      <c r="I38" s="36"/>
      <c r="J38" s="36"/>
      <c r="K38" s="36"/>
      <c r="N38" s="33"/>
      <c r="P38" s="131">
        <f t="shared" si="0"/>
        <v>0</v>
      </c>
    </row>
    <row r="39" spans="3:16" x14ac:dyDescent="0.2">
      <c r="C39" s="102">
        <v>43709</v>
      </c>
      <c r="D39" s="47"/>
      <c r="E39" s="34"/>
      <c r="F39" s="35"/>
      <c r="G39" s="35"/>
      <c r="H39" s="35"/>
      <c r="I39" s="36"/>
      <c r="J39" s="36"/>
      <c r="K39" s="36"/>
      <c r="N39" s="33"/>
      <c r="P39" s="131">
        <f t="shared" si="0"/>
        <v>0</v>
      </c>
    </row>
    <row r="40" spans="3:16" x14ac:dyDescent="0.2">
      <c r="C40" s="102">
        <v>43739</v>
      </c>
      <c r="D40" s="47"/>
      <c r="E40" s="34"/>
      <c r="F40" s="35"/>
      <c r="G40" s="35"/>
      <c r="H40" s="35"/>
      <c r="I40" s="36"/>
      <c r="J40" s="36"/>
      <c r="K40" s="36"/>
      <c r="N40" s="33"/>
      <c r="P40" s="131">
        <f t="shared" si="0"/>
        <v>0</v>
      </c>
    </row>
    <row r="41" spans="3:16" x14ac:dyDescent="0.2">
      <c r="C41" s="102">
        <v>43770</v>
      </c>
      <c r="D41" s="47"/>
      <c r="E41" s="34"/>
      <c r="F41" s="35"/>
      <c r="G41" s="35"/>
      <c r="H41" s="35"/>
      <c r="I41" s="36"/>
      <c r="J41" s="36"/>
      <c r="K41" s="36"/>
      <c r="N41" s="33"/>
      <c r="P41" s="131">
        <f t="shared" si="0"/>
        <v>0</v>
      </c>
    </row>
    <row r="42" spans="3:16" ht="13.5" thickBot="1" x14ac:dyDescent="0.25">
      <c r="C42" s="107">
        <v>43800</v>
      </c>
      <c r="D42" s="47"/>
      <c r="E42" s="37"/>
      <c r="F42" s="38"/>
      <c r="G42" s="38"/>
      <c r="H42" s="38"/>
      <c r="I42" s="39"/>
      <c r="J42" s="39"/>
      <c r="K42" s="39"/>
      <c r="N42" s="33"/>
      <c r="P42" s="134">
        <f t="shared" si="0"/>
        <v>0</v>
      </c>
    </row>
    <row r="43" spans="3:16" x14ac:dyDescent="0.2">
      <c r="C43" s="101">
        <v>43831</v>
      </c>
      <c r="D43" s="47"/>
      <c r="E43" s="30"/>
      <c r="F43" s="31"/>
      <c r="G43" s="31"/>
      <c r="H43" s="31"/>
      <c r="I43" s="32"/>
      <c r="J43" s="32"/>
      <c r="K43" s="32"/>
      <c r="N43" s="33"/>
      <c r="P43" s="437"/>
    </row>
    <row r="44" spans="3:16" x14ac:dyDescent="0.2">
      <c r="C44" s="102">
        <v>43862</v>
      </c>
      <c r="D44" s="47"/>
      <c r="E44" s="34"/>
      <c r="F44" s="35"/>
      <c r="G44" s="35"/>
      <c r="H44" s="35"/>
      <c r="I44" s="36"/>
      <c r="J44" s="36"/>
      <c r="K44" s="36"/>
      <c r="N44" s="33"/>
      <c r="P44" s="437"/>
    </row>
    <row r="45" spans="3:16" x14ac:dyDescent="0.2">
      <c r="C45" s="102">
        <v>43891</v>
      </c>
      <c r="D45" s="47"/>
      <c r="E45" s="34"/>
      <c r="F45" s="35"/>
      <c r="G45" s="35"/>
      <c r="H45" s="35"/>
      <c r="I45" s="36"/>
      <c r="J45" s="36"/>
      <c r="K45" s="36"/>
      <c r="N45" s="33"/>
      <c r="P45" s="437"/>
    </row>
    <row r="46" spans="3:16" x14ac:dyDescent="0.2">
      <c r="C46" s="102">
        <v>43922</v>
      </c>
      <c r="D46" s="47"/>
      <c r="E46" s="34"/>
      <c r="F46" s="35"/>
      <c r="G46" s="35"/>
      <c r="H46" s="35"/>
      <c r="I46" s="36"/>
      <c r="J46" s="36"/>
      <c r="K46" s="36"/>
      <c r="N46" s="33"/>
      <c r="P46" s="437"/>
    </row>
    <row r="47" spans="3:16" x14ac:dyDescent="0.2">
      <c r="C47" s="102">
        <v>43952</v>
      </c>
      <c r="D47" s="47"/>
      <c r="E47" s="34"/>
      <c r="F47" s="35"/>
      <c r="G47" s="35"/>
      <c r="H47" s="35"/>
      <c r="I47" s="36"/>
      <c r="J47" s="36"/>
      <c r="K47" s="36"/>
      <c r="N47" s="33"/>
      <c r="P47" s="437"/>
    </row>
    <row r="48" spans="3:16" ht="13.5" thickBot="1" x14ac:dyDescent="0.25">
      <c r="C48" s="103">
        <v>43983</v>
      </c>
      <c r="D48" s="47"/>
      <c r="E48" s="37"/>
      <c r="F48" s="38"/>
      <c r="G48" s="38"/>
      <c r="H48" s="38"/>
      <c r="I48" s="39"/>
      <c r="J48" s="39"/>
      <c r="K48" s="39"/>
      <c r="N48" s="33"/>
      <c r="P48" s="437"/>
    </row>
    <row r="49" spans="2:17" ht="13.5" thickBot="1" x14ac:dyDescent="0.25">
      <c r="C49" s="46"/>
      <c r="D49" s="47"/>
      <c r="E49" s="33"/>
      <c r="F49" s="33"/>
      <c r="G49" s="33"/>
      <c r="H49" s="33"/>
      <c r="I49" s="33"/>
      <c r="J49" s="33"/>
      <c r="K49" s="33"/>
      <c r="N49" s="33"/>
      <c r="P49" s="33"/>
    </row>
    <row r="50" spans="2:17" ht="50.25" customHeight="1" thickBot="1" x14ac:dyDescent="0.25">
      <c r="C50" s="57" t="s">
        <v>7</v>
      </c>
      <c r="D50" s="70"/>
      <c r="E50" s="26" t="str">
        <f t="shared" ref="E50:K50" si="1">+E6</f>
        <v>Producción</v>
      </c>
      <c r="F50" s="27" t="str">
        <f t="shared" si="1"/>
        <v>Autoconsumo</v>
      </c>
      <c r="G50" s="27" t="str">
        <f t="shared" si="1"/>
        <v>Ventas de Producción Propia</v>
      </c>
      <c r="H50" s="71" t="str">
        <f t="shared" si="1"/>
        <v>Exportaciones</v>
      </c>
      <c r="I50" s="24" t="str">
        <f t="shared" si="1"/>
        <v>Producción Contratada a Terceros</v>
      </c>
      <c r="J50" s="24" t="str">
        <f t="shared" si="1"/>
        <v>Ventas de Producción Contratada a Terceros</v>
      </c>
      <c r="K50" s="58" t="str">
        <f t="shared" si="1"/>
        <v>Producción para Terceros</v>
      </c>
      <c r="L50" s="58" t="s">
        <v>184</v>
      </c>
      <c r="M50" s="58" t="s">
        <v>98</v>
      </c>
      <c r="N50" s="72"/>
    </row>
    <row r="51" spans="2:17" s="68" customFormat="1" ht="13.5" thickBot="1" x14ac:dyDescent="0.25">
      <c r="B51" s="50"/>
      <c r="C51" s="361"/>
      <c r="D51" s="73"/>
      <c r="F51" s="74"/>
      <c r="G51" s="74"/>
      <c r="H51" s="75"/>
      <c r="I51" s="48"/>
      <c r="J51" s="48"/>
      <c r="K51" s="48"/>
      <c r="L51" s="48"/>
      <c r="M51" s="48"/>
      <c r="N51" s="29"/>
      <c r="O51" s="191"/>
      <c r="P51" s="191"/>
      <c r="Q51" s="191"/>
    </row>
    <row r="52" spans="2:17" x14ac:dyDescent="0.2">
      <c r="C52" s="359">
        <v>2014</v>
      </c>
      <c r="D52" s="73"/>
      <c r="E52" s="77"/>
      <c r="F52" s="78"/>
      <c r="G52" s="78"/>
      <c r="H52" s="78"/>
      <c r="I52" s="60"/>
      <c r="J52" s="60"/>
      <c r="K52" s="60"/>
      <c r="L52" s="60"/>
      <c r="M52" s="79"/>
      <c r="N52" s="29"/>
    </row>
    <row r="53" spans="2:17" x14ac:dyDescent="0.2">
      <c r="C53" s="63">
        <v>2015</v>
      </c>
      <c r="D53" s="73"/>
      <c r="E53" s="80"/>
      <c r="F53" s="81"/>
      <c r="G53" s="81"/>
      <c r="H53" s="81"/>
      <c r="I53" s="62"/>
      <c r="J53" s="62"/>
      <c r="K53" s="62"/>
      <c r="L53" s="62"/>
      <c r="M53" s="82"/>
      <c r="N53" s="29"/>
    </row>
    <row r="54" spans="2:17" x14ac:dyDescent="0.2">
      <c r="C54" s="63">
        <v>2016</v>
      </c>
      <c r="D54" s="73"/>
      <c r="E54" s="80"/>
      <c r="F54" s="81"/>
      <c r="G54" s="81"/>
      <c r="H54" s="81"/>
      <c r="I54" s="62"/>
      <c r="J54" s="62"/>
      <c r="K54" s="62"/>
      <c r="L54" s="62"/>
      <c r="M54" s="82"/>
      <c r="N54" s="29"/>
    </row>
    <row r="55" spans="2:17" x14ac:dyDescent="0.2">
      <c r="C55" s="63">
        <v>2017</v>
      </c>
      <c r="D55" s="73"/>
      <c r="E55" s="80"/>
      <c r="F55" s="81"/>
      <c r="G55" s="81"/>
      <c r="H55" s="81"/>
      <c r="I55" s="62"/>
      <c r="J55" s="62"/>
      <c r="K55" s="62"/>
      <c r="L55" s="62"/>
      <c r="M55" s="82"/>
      <c r="N55" s="29"/>
    </row>
    <row r="56" spans="2:17" x14ac:dyDescent="0.2">
      <c r="C56" s="63">
        <v>2018</v>
      </c>
      <c r="D56" s="76"/>
      <c r="E56" s="80"/>
      <c r="F56" s="81"/>
      <c r="G56" s="81"/>
      <c r="H56" s="81"/>
      <c r="I56" s="62"/>
      <c r="J56" s="62"/>
      <c r="K56" s="62"/>
      <c r="L56" s="62"/>
      <c r="M56" s="82"/>
    </row>
    <row r="57" spans="2:17" x14ac:dyDescent="0.2">
      <c r="C57" s="61">
        <v>2019</v>
      </c>
      <c r="D57" s="76"/>
      <c r="E57" s="80"/>
      <c r="F57" s="81"/>
      <c r="G57" s="81"/>
      <c r="H57" s="81"/>
      <c r="I57" s="62"/>
      <c r="J57" s="62"/>
      <c r="K57" s="62"/>
      <c r="L57" s="62"/>
      <c r="M57" s="82"/>
    </row>
    <row r="58" spans="2:17" ht="13.5" thickBot="1" x14ac:dyDescent="0.25">
      <c r="C58" s="360" t="s">
        <v>266</v>
      </c>
      <c r="D58" s="76"/>
      <c r="E58" s="83"/>
      <c r="F58" s="362"/>
      <c r="G58" s="362"/>
      <c r="H58" s="362"/>
      <c r="I58" s="64"/>
      <c r="J58" s="64"/>
      <c r="K58" s="64"/>
      <c r="L58" s="64"/>
      <c r="M58" s="363"/>
    </row>
    <row r="59" spans="2:17" x14ac:dyDescent="0.2">
      <c r="N59" s="50"/>
    </row>
    <row r="60" spans="2:17" hidden="1" x14ac:dyDescent="0.2">
      <c r="C60" s="84" t="s">
        <v>151</v>
      </c>
      <c r="D60" s="85"/>
      <c r="N60" s="50"/>
    </row>
    <row r="61" spans="2:17" ht="13.5" hidden="1" thickBot="1" x14ac:dyDescent="0.25">
      <c r="L61" s="68"/>
      <c r="N61" s="50"/>
    </row>
    <row r="62" spans="2:17" ht="51.75" hidden="1" thickBot="1" x14ac:dyDescent="0.25">
      <c r="C62" s="89" t="s">
        <v>7</v>
      </c>
      <c r="D62" s="90"/>
      <c r="E62" s="91" t="str">
        <f t="shared" ref="E62:K62" si="2">+E50</f>
        <v>Producción</v>
      </c>
      <c r="F62" s="92" t="str">
        <f t="shared" si="2"/>
        <v>Autoconsumo</v>
      </c>
      <c r="G62" s="92" t="str">
        <f t="shared" si="2"/>
        <v>Ventas de Producción Propia</v>
      </c>
      <c r="H62" s="93" t="str">
        <f t="shared" si="2"/>
        <v>Exportaciones</v>
      </c>
      <c r="I62" s="94" t="str">
        <f t="shared" si="2"/>
        <v>Producción Contratada a Terceros</v>
      </c>
      <c r="J62" s="94" t="str">
        <f t="shared" si="2"/>
        <v>Ventas de Producción Contratada a Terceros</v>
      </c>
      <c r="K62" s="95" t="str">
        <f t="shared" si="2"/>
        <v>Producción para Terceros</v>
      </c>
      <c r="L62" s="96" t="s">
        <v>150</v>
      </c>
      <c r="N62" s="86"/>
    </row>
    <row r="63" spans="2:17" hidden="1" x14ac:dyDescent="0.2">
      <c r="C63" s="97">
        <f>+C56</f>
        <v>2018</v>
      </c>
      <c r="D63" s="98"/>
      <c r="E63" s="108">
        <f t="shared" ref="E63:K63" si="3">+E56-SUM(E7:E18)</f>
        <v>0</v>
      </c>
      <c r="F63" s="109">
        <f t="shared" si="3"/>
        <v>0</v>
      </c>
      <c r="G63" s="109">
        <f t="shared" si="3"/>
        <v>0</v>
      </c>
      <c r="H63" s="109">
        <f t="shared" si="3"/>
        <v>0</v>
      </c>
      <c r="I63" s="110">
        <f t="shared" si="3"/>
        <v>0</v>
      </c>
      <c r="J63" s="110">
        <f t="shared" si="3"/>
        <v>0</v>
      </c>
      <c r="K63" s="111">
        <f t="shared" si="3"/>
        <v>0</v>
      </c>
      <c r="L63" s="111">
        <f>+L56-(L51+E56-F56-G56-H56+I56-J56+M56)</f>
        <v>0</v>
      </c>
      <c r="N63" s="87"/>
    </row>
    <row r="64" spans="2:17" hidden="1" x14ac:dyDescent="0.2">
      <c r="C64" s="99">
        <f>+C57</f>
        <v>2019</v>
      </c>
      <c r="D64" s="98"/>
      <c r="E64" s="112">
        <f t="shared" ref="E64:K64" si="4">+E57-SUM(E19:E30)</f>
        <v>0</v>
      </c>
      <c r="F64" s="113">
        <f t="shared" si="4"/>
        <v>0</v>
      </c>
      <c r="G64" s="113">
        <f t="shared" si="4"/>
        <v>0</v>
      </c>
      <c r="H64" s="113">
        <f t="shared" si="4"/>
        <v>0</v>
      </c>
      <c r="I64" s="114">
        <f t="shared" si="4"/>
        <v>0</v>
      </c>
      <c r="J64" s="114">
        <f t="shared" si="4"/>
        <v>0</v>
      </c>
      <c r="K64" s="115">
        <f t="shared" si="4"/>
        <v>0</v>
      </c>
      <c r="L64" s="115">
        <f>+L57-(L56+E57-F57-G57-H57+I57-J57+M57)</f>
        <v>0</v>
      </c>
      <c r="N64" s="87"/>
    </row>
    <row r="65" spans="3:14" ht="13.5" hidden="1" thickBot="1" x14ac:dyDescent="0.25">
      <c r="C65" s="100" t="str">
        <f>+C58</f>
        <v>Ene-jun 2020</v>
      </c>
      <c r="D65" s="98"/>
      <c r="E65" s="116">
        <f t="shared" ref="E65:K65" si="5">+E58-SUM(E31:E42)</f>
        <v>0</v>
      </c>
      <c r="F65" s="117">
        <f t="shared" si="5"/>
        <v>0</v>
      </c>
      <c r="G65" s="117">
        <f t="shared" si="5"/>
        <v>0</v>
      </c>
      <c r="H65" s="117">
        <f t="shared" si="5"/>
        <v>0</v>
      </c>
      <c r="I65" s="118">
        <f t="shared" si="5"/>
        <v>0</v>
      </c>
      <c r="J65" s="118">
        <f t="shared" si="5"/>
        <v>0</v>
      </c>
      <c r="K65" s="119">
        <f t="shared" si="5"/>
        <v>0</v>
      </c>
      <c r="L65" s="120">
        <f>+L58-(L57+E58-F58-G58-H58+I58-J58+M58)</f>
        <v>0</v>
      </c>
      <c r="N65" s="87"/>
    </row>
    <row r="66" spans="3:14" hidden="1" x14ac:dyDescent="0.2">
      <c r="C66" s="97" t="e">
        <f>+#REF!</f>
        <v>#REF!</v>
      </c>
      <c r="D66" s="98"/>
      <c r="E66" s="121" t="e">
        <f>+#REF!-(SUM(E31:INDEX(E31:E42,'[3]parámetros e instrucciones'!$E$3)))</f>
        <v>#REF!</v>
      </c>
      <c r="F66" s="122" t="e">
        <f>+#REF!-(SUM(F31:INDEX(F31:F42,'[3]parámetros e instrucciones'!$E$3)))</f>
        <v>#REF!</v>
      </c>
      <c r="G66" s="122" t="e">
        <f>+#REF!-(SUM(G31:INDEX(G31:G42,'[3]parámetros e instrucciones'!$E$3)))</f>
        <v>#REF!</v>
      </c>
      <c r="H66" s="122" t="e">
        <f>+#REF!-(SUM(H31:INDEX(H31:H42,'[3]parámetros e instrucciones'!$E$3)))</f>
        <v>#REF!</v>
      </c>
      <c r="I66" s="123" t="e">
        <f>+#REF!-(SUM(I31:INDEX(I31:I42,'[3]parámetros e instrucciones'!$E$3)))</f>
        <v>#REF!</v>
      </c>
      <c r="J66" s="123" t="e">
        <f>+#REF!-(SUM(J31:INDEX(J31:J42,'[3]parámetros e instrucciones'!$E$3)))</f>
        <v>#REF!</v>
      </c>
      <c r="K66" s="124" t="e">
        <f>+#REF!-(SUM(K31:INDEX(K31:K42,'[3]parámetros e instrucciones'!$E$3)))</f>
        <v>#REF!</v>
      </c>
      <c r="L66" s="125" t="e">
        <f>+#REF!-(L57+#REF!-#REF!-#REF!-#REF!+#REF!-#REF!+#REF!)</f>
        <v>#REF!</v>
      </c>
      <c r="N66" s="87"/>
    </row>
    <row r="67" spans="3:14" ht="13.5" hidden="1" thickBot="1" x14ac:dyDescent="0.25">
      <c r="C67" s="100" t="e">
        <f>+#REF!</f>
        <v>#REF!</v>
      </c>
      <c r="D67" s="98"/>
      <c r="E67" s="126" t="e">
        <f>+#REF!-(SUM(#REF!:INDEX(#REF!,'[3]parámetros e instrucciones'!$E$3)))</f>
        <v>#REF!</v>
      </c>
      <c r="F67" s="127" t="e">
        <f>+#REF!-(SUM(#REF!:INDEX(#REF!,'[3]parámetros e instrucciones'!$E$3)))</f>
        <v>#REF!</v>
      </c>
      <c r="G67" s="127" t="e">
        <f>+#REF!-(SUM(#REF!:INDEX(#REF!,'[3]parámetros e instrucciones'!$E$3)))</f>
        <v>#REF!</v>
      </c>
      <c r="H67" s="127" t="e">
        <f>+#REF!-(SUM(#REF!:INDEX(#REF!,'[3]parámetros e instrucciones'!$E$3)))</f>
        <v>#REF!</v>
      </c>
      <c r="I67" s="128" t="e">
        <f>+#REF!-(SUM(#REF!:INDEX(#REF!,'[3]parámetros e instrucciones'!$E$3)))</f>
        <v>#REF!</v>
      </c>
      <c r="J67" s="128" t="e">
        <f>+#REF!-(SUM(#REF!:INDEX(#REF!,'[3]parámetros e instrucciones'!$E$3)))</f>
        <v>#REF!</v>
      </c>
      <c r="K67" s="129" t="e">
        <f>+#REF!-(SUM(#REF!:INDEX(#REF!,'[3]parámetros e instrucciones'!$E$3)))</f>
        <v>#REF!</v>
      </c>
      <c r="L67" s="129" t="e">
        <f>+#REF!-(L58+#REF!-#REF!-#REF!-#REF!+#REF!-#REF!+#REF!)</f>
        <v>#REF!</v>
      </c>
      <c r="N67" s="87"/>
    </row>
    <row r="68" spans="3:14" x14ac:dyDescent="0.2">
      <c r="L68" s="50"/>
      <c r="N68" s="50"/>
    </row>
    <row r="69" spans="3:14" x14ac:dyDescent="0.2">
      <c r="L69" s="50"/>
      <c r="N69" s="50"/>
    </row>
    <row r="70" spans="3:14" x14ac:dyDescent="0.2">
      <c r="K70" s="88"/>
      <c r="L70" s="53"/>
      <c r="N70" s="50"/>
    </row>
    <row r="71" spans="3:14" x14ac:dyDescent="0.2">
      <c r="K71" s="88"/>
      <c r="N71" s="50"/>
    </row>
    <row r="72" spans="3:14" x14ac:dyDescent="0.2">
      <c r="K72" s="88"/>
      <c r="N72" s="50"/>
    </row>
    <row r="73" spans="3:14" x14ac:dyDescent="0.2">
      <c r="K73" s="88"/>
      <c r="N73" s="50"/>
    </row>
    <row r="74" spans="3:14" x14ac:dyDescent="0.2">
      <c r="K74" s="88"/>
      <c r="N74" s="50"/>
    </row>
    <row r="75" spans="3:14" x14ac:dyDescent="0.2">
      <c r="K75" s="88"/>
      <c r="N75" s="50"/>
    </row>
    <row r="76" spans="3:14" x14ac:dyDescent="0.2">
      <c r="N76" s="50"/>
    </row>
    <row r="77" spans="3:14" x14ac:dyDescent="0.2">
      <c r="N77" s="50"/>
    </row>
    <row r="78" spans="3:14" x14ac:dyDescent="0.2">
      <c r="N78" s="50"/>
    </row>
    <row r="79" spans="3:14" x14ac:dyDescent="0.2">
      <c r="N79" s="50"/>
    </row>
    <row r="80" spans="3:14" x14ac:dyDescent="0.2">
      <c r="N80" s="50"/>
    </row>
    <row r="81" spans="14:14" x14ac:dyDescent="0.2">
      <c r="N81" s="50"/>
    </row>
    <row r="82" spans="14:14" x14ac:dyDescent="0.2">
      <c r="N82" s="50"/>
    </row>
    <row r="83" spans="14:14" x14ac:dyDescent="0.2">
      <c r="N83" s="50"/>
    </row>
    <row r="84" spans="14:14" x14ac:dyDescent="0.2">
      <c r="N84" s="50"/>
    </row>
    <row r="85" spans="14:14" x14ac:dyDescent="0.2">
      <c r="N85" s="50"/>
    </row>
    <row r="86" spans="14:14" x14ac:dyDescent="0.2">
      <c r="N86" s="50"/>
    </row>
    <row r="87" spans="14:14" x14ac:dyDescent="0.2">
      <c r="N87" s="50"/>
    </row>
    <row r="88" spans="14:14" x14ac:dyDescent="0.2">
      <c r="N88" s="50"/>
    </row>
    <row r="89" spans="14:14" x14ac:dyDescent="0.2">
      <c r="N89" s="50"/>
    </row>
    <row r="90" spans="14:14" x14ac:dyDescent="0.2">
      <c r="N90" s="50"/>
    </row>
    <row r="91" spans="14:14" x14ac:dyDescent="0.2">
      <c r="N91" s="50"/>
    </row>
    <row r="92" spans="14:14" x14ac:dyDescent="0.2">
      <c r="N92" s="50"/>
    </row>
    <row r="93" spans="14:14" x14ac:dyDescent="0.2">
      <c r="N93" s="50"/>
    </row>
    <row r="94" spans="14:14" x14ac:dyDescent="0.2">
      <c r="N94" s="50"/>
    </row>
    <row r="95" spans="14:14" x14ac:dyDescent="0.2">
      <c r="N95" s="50"/>
    </row>
    <row r="96" spans="14:14" x14ac:dyDescent="0.2">
      <c r="N96" s="50"/>
    </row>
    <row r="97" spans="14:14" x14ac:dyDescent="0.2">
      <c r="N97" s="50"/>
    </row>
    <row r="98" spans="14:14" x14ac:dyDescent="0.2">
      <c r="N98" s="50"/>
    </row>
    <row r="99" spans="14:14" x14ac:dyDescent="0.2">
      <c r="N99" s="50"/>
    </row>
    <row r="100" spans="14:14" x14ac:dyDescent="0.2">
      <c r="N100" s="50"/>
    </row>
    <row r="101" spans="14:14" x14ac:dyDescent="0.2">
      <c r="N101" s="50"/>
    </row>
    <row r="102" spans="14:14" x14ac:dyDescent="0.2">
      <c r="N102" s="50"/>
    </row>
    <row r="103" spans="14:14" x14ac:dyDescent="0.2">
      <c r="N103" s="50"/>
    </row>
    <row r="104" spans="14:14" x14ac:dyDescent="0.2">
      <c r="N104" s="50"/>
    </row>
    <row r="105" spans="14:14" x14ac:dyDescent="0.2">
      <c r="N105" s="50"/>
    </row>
    <row r="106" spans="14:14" x14ac:dyDescent="0.2">
      <c r="N106" s="50"/>
    </row>
    <row r="107" spans="14:14" x14ac:dyDescent="0.2">
      <c r="N107" s="50"/>
    </row>
    <row r="108" spans="14:14" x14ac:dyDescent="0.2">
      <c r="N108" s="50"/>
    </row>
    <row r="109" spans="14:14" x14ac:dyDescent="0.2">
      <c r="N109" s="50"/>
    </row>
    <row r="110" spans="14:14" x14ac:dyDescent="0.2">
      <c r="N110" s="50"/>
    </row>
    <row r="111" spans="14:14" x14ac:dyDescent="0.2">
      <c r="N111" s="50"/>
    </row>
    <row r="112" spans="14:14" x14ac:dyDescent="0.2">
      <c r="N112" s="50"/>
    </row>
    <row r="113" spans="14:14" x14ac:dyDescent="0.2">
      <c r="N113" s="50"/>
    </row>
    <row r="114" spans="14:14" x14ac:dyDescent="0.2">
      <c r="N114" s="50"/>
    </row>
    <row r="115" spans="14:14" x14ac:dyDescent="0.2">
      <c r="N115" s="50"/>
    </row>
    <row r="116" spans="14:14" x14ac:dyDescent="0.2">
      <c r="N116" s="50"/>
    </row>
    <row r="117" spans="14:14" x14ac:dyDescent="0.2">
      <c r="N117" s="50"/>
    </row>
    <row r="118" spans="14:14" x14ac:dyDescent="0.2">
      <c r="N118" s="50"/>
    </row>
    <row r="119" spans="14:14" x14ac:dyDescent="0.2">
      <c r="N119" s="50"/>
    </row>
    <row r="120" spans="14:14" x14ac:dyDescent="0.2">
      <c r="N120" s="50"/>
    </row>
  </sheetData>
  <sheetProtection formatCells="0" formatColumns="0" formatRows="0"/>
  <protectedRanges>
    <protectedRange sqref="N7:N48 N56:N58 E52:M58 E7:K48" name="Rango2_1"/>
    <protectedRange sqref="E52:M58" name="Rango1_1"/>
  </protectedRanges>
  <mergeCells count="4">
    <mergeCell ref="C4:K4"/>
    <mergeCell ref="C1:K1"/>
    <mergeCell ref="C2:K2"/>
    <mergeCell ref="C3:K3"/>
  </mergeCells>
  <phoneticPr fontId="16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74" orientation="portrait" r:id="rId1"/>
  <headerFooter alignWithMargins="0">
    <oddHeader>&amp;R2020 -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8"/>
  <sheetViews>
    <sheetView workbookViewId="0">
      <selection activeCell="C38" sqref="C38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7.85546875" style="56" customWidth="1"/>
    <col min="4" max="4" width="3.42578125" style="56" customWidth="1"/>
    <col min="5" max="5" width="37.85546875" style="56" customWidth="1"/>
    <col min="6" max="6" width="2.140625" style="56" customWidth="1"/>
    <col min="7" max="9" width="11.42578125" style="51"/>
    <col min="10" max="10" width="11.5703125" style="51" customWidth="1"/>
    <col min="11" max="16384" width="11.42578125" style="51"/>
  </cols>
  <sheetData>
    <row r="1" spans="1:6" x14ac:dyDescent="0.2">
      <c r="A1" s="492" t="s">
        <v>215</v>
      </c>
      <c r="B1" s="492"/>
      <c r="C1" s="492"/>
      <c r="D1" s="492"/>
      <c r="E1" s="492"/>
      <c r="F1" s="51"/>
    </row>
    <row r="2" spans="1:6" x14ac:dyDescent="0.2">
      <c r="A2" s="492" t="s">
        <v>190</v>
      </c>
      <c r="B2" s="492"/>
      <c r="C2" s="492"/>
      <c r="D2" s="492"/>
      <c r="E2" s="492"/>
      <c r="F2" s="51"/>
    </row>
    <row r="3" spans="1:6" x14ac:dyDescent="0.2">
      <c r="A3" s="491" t="str">
        <f>+'1 modelos C'!A3</f>
        <v>Crucetas</v>
      </c>
      <c r="B3" s="491"/>
      <c r="C3" s="491"/>
      <c r="D3" s="491"/>
      <c r="E3" s="491"/>
      <c r="F3" s="51"/>
    </row>
    <row r="4" spans="1:6" x14ac:dyDescent="0.2">
      <c r="A4" s="492" t="s">
        <v>111</v>
      </c>
      <c r="B4" s="492"/>
      <c r="C4" s="492"/>
      <c r="D4" s="492"/>
      <c r="E4" s="492"/>
      <c r="F4" s="51"/>
    </row>
    <row r="5" spans="1:6" ht="14.25" customHeight="1" thickBot="1" x14ac:dyDescent="0.25">
      <c r="A5" s="52"/>
      <c r="C5" s="53"/>
      <c r="D5" s="53"/>
      <c r="E5" s="53"/>
    </row>
    <row r="6" spans="1:6" ht="39" thickBot="1" x14ac:dyDescent="0.25">
      <c r="A6" s="334" t="s">
        <v>112</v>
      </c>
      <c r="C6" s="24" t="s">
        <v>155</v>
      </c>
      <c r="D6" s="28"/>
      <c r="E6" s="24" t="s">
        <v>156</v>
      </c>
    </row>
    <row r="7" spans="1:6" x14ac:dyDescent="0.2">
      <c r="A7" s="101">
        <f>'3 vol. C'!C7</f>
        <v>42736</v>
      </c>
      <c r="C7" s="32"/>
      <c r="D7" s="33"/>
      <c r="E7" s="32"/>
    </row>
    <row r="8" spans="1:6" x14ac:dyDescent="0.2">
      <c r="A8" s="102">
        <f>'3 vol. C'!C8</f>
        <v>42767</v>
      </c>
      <c r="C8" s="36"/>
      <c r="D8" s="33"/>
      <c r="E8" s="36"/>
    </row>
    <row r="9" spans="1:6" x14ac:dyDescent="0.2">
      <c r="A9" s="102">
        <f>'3 vol. C'!C9</f>
        <v>42795</v>
      </c>
      <c r="C9" s="36"/>
      <c r="D9" s="33"/>
      <c r="E9" s="36"/>
    </row>
    <row r="10" spans="1:6" x14ac:dyDescent="0.2">
      <c r="A10" s="102">
        <f>'3 vol. C'!C10</f>
        <v>42826</v>
      </c>
      <c r="C10" s="36"/>
      <c r="D10" s="33"/>
      <c r="E10" s="36"/>
    </row>
    <row r="11" spans="1:6" x14ac:dyDescent="0.2">
      <c r="A11" s="102">
        <f>'3 vol. C'!C11</f>
        <v>42856</v>
      </c>
      <c r="C11" s="36"/>
      <c r="D11" s="33"/>
      <c r="E11" s="36"/>
    </row>
    <row r="12" spans="1:6" x14ac:dyDescent="0.2">
      <c r="A12" s="102">
        <f>'3 vol. C'!C12</f>
        <v>42887</v>
      </c>
      <c r="C12" s="36"/>
      <c r="D12" s="33"/>
      <c r="E12" s="36"/>
    </row>
    <row r="13" spans="1:6" x14ac:dyDescent="0.2">
      <c r="A13" s="102">
        <f>'3 vol. C'!C13</f>
        <v>42917</v>
      </c>
      <c r="C13" s="36"/>
      <c r="D13" s="33"/>
      <c r="E13" s="36"/>
    </row>
    <row r="14" spans="1:6" x14ac:dyDescent="0.2">
      <c r="A14" s="102">
        <f>'3 vol. C'!C14</f>
        <v>42948</v>
      </c>
      <c r="C14" s="36"/>
      <c r="D14" s="33"/>
      <c r="E14" s="36"/>
    </row>
    <row r="15" spans="1:6" x14ac:dyDescent="0.2">
      <c r="A15" s="102">
        <f>'3 vol. C'!C15</f>
        <v>42979</v>
      </c>
      <c r="C15" s="36"/>
      <c r="D15" s="33"/>
      <c r="E15" s="36"/>
    </row>
    <row r="16" spans="1:6" x14ac:dyDescent="0.2">
      <c r="A16" s="102">
        <f>'3 vol. C'!C16</f>
        <v>43009</v>
      </c>
      <c r="C16" s="36"/>
      <c r="D16" s="33"/>
      <c r="E16" s="36"/>
    </row>
    <row r="17" spans="1:5" x14ac:dyDescent="0.2">
      <c r="A17" s="102">
        <f>'3 vol. C'!C17</f>
        <v>43040</v>
      </c>
      <c r="C17" s="36"/>
      <c r="D17" s="33"/>
      <c r="E17" s="36"/>
    </row>
    <row r="18" spans="1:5" ht="13.5" thickBot="1" x14ac:dyDescent="0.25">
      <c r="A18" s="103">
        <f>'3 vol. C'!C18</f>
        <v>43070</v>
      </c>
      <c r="C18" s="39"/>
      <c r="D18" s="33"/>
      <c r="E18" s="39"/>
    </row>
    <row r="19" spans="1:5" x14ac:dyDescent="0.2">
      <c r="A19" s="101">
        <f>'3 vol. C'!C19</f>
        <v>43101</v>
      </c>
      <c r="C19" s="42"/>
      <c r="D19" s="33"/>
      <c r="E19" s="42"/>
    </row>
    <row r="20" spans="1:5" x14ac:dyDescent="0.2">
      <c r="A20" s="102">
        <f>'3 vol. C'!C20</f>
        <v>43132</v>
      </c>
      <c r="C20" s="36"/>
      <c r="D20" s="33"/>
      <c r="E20" s="36"/>
    </row>
    <row r="21" spans="1:5" x14ac:dyDescent="0.2">
      <c r="A21" s="102">
        <f>'3 vol. C'!C21</f>
        <v>43160</v>
      </c>
      <c r="C21" s="36"/>
      <c r="D21" s="33"/>
      <c r="E21" s="36"/>
    </row>
    <row r="22" spans="1:5" x14ac:dyDescent="0.2">
      <c r="A22" s="102">
        <f>'3 vol. C'!C22</f>
        <v>43191</v>
      </c>
      <c r="C22" s="36"/>
      <c r="D22" s="33"/>
      <c r="E22" s="36"/>
    </row>
    <row r="23" spans="1:5" x14ac:dyDescent="0.2">
      <c r="A23" s="102">
        <f>'3 vol. C'!C23</f>
        <v>43221</v>
      </c>
      <c r="C23" s="36"/>
      <c r="D23" s="33"/>
      <c r="E23" s="36"/>
    </row>
    <row r="24" spans="1:5" x14ac:dyDescent="0.2">
      <c r="A24" s="102">
        <f>'3 vol. C'!C24</f>
        <v>43252</v>
      </c>
      <c r="C24" s="36"/>
      <c r="D24" s="33"/>
      <c r="E24" s="36"/>
    </row>
    <row r="25" spans="1:5" x14ac:dyDescent="0.2">
      <c r="A25" s="102">
        <f>'3 vol. C'!C25</f>
        <v>43282</v>
      </c>
      <c r="C25" s="36"/>
      <c r="D25" s="33"/>
      <c r="E25" s="36"/>
    </row>
    <row r="26" spans="1:5" x14ac:dyDescent="0.2">
      <c r="A26" s="102">
        <f>'3 vol. C'!C26</f>
        <v>43313</v>
      </c>
      <c r="C26" s="36"/>
      <c r="D26" s="33"/>
      <c r="E26" s="36"/>
    </row>
    <row r="27" spans="1:5" x14ac:dyDescent="0.2">
      <c r="A27" s="102">
        <f>'3 vol. C'!C27</f>
        <v>43344</v>
      </c>
      <c r="C27" s="295"/>
      <c r="D27" s="303"/>
      <c r="E27" s="295"/>
    </row>
    <row r="28" spans="1:5" x14ac:dyDescent="0.2">
      <c r="A28" s="102">
        <f>'3 vol. C'!C28</f>
        <v>43374</v>
      </c>
      <c r="C28" s="36"/>
      <c r="D28" s="33"/>
      <c r="E28" s="36"/>
    </row>
    <row r="29" spans="1:5" x14ac:dyDescent="0.2">
      <c r="A29" s="102">
        <f>'3 vol. C'!C29</f>
        <v>43405</v>
      </c>
      <c r="C29" s="36"/>
      <c r="D29" s="33"/>
      <c r="E29" s="36"/>
    </row>
    <row r="30" spans="1:5" ht="13.5" thickBot="1" x14ac:dyDescent="0.25">
      <c r="A30" s="103">
        <f>'3 vol. C'!C30</f>
        <v>43435</v>
      </c>
      <c r="C30" s="45"/>
      <c r="D30" s="33"/>
      <c r="E30" s="45"/>
    </row>
    <row r="31" spans="1:5" x14ac:dyDescent="0.2">
      <c r="A31" s="101">
        <f>'3 vol. C'!C31</f>
        <v>43466</v>
      </c>
      <c r="C31" s="32"/>
      <c r="D31" s="33"/>
      <c r="E31" s="32"/>
    </row>
    <row r="32" spans="1:5" x14ac:dyDescent="0.2">
      <c r="A32" s="102">
        <f>'3 vol. C'!C32</f>
        <v>43497</v>
      </c>
      <c r="C32" s="36"/>
      <c r="D32" s="33"/>
      <c r="E32" s="36"/>
    </row>
    <row r="33" spans="1:5" x14ac:dyDescent="0.2">
      <c r="A33" s="102">
        <f>'3 vol. C'!C33</f>
        <v>43525</v>
      </c>
      <c r="C33" s="36"/>
      <c r="D33" s="33"/>
      <c r="E33" s="36"/>
    </row>
    <row r="34" spans="1:5" x14ac:dyDescent="0.2">
      <c r="A34" s="102">
        <f>'3 vol. C'!C34</f>
        <v>43556</v>
      </c>
      <c r="C34" s="36"/>
      <c r="D34" s="33"/>
      <c r="E34" s="36"/>
    </row>
    <row r="35" spans="1:5" x14ac:dyDescent="0.2">
      <c r="A35" s="102">
        <f>'3 vol. C'!C35</f>
        <v>43586</v>
      </c>
      <c r="C35" s="36"/>
      <c r="D35" s="33"/>
      <c r="E35" s="36"/>
    </row>
    <row r="36" spans="1:5" x14ac:dyDescent="0.2">
      <c r="A36" s="102">
        <f>'3 vol. C'!C36</f>
        <v>43617</v>
      </c>
      <c r="C36" s="36"/>
      <c r="D36" s="33"/>
      <c r="E36" s="36"/>
    </row>
    <row r="37" spans="1:5" x14ac:dyDescent="0.2">
      <c r="A37" s="102">
        <f>'3 vol. C'!C37</f>
        <v>43647</v>
      </c>
      <c r="C37" s="36"/>
      <c r="D37" s="33"/>
      <c r="E37" s="36"/>
    </row>
    <row r="38" spans="1:5" x14ac:dyDescent="0.2">
      <c r="A38" s="102">
        <f>'3 vol. C'!C38</f>
        <v>43678</v>
      </c>
      <c r="C38" s="36"/>
      <c r="D38" s="33"/>
      <c r="E38" s="36"/>
    </row>
    <row r="39" spans="1:5" x14ac:dyDescent="0.2">
      <c r="A39" s="102">
        <f>'3 vol. C'!C39</f>
        <v>43709</v>
      </c>
      <c r="C39" s="36"/>
      <c r="D39" s="33"/>
      <c r="E39" s="36"/>
    </row>
    <row r="40" spans="1:5" x14ac:dyDescent="0.2">
      <c r="A40" s="102">
        <f>'3 vol. C'!C40</f>
        <v>43739</v>
      </c>
      <c r="C40" s="36"/>
      <c r="D40" s="33"/>
      <c r="E40" s="36"/>
    </row>
    <row r="41" spans="1:5" x14ac:dyDescent="0.2">
      <c r="A41" s="102">
        <f>'3 vol. C'!C41</f>
        <v>43770</v>
      </c>
      <c r="C41" s="36"/>
      <c r="D41" s="33"/>
      <c r="E41" s="36"/>
    </row>
    <row r="42" spans="1:5" ht="13.5" thickBot="1" x14ac:dyDescent="0.25">
      <c r="A42" s="107">
        <f>'3 vol. C'!C42</f>
        <v>43800</v>
      </c>
      <c r="C42" s="45"/>
      <c r="D42" s="33"/>
      <c r="E42" s="45"/>
    </row>
    <row r="43" spans="1:5" x14ac:dyDescent="0.2">
      <c r="A43" s="101">
        <f>'3 vol. C'!C43</f>
        <v>43831</v>
      </c>
      <c r="C43" s="32"/>
      <c r="D43" s="33"/>
      <c r="E43" s="32"/>
    </row>
    <row r="44" spans="1:5" x14ac:dyDescent="0.2">
      <c r="A44" s="102">
        <f>'3 vol. C'!C44</f>
        <v>43862</v>
      </c>
      <c r="C44" s="36"/>
      <c r="D44" s="33"/>
      <c r="E44" s="36"/>
    </row>
    <row r="45" spans="1:5" x14ac:dyDescent="0.2">
      <c r="A45" s="102">
        <f>'3 vol. C'!C45</f>
        <v>43891</v>
      </c>
      <c r="C45" s="36"/>
      <c r="D45" s="33"/>
      <c r="E45" s="36"/>
    </row>
    <row r="46" spans="1:5" x14ac:dyDescent="0.2">
      <c r="A46" s="102">
        <f>'3 vol. C'!C46</f>
        <v>43922</v>
      </c>
      <c r="C46" s="36"/>
      <c r="D46" s="33"/>
      <c r="E46" s="36"/>
    </row>
    <row r="47" spans="1:5" x14ac:dyDescent="0.2">
      <c r="A47" s="102">
        <f>'3 vol. C'!C47</f>
        <v>43952</v>
      </c>
      <c r="C47" s="36"/>
      <c r="D47" s="33"/>
      <c r="E47" s="36"/>
    </row>
    <row r="48" spans="1:5" ht="13.5" thickBot="1" x14ac:dyDescent="0.25">
      <c r="A48" s="103">
        <f>'3 vol. C'!C48</f>
        <v>43983</v>
      </c>
      <c r="C48" s="39"/>
      <c r="D48" s="33"/>
      <c r="E48" s="39"/>
    </row>
    <row r="49" spans="1:6" ht="13.5" thickBot="1" x14ac:dyDescent="0.25">
      <c r="A49" s="46"/>
      <c r="C49" s="33"/>
      <c r="D49" s="33"/>
      <c r="E49" s="33"/>
      <c r="F49" s="59"/>
    </row>
    <row r="50" spans="1:6" ht="39" thickBot="1" x14ac:dyDescent="0.25">
      <c r="A50" s="67" t="s">
        <v>7</v>
      </c>
      <c r="C50" s="318" t="str">
        <f>+C6</f>
        <v>Ventas de Producción Propia
En pesos</v>
      </c>
      <c r="D50" s="304"/>
      <c r="E50" s="318" t="str">
        <f>+E6</f>
        <v>Ventas de Producción Encargada o Contratada a Terceros
En pesos</v>
      </c>
    </row>
    <row r="51" spans="1:6" x14ac:dyDescent="0.2">
      <c r="A51" s="65">
        <v>2014</v>
      </c>
      <c r="C51" s="364"/>
      <c r="D51" s="304"/>
      <c r="E51" s="364"/>
    </row>
    <row r="52" spans="1:6" x14ac:dyDescent="0.2">
      <c r="A52" s="61">
        <v>2015</v>
      </c>
      <c r="C52" s="365"/>
      <c r="D52" s="304"/>
      <c r="E52" s="365"/>
    </row>
    <row r="53" spans="1:6" x14ac:dyDescent="0.2">
      <c r="A53" s="61">
        <v>2016</v>
      </c>
      <c r="C53" s="365"/>
      <c r="D53" s="304"/>
      <c r="E53" s="365"/>
    </row>
    <row r="54" spans="1:6" x14ac:dyDescent="0.2">
      <c r="A54" s="61">
        <v>2017</v>
      </c>
      <c r="C54" s="365"/>
      <c r="D54" s="304"/>
      <c r="E54" s="365"/>
    </row>
    <row r="55" spans="1:6" x14ac:dyDescent="0.2">
      <c r="A55" s="61">
        <v>2018</v>
      </c>
      <c r="C55" s="62"/>
      <c r="D55" s="305"/>
      <c r="E55" s="62"/>
    </row>
    <row r="56" spans="1:6" x14ac:dyDescent="0.2">
      <c r="A56" s="61">
        <f>'3 vol. C'!C57</f>
        <v>2019</v>
      </c>
      <c r="C56" s="62"/>
      <c r="D56" s="305"/>
      <c r="E56" s="62"/>
    </row>
    <row r="57" spans="1:6" ht="13.5" thickBot="1" x14ac:dyDescent="0.25">
      <c r="A57" s="360" t="str">
        <f>'3 vol. C'!C58</f>
        <v>Ene-jun 2020</v>
      </c>
      <c r="C57" s="64"/>
      <c r="D57" s="305"/>
      <c r="E57" s="64"/>
    </row>
    <row r="58" spans="1:6" ht="13.5" thickBot="1" x14ac:dyDescent="0.25"/>
    <row r="59" spans="1:6" ht="13.5" thickBot="1" x14ac:dyDescent="0.25">
      <c r="A59" s="59" t="s">
        <v>164</v>
      </c>
      <c r="E59" s="159" t="s">
        <v>165</v>
      </c>
    </row>
    <row r="60" spans="1:6" hidden="1" x14ac:dyDescent="0.2">
      <c r="A60" s="84" t="s">
        <v>151</v>
      </c>
    </row>
    <row r="61" spans="1:6" hidden="1" x14ac:dyDescent="0.2"/>
    <row r="62" spans="1:6" ht="38.25" hidden="1" customHeight="1" thickBot="1" x14ac:dyDescent="0.25">
      <c r="F62" s="90"/>
    </row>
    <row r="63" spans="1:6" ht="39" hidden="1" thickBot="1" x14ac:dyDescent="0.25">
      <c r="A63" s="89" t="s">
        <v>7</v>
      </c>
      <c r="B63" s="98"/>
      <c r="C63" s="95" t="str">
        <f>+C50</f>
        <v>Ventas de Producción Propia
En pesos</v>
      </c>
      <c r="D63" s="306"/>
      <c r="E63" s="95" t="str">
        <f>+E50</f>
        <v>Ventas de Producción Encargada o Contratada a Terceros
En pesos</v>
      </c>
      <c r="F63" s="98"/>
    </row>
    <row r="64" spans="1:6" hidden="1" x14ac:dyDescent="0.2">
      <c r="A64" s="97">
        <v>2002</v>
      </c>
      <c r="B64" s="98"/>
      <c r="C64" s="111">
        <f>+C55-SUM(C7:C18)</f>
        <v>0</v>
      </c>
      <c r="D64" s="307"/>
      <c r="E64" s="111">
        <f>+E55-SUM(E7:E18)</f>
        <v>0</v>
      </c>
      <c r="F64" s="98"/>
    </row>
    <row r="65" spans="1:6" hidden="1" x14ac:dyDescent="0.2">
      <c r="A65" s="99">
        <v>2003</v>
      </c>
      <c r="B65" s="98"/>
      <c r="C65" s="115">
        <f>+C56-SUM(C19:C30)</f>
        <v>0</v>
      </c>
      <c r="D65" s="307"/>
      <c r="E65" s="115">
        <f>+E56-SUM(E19:E30)</f>
        <v>0</v>
      </c>
      <c r="F65" s="98"/>
    </row>
    <row r="66" spans="1:6" ht="13.5" hidden="1" thickBot="1" x14ac:dyDescent="0.25">
      <c r="A66" s="100">
        <v>2004</v>
      </c>
      <c r="B66" s="98"/>
      <c r="C66" s="119">
        <f>+C57-SUM(C31:C42)</f>
        <v>0</v>
      </c>
      <c r="D66" s="307"/>
      <c r="E66" s="119">
        <f>+E57-SUM(E31:E42)</f>
        <v>0</v>
      </c>
      <c r="F66" s="98"/>
    </row>
    <row r="67" spans="1:6" hidden="1" x14ac:dyDescent="0.2">
      <c r="A67" s="97" t="s">
        <v>191</v>
      </c>
      <c r="B67" s="98"/>
      <c r="C67" s="124" t="e">
        <f>+#REF!-(SUM(C31:INDEX(C31:C42,'[4]parámetros e instrucciones'!$E$3)))</f>
        <v>#REF!</v>
      </c>
      <c r="D67" s="307"/>
      <c r="E67" s="124" t="e">
        <f>+#REF!-(SUM(E31:INDEX(E31:E42,'[5]parámetros e instrucciones'!$E$3)))</f>
        <v>#REF!</v>
      </c>
      <c r="F67" s="98"/>
    </row>
    <row r="68" spans="1:6" ht="13.5" hidden="1" thickBot="1" x14ac:dyDescent="0.25">
      <c r="A68" s="100" t="s">
        <v>187</v>
      </c>
      <c r="B68" s="98"/>
      <c r="C68" s="129" t="e">
        <f>+#REF!-(SUM(#REF!:INDEX(#REF!,'[4]parámetros e instrucciones'!$E$3)))</f>
        <v>#REF!</v>
      </c>
      <c r="D68" s="308"/>
      <c r="E68" s="129" t="e">
        <f>+#REF!-(SUM(#REF!:INDEX(#REF!,'[5]parámetros e instrucciones'!$E$3)))</f>
        <v>#REF!</v>
      </c>
    </row>
  </sheetData>
  <sheetProtection formatCells="0" formatColumns="0" formatRows="0"/>
  <protectedRanges>
    <protectedRange sqref="C55:D57 C7:D48" name="Rango2_1_1"/>
    <protectedRange sqref="C55:D57" name="Rango1_1_1"/>
    <protectedRange sqref="E55:E57 E7:E48" name="Rango2_1_1_1"/>
    <protectedRange sqref="E55:E57" name="Rango1_1_1_1"/>
  </protectedRanges>
  <mergeCells count="4">
    <mergeCell ref="A1:E1"/>
    <mergeCell ref="A2:E2"/>
    <mergeCell ref="A3:E3"/>
    <mergeCell ref="A4:E4"/>
  </mergeCells>
  <phoneticPr fontId="16" type="noConversion"/>
  <printOptions horizontalCentered="1" verticalCentered="1"/>
  <pageMargins left="0.19685039370078741" right="0.19685039370078741" top="1.0236220472440944" bottom="0.98425196850393704" header="0.19685039370078741" footer="0.51181102362204722"/>
  <pageSetup paperSize="9" scale="85" orientation="portrait" horizontalDpi="300" verticalDpi="30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39</vt:i4>
      </vt:variant>
    </vt:vector>
  </HeadingPairs>
  <TitlesOfParts>
    <vt:vector size="81" baseType="lpstr">
      <vt:lpstr>parámetros e instrucciones</vt:lpstr>
      <vt:lpstr>anexo</vt:lpstr>
      <vt:lpstr>1 modelos C</vt:lpstr>
      <vt:lpstr>1 modelos T</vt:lpstr>
      <vt:lpstr>2 prod.  nac. C</vt:lpstr>
      <vt:lpstr>2 prod.  nac. T</vt:lpstr>
      <vt:lpstr>3 vol. C</vt:lpstr>
      <vt:lpstr>3 vol. T</vt:lpstr>
      <vt:lpstr>4.$ C</vt:lpstr>
      <vt:lpstr>4.$ T</vt:lpstr>
      <vt:lpstr>4.conf C</vt:lpstr>
      <vt:lpstr>4.conf T</vt:lpstr>
      <vt:lpstr>4.RES PUB C</vt:lpstr>
      <vt:lpstr>4.RES PUB T</vt:lpstr>
      <vt:lpstr>5capprod C</vt:lpstr>
      <vt:lpstr>5capprod T</vt:lpstr>
      <vt:lpstr>Ejemplo</vt:lpstr>
      <vt:lpstr>6-empleo </vt:lpstr>
      <vt:lpstr>7.costos totales C</vt:lpstr>
      <vt:lpstr>7.costos totales T</vt:lpstr>
      <vt:lpstr>8. Costos CR 1001</vt:lpstr>
      <vt:lpstr>8. Costos CR 1003 </vt:lpstr>
      <vt:lpstr>8. Costos TR 1108</vt:lpstr>
      <vt:lpstr>8. Costos TR 1103</vt:lpstr>
      <vt:lpstr>9.1.a. adicional costos C</vt:lpstr>
      <vt:lpstr>9.1.badicional costos C </vt:lpstr>
      <vt:lpstr>9.2.a.adicional costos T</vt:lpstr>
      <vt:lpstr>9.2.b.adicional costos T</vt:lpstr>
      <vt:lpstr>10.precios CR 1001</vt:lpstr>
      <vt:lpstr>10.precios CR 1003</vt:lpstr>
      <vt:lpstr>10.precios TR 1108</vt:lpstr>
      <vt:lpstr>10.precios TR 1103</vt:lpstr>
      <vt:lpstr>11.impo C</vt:lpstr>
      <vt:lpstr>11.impo T</vt:lpstr>
      <vt:lpstr>12.reventa C</vt:lpstr>
      <vt:lpstr>12.reventa T</vt:lpstr>
      <vt:lpstr>13.existencias C</vt:lpstr>
      <vt:lpstr>13.existencias T</vt:lpstr>
      <vt:lpstr>14impo semi C</vt:lpstr>
      <vt:lpstr>14impo semi T</vt:lpstr>
      <vt:lpstr>11-Máx. Prod.</vt:lpstr>
      <vt:lpstr>14-horas trabajadas</vt:lpstr>
      <vt:lpstr>'1 modelos C'!Área_de_impresión</vt:lpstr>
      <vt:lpstr>'1 modelos T'!Área_de_impresión</vt:lpstr>
      <vt:lpstr>'10.precios CR 1001'!Área_de_impresión</vt:lpstr>
      <vt:lpstr>'10.precios CR 1003'!Área_de_impresión</vt:lpstr>
      <vt:lpstr>'10.precios TR 1103'!Área_de_impresión</vt:lpstr>
      <vt:lpstr>'10.precios TR 1108'!Área_de_impresión</vt:lpstr>
      <vt:lpstr>'11.impo C'!Área_de_impresión</vt:lpstr>
      <vt:lpstr>'11.impo T'!Área_de_impresión</vt:lpstr>
      <vt:lpstr>'11-Máx. Prod.'!Área_de_impresión</vt:lpstr>
      <vt:lpstr>'12.reventa C'!Área_de_impresión</vt:lpstr>
      <vt:lpstr>'12.reventa T'!Área_de_impresión</vt:lpstr>
      <vt:lpstr>'13.existencias C'!Área_de_impresión</vt:lpstr>
      <vt:lpstr>'13.existencias T'!Área_de_impresión</vt:lpstr>
      <vt:lpstr>'14-horas trabajadas'!Área_de_impresión</vt:lpstr>
      <vt:lpstr>'14impo semi C'!Área_de_impresión</vt:lpstr>
      <vt:lpstr>'14impo semi T'!Área_de_impresión</vt:lpstr>
      <vt:lpstr>'2 prod.  nac. C'!Área_de_impresión</vt:lpstr>
      <vt:lpstr>'2 prod.  nac. T'!Área_de_impresión</vt:lpstr>
      <vt:lpstr>'3 vol. C'!Área_de_impresión</vt:lpstr>
      <vt:lpstr>'3 vol. T'!Área_de_impresión</vt:lpstr>
      <vt:lpstr>'4.$ C'!Área_de_impresión</vt:lpstr>
      <vt:lpstr>'4.$ T'!Área_de_impresión</vt:lpstr>
      <vt:lpstr>'4.RES PUB C'!Área_de_impresión</vt:lpstr>
      <vt:lpstr>'4.RES PUB T'!Área_de_impresión</vt:lpstr>
      <vt:lpstr>'5capprod C'!Área_de_impresión</vt:lpstr>
      <vt:lpstr>'5capprod T'!Área_de_impresión</vt:lpstr>
      <vt:lpstr>'6-empleo '!Área_de_impresión</vt:lpstr>
      <vt:lpstr>'7.costos totales C'!Área_de_impresión</vt:lpstr>
      <vt:lpstr>'7.costos totales T'!Área_de_impresión</vt:lpstr>
      <vt:lpstr>'8. Costos CR 1001'!Área_de_impresión</vt:lpstr>
      <vt:lpstr>'8. Costos CR 1003 '!Área_de_impresión</vt:lpstr>
      <vt:lpstr>'8. Costos TR 1103'!Área_de_impresión</vt:lpstr>
      <vt:lpstr>'8. Costos TR 1108'!Área_de_impresión</vt:lpstr>
      <vt:lpstr>'9.1.a. adicional costos C'!Área_de_impresión</vt:lpstr>
      <vt:lpstr>'9.1.badicional costos C '!Área_de_impresión</vt:lpstr>
      <vt:lpstr>'9.2.a.adicional costos T'!Área_de_impresión</vt:lpstr>
      <vt:lpstr>'9.2.b.adicional costos T'!Área_de_impresión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2020-07-21T19:19:28Z</cp:lastPrinted>
  <dcterms:created xsi:type="dcterms:W3CDTF">1996-10-10T17:31:07Z</dcterms:created>
  <dcterms:modified xsi:type="dcterms:W3CDTF">2020-07-21T19:20:03Z</dcterms:modified>
</cp:coreProperties>
</file>