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70" windowWidth="15480" windowHeight="5685" tabRatio="1000" firstSheet="5" activeTab="21"/>
  </bookViews>
  <sheets>
    <sheet name="parámetros e instrucciones" sheetId="1" r:id="rId1"/>
    <sheet name="anexo" sheetId="2" r:id="rId2"/>
    <sheet name="1.modelos" sheetId="3" r:id="rId3"/>
    <sheet name="2. prod.  nac." sheetId="4" r:id="rId4"/>
    <sheet name="3.vol." sheetId="5" r:id="rId5"/>
    <sheet name="4.$" sheetId="6" r:id="rId6"/>
    <sheet name="4.res pub" sheetId="7" r:id="rId7"/>
    <sheet name="4.conf" sheetId="8" r:id="rId8"/>
    <sheet name="5capprod" sheetId="9" r:id="rId9"/>
    <sheet name="Ejemplo" sheetId="10" r:id="rId10"/>
    <sheet name="6-empleo " sheetId="11" r:id="rId11"/>
    <sheet name="7.costos totales " sheetId="12" r:id="rId12"/>
    <sheet name="8.a.... Costos" sheetId="13" r:id="rId13"/>
    <sheet name="9.a adicionalcostos" sheetId="14" r:id="rId14"/>
    <sheet name="10.-precios" sheetId="15" r:id="rId15"/>
    <sheet name="11- impo totales " sheetId="16" r:id="rId16"/>
    <sheet name="11.b- impo  " sheetId="17" r:id="rId17"/>
    <sheet name="12Reventa" sheetId="18" r:id="rId18"/>
    <sheet name="13 existencias" sheetId="19" r:id="rId19"/>
    <sheet name="11-Máx. Prod." sheetId="20" state="hidden" r:id="rId20"/>
    <sheet name="14-horas trabajadas" sheetId="21" state="hidden" r:id="rId21"/>
    <sheet name="Hoja1" sheetId="22" r:id="rId22"/>
  </sheets>
  <externalReferences>
    <externalReference r:id="rId25"/>
    <externalReference r:id="rId26"/>
  </externalReferences>
  <definedNames>
    <definedName name="al">'[1]PARAMETROS'!$C$5</definedName>
    <definedName name="año1">'[2]0a_Parámetros'!$H$7</definedName>
    <definedName name="_xlnm.Print_Area" localSheetId="2">'1.modelos'!$A$1:$G$56</definedName>
    <definedName name="_xlnm.Print_Area" localSheetId="14">'10.-precios'!$A$1:$T$65</definedName>
    <definedName name="_xlnm.Print_Area" localSheetId="15">'11- impo totales '!$A$1:$F$63</definedName>
    <definedName name="_xlnm.Print_Area" localSheetId="16">'11.b- impo  '!$A$1:$F$62</definedName>
    <definedName name="_xlnm.Print_Area" localSheetId="19">'11-Máx. Prod.'!$A$1:$B$5</definedName>
    <definedName name="_xlnm.Print_Area" localSheetId="17">'12Reventa'!$A$1:$K$63</definedName>
    <definedName name="_xlnm.Print_Area" localSheetId="18">'13 existencias'!$A$1:$E$13</definedName>
    <definedName name="_xlnm.Print_Area" localSheetId="20">'14-horas trabajadas'!$A$1:$D$10</definedName>
    <definedName name="_xlnm.Print_Area" localSheetId="3">'2. prod.  nac.'!$A$1:$C$17</definedName>
    <definedName name="_xlnm.Print_Area" localSheetId="4">'3.vol.'!$C$1:$M$63</definedName>
    <definedName name="_xlnm.Print_Area" localSheetId="5">'4.$'!$A$1:$E$63</definedName>
    <definedName name="_xlnm.Print_Area" localSheetId="7">'4.conf'!$A$1:$C$62</definedName>
    <definedName name="_xlnm.Print_Area" localSheetId="6">'4.res pub'!$A$1:$D$63</definedName>
    <definedName name="_xlnm.Print_Area" localSheetId="8">'5capprod'!$A$1:$B$10</definedName>
    <definedName name="_xlnm.Print_Area" localSheetId="10">'6-empleo '!$B$1:$H$11</definedName>
    <definedName name="_xlnm.Print_Area" localSheetId="11">'7.costos totales '!$A$1:$E$44</definedName>
    <definedName name="_xlnm.Print_Area" localSheetId="12">'8.a.... Costos'!$A$1:$AN$68</definedName>
    <definedName name="_xlnm.Print_Area" localSheetId="13">'9.a adicionalcostos'!$A$1:$G$45</definedName>
    <definedName name="_xlnm.Print_Area" localSheetId="1">'anexo'!$C$10</definedName>
    <definedName name="_xlnm.Print_Area" localSheetId="9">'Ejemplo'!$A$1:$G$43</definedName>
  </definedNames>
  <calcPr calcMode="manual" fullCalcOnLoad="1"/>
</workbook>
</file>

<file path=xl/sharedStrings.xml><?xml version="1.0" encoding="utf-8"?>
<sst xmlns="http://schemas.openxmlformats.org/spreadsheetml/2006/main" count="659" uniqueCount="265">
  <si>
    <t>ANEXO ESTADÍSTICO</t>
  </si>
  <si>
    <t>Cuadro N° 1</t>
  </si>
  <si>
    <t>Producto</t>
  </si>
  <si>
    <t>RANKING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</si>
  <si>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</si>
  <si>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</si>
  <si>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</si>
  <si>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</si>
  <si>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</si>
  <si>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</si>
  <si>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</si>
  <si>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</si>
  <si>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</si>
  <si>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</si>
  <si>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</si>
  <si>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</si>
  <si>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</si>
  <si>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</si>
  <si>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</si>
  <si>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</si>
  <si>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</si>
  <si>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Origenes no investigados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</si>
  <si>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</si>
  <si>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</si>
  <si>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</si>
  <si>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</si>
  <si>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</si>
  <si>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</si>
  <si>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</si>
  <si>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</si>
  <si>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</si>
  <si>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</si>
  <si>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</si>
  <si>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</si>
  <si>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</si>
  <si>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</si>
  <si>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</si>
  <si>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</si>
  <si>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</si>
  <si>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</si>
  <si>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</si>
  <si>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</si>
  <si>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</si>
  <si>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</si>
  <si>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</si>
  <si>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</si>
  <si>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</si>
  <si>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</si>
  <si>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</si>
  <si>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</si>
  <si>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</si>
  <si>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 val="single"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</si>
  <si>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</si>
  <si>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</si>
  <si>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</si>
  <si>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</si>
  <si>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</si>
  <si>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</si>
  <si>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</si>
  <si>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</si>
  <si>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</si>
  <si>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</si>
  <si>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</si>
  <si>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</si>
  <si>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</si>
  <si>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</si>
  <si>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</si>
  <si>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</si>
  <si>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</si>
  <si>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</si>
  <si>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</si>
  <si>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</si>
  <si>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</si>
  <si>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</si>
  <si>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</si>
  <si>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</si>
  <si>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</si>
  <si>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</si>
  <si>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</si>
  <si>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</si>
  <si>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</si>
  <si>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</si>
  <si>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</si>
  <si>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Proveedor</t>
  </si>
  <si>
    <t>(Fecha y N°) *</t>
  </si>
  <si>
    <t>(Total)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</si>
  <si>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</si>
  <si>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</si>
  <si>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</si>
  <si>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</si>
  <si>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</si>
  <si>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</si>
  <si>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</si>
  <si>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</si>
  <si>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</si>
  <si>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indicar tipo/modelo/artículo, etc.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</si>
  <si>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</si>
  <si>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</si>
  <si>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</si>
  <si>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</si>
  <si>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</si>
  <si>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</si>
  <si>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</si>
  <si>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</si>
  <si>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</si>
  <si>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</si>
  <si>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</si>
  <si>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</si>
  <si>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</si>
  <si>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</si>
  <si>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</si>
  <si>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ene-xxx 2005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</si>
  <si>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</si>
  <si>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</si>
  <si>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</si>
  <si>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</si>
  <si>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</si>
  <si>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</si>
  <si>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</si>
  <si>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</si>
  <si>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</si>
  <si>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</si>
  <si>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</si>
  <si>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</si>
  <si>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</si>
  <si>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</si>
  <si>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</si>
  <si>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</si>
  <si>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</si>
  <si>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</si>
  <si>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</si>
  <si>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</si>
  <si>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</si>
  <si>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</si>
  <si>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Masa Salalrial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</si>
  <si>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</si>
  <si>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</si>
  <si>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</si>
  <si>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</si>
  <si>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  <family val="0"/>
      </rPr>
      <t xml:space="preserve"> </t>
    </r>
  </si>
  <si>
    <t>Cuadro N° 12</t>
  </si>
  <si>
    <t>Cuadro N° 13</t>
  </si>
  <si>
    <r>
      <t xml:space="preserve">capacidad </t>
    </r>
    <r>
      <rPr>
        <b/>
        <u val="single"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</si>
  <si>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</si>
  <si>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</si>
  <si>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</si>
  <si>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</si>
  <si>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</si>
  <si>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</si>
  <si>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</si>
  <si>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</si>
  <si>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</si>
  <si>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</si>
  <si>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</si>
  <si>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</si>
  <si>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</si>
  <si>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</si>
  <si>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</si>
  <si>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</si>
  <si>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</si>
  <si>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</si>
  <si>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</si>
  <si>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</si>
  <si>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</si>
  <si>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</si>
  <si>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Cuadro N° 7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</si>
  <si>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</si>
  <si>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</si>
  <si>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</si>
  <si>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</si>
  <si>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</si>
  <si>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 xml:space="preserve">                           %</t>
  </si>
  <si>
    <t>comunes de fábrica</t>
  </si>
  <si>
    <t xml:space="preserve">Insumos nacionales </t>
  </si>
  <si>
    <t>Insumos importados</t>
  </si>
  <si>
    <t>unidad de medida del insumo</t>
  </si>
  <si>
    <t>Cuadro N° 9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</si>
  <si>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</si>
  <si>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</si>
  <si>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</si>
  <si>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</si>
  <si>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</si>
  <si>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</si>
  <si>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</si>
  <si>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</si>
  <si>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</si>
  <si>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</si>
  <si>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</si>
  <si>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Diferencial (+ / - ) asignable a canal minorista</t>
  </si>
  <si>
    <t>Diferencial (+ / - ) asignable a canal …….</t>
  </si>
  <si>
    <t>Existencias al cierre de cada período</t>
  </si>
  <si>
    <t>ene-xxx 2006</t>
  </si>
  <si>
    <t>ene-xxx 06</t>
  </si>
  <si>
    <t>ene-xxx05</t>
  </si>
  <si>
    <t>Beneficio Fiscal</t>
  </si>
  <si>
    <t>Supongamos que la capacidad de la etapa que limita la producción fue utilizada en 2005</t>
  </si>
  <si>
    <t>Mix de producción de 2005</t>
  </si>
  <si>
    <t>Mix 2005</t>
  </si>
  <si>
    <t xml:space="preserve">Si en el año 2006 la capacidad de producción, debido a inversiones que se hayan realizado se </t>
  </si>
  <si>
    <t>eleva en un 50%, las unidades totales pasan a ser 1800 de acuerdo al mix vigente en 2005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</si>
  <si>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</si>
  <si>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</si>
  <si>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</si>
  <si>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</si>
  <si>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</si>
  <si>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r>
      <t xml:space="preserve">Tipos de </t>
    </r>
  </si>
  <si>
    <t>Cuadro Nº 4.2</t>
  </si>
  <si>
    <t>Diferencial (+ / - ) asignable a canal seprista</t>
  </si>
  <si>
    <t>Toneladas</t>
  </si>
  <si>
    <t>en pesos por tonelada de producto similar</t>
  </si>
  <si>
    <t xml:space="preserve"> </t>
  </si>
  <si>
    <t xml:space="preserve">Facturado </t>
  </si>
  <si>
    <t>menos un 80% del total de insumos nacionales/importados). Agregue las filas que sean necesarias.</t>
  </si>
  <si>
    <r>
      <t xml:space="preserve">(1)  Insumos o componentes  o partes y piezas o subconjuntos. </t>
    </r>
    <r>
      <rPr>
        <b/>
        <u val="single"/>
        <sz val="10"/>
        <rFont val="Arial"/>
        <family val="2"/>
      </rPr>
      <t>Proporcionar la información de los principales insumos utilizados en el proceso de producción (aquellos que representen al</t>
    </r>
  </si>
  <si>
    <t>4° tipo</t>
  </si>
  <si>
    <t>.....° tipo</t>
  </si>
  <si>
    <t>Insumos nacionales (1) -DESAGREGUE-</t>
  </si>
  <si>
    <t>promedio 2013</t>
  </si>
  <si>
    <t>promedio 2014</t>
  </si>
  <si>
    <t>Insumos importados (1) -DESAGREGUE-</t>
  </si>
  <si>
    <t>RUEDAS DE ALEACIÓN</t>
  </si>
  <si>
    <t>En unidades</t>
  </si>
  <si>
    <t>promedio 2015</t>
  </si>
  <si>
    <t>CHINA</t>
  </si>
  <si>
    <t>Unidades</t>
  </si>
  <si>
    <t>(en unidades y valores de primera venta)</t>
  </si>
  <si>
    <t>Ruedas importadas de todos los orígenes</t>
  </si>
  <si>
    <t>en pesos por UNIDAD</t>
  </si>
  <si>
    <t>Cuadro N° 11.b</t>
  </si>
  <si>
    <t>Cuadro N° 11.a</t>
  </si>
  <si>
    <t>cantidad por unidad de producto / art.represent</t>
  </si>
  <si>
    <t>por unidades</t>
  </si>
  <si>
    <t>6</t>
  </si>
  <si>
    <t>Ene - Jun 16</t>
  </si>
  <si>
    <t>Ene - Jun 15</t>
  </si>
  <si>
    <t>promedio Ene - Jun 2016</t>
  </si>
  <si>
    <t>Diametro:</t>
  </si>
  <si>
    <t>Otras Características:</t>
  </si>
  <si>
    <t>SI HUBIERA DIFERENCIAS ENTRE LOS MODELOS REPRESENTATIVOS COMPLETE UNO POR MODELO</t>
  </si>
  <si>
    <r>
      <t>Producto informado:  AMAROK 17"</t>
    </r>
    <r>
      <rPr>
        <b/>
        <sz val="10"/>
        <rFont val="Arial"/>
        <family val="2"/>
      </rPr>
      <t xml:space="preserve"> Participación en la facturación de 2015 _________________%</t>
    </r>
  </si>
  <si>
    <r>
      <t>Producto informado:  FOCUS  17"</t>
    </r>
    <r>
      <rPr>
        <b/>
        <sz val="10"/>
        <rFont val="Arial"/>
        <family val="2"/>
      </rPr>
      <t xml:space="preserve"> Participación en la facturación de 2015 _________________%</t>
    </r>
  </si>
  <si>
    <r>
      <t>Producto informado:  SANTIAGUITO  16"</t>
    </r>
    <r>
      <rPr>
        <b/>
        <sz val="10"/>
        <rFont val="Arial"/>
        <family val="2"/>
      </rPr>
      <t xml:space="preserve"> Participación en la facturación de 2015 _________________%</t>
    </r>
  </si>
  <si>
    <t>de una  RUEDA DE ALEACIÓN DE ALUMINIO DE VW AMAROK 17" O EQUIVALENTE</t>
  </si>
  <si>
    <t>de una  RUEDA DE ALEACIÓN DE ALUMINIO DE FOCUS 17" O EQUIVALENTE</t>
  </si>
  <si>
    <t>de una  RUEDA DE ALEACIÓN DE ALUMINIO DE PEUGEOT PSA - SANTIAGUITO 16" O EQUIVALENTE</t>
  </si>
  <si>
    <t>de una  RUEDA DE ALEACIÓN DE ALUMINIO DE FIAT 14" O EQUIVALENTE</t>
  </si>
  <si>
    <r>
      <t>Producto informado:  FIAT  14"</t>
    </r>
    <r>
      <rPr>
        <b/>
        <sz val="10"/>
        <rFont val="Arial"/>
        <family val="2"/>
      </rPr>
      <t xml:space="preserve"> Participación en la facturación de 2015 _________________%</t>
    </r>
  </si>
  <si>
    <t>Costos Totales del conjunto de todas las</t>
  </si>
  <si>
    <t>originarias de China</t>
  </si>
  <si>
    <t>Cuadro N° 8.1</t>
  </si>
  <si>
    <t>Cuadro N° 8.2</t>
  </si>
  <si>
    <t>Cuadro N° 8.3</t>
  </si>
  <si>
    <t>Cuadro N° 8.4</t>
  </si>
  <si>
    <t>Cuadro Nº 10.1</t>
  </si>
  <si>
    <t>Cuadro Nº 10.2</t>
  </si>
  <si>
    <t>Cuadro Nº 10.3</t>
  </si>
  <si>
    <t>Cuadro Nº 10.4</t>
  </si>
  <si>
    <t>Cuadro Nº 4.1</t>
  </si>
  <si>
    <t>Ford</t>
  </si>
  <si>
    <t>PSA</t>
  </si>
  <si>
    <t>VW</t>
  </si>
  <si>
    <t>Toyota</t>
  </si>
  <si>
    <t>Fiat</t>
  </si>
  <si>
    <t>GM</t>
  </si>
  <si>
    <t>3% de las importaciones a reposición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</si>
</sst>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 \ \ ;______@_ \ \ \ "/>
    <numFmt numFmtId="177" formatCode="_-* #,##0.00\ [$€]_-;\-* #,##0.00\ [$€]_-;_-* &quot;-&quot;??\ [$€]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sz val="8"/>
      <name val="MS Sans Serif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Arial"/>
      <family val="2"/>
    </font>
    <font>
      <b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5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6" applyBorder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7" fillId="2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3" fillId="0" borderId="10" applyNumberFormat="0" applyFill="0" applyAlignment="0" applyProtection="0"/>
    <xf numFmtId="0" fontId="52" fillId="0" borderId="11" applyNumberFormat="0" applyFill="0" applyAlignment="0" applyProtection="0"/>
  </cellStyleXfs>
  <cellXfs count="514"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3" fontId="0" fillId="0" borderId="30" xfId="53" applyNumberFormat="1" applyFont="1" applyFill="1" applyBorder="1" applyAlignment="1" applyProtection="1" quotePrefix="1">
      <alignment horizontal="right"/>
      <protection locked="0"/>
    </xf>
    <xf numFmtId="3" fontId="0" fillId="0" borderId="31" xfId="53" applyNumberFormat="1" applyFont="1" applyFill="1" applyBorder="1" applyAlignment="1" applyProtection="1" quotePrefix="1">
      <alignment horizontal="right"/>
      <protection locked="0"/>
    </xf>
    <xf numFmtId="3" fontId="0" fillId="0" borderId="6" xfId="53" applyNumberFormat="1" applyFont="1" applyFill="1" applyBorder="1" applyAlignment="1" applyProtection="1" quotePrefix="1">
      <alignment horizontal="right"/>
      <protection locked="0"/>
    </xf>
    <xf numFmtId="3" fontId="0" fillId="0" borderId="0" xfId="53" applyNumberFormat="1" applyFont="1" applyFill="1" applyBorder="1" applyAlignment="1" applyProtection="1" quotePrefix="1">
      <alignment horizontal="right"/>
      <protection locked="0"/>
    </xf>
    <xf numFmtId="3" fontId="0" fillId="0" borderId="32" xfId="53" applyNumberFormat="1" applyFont="1" applyFill="1" applyBorder="1" applyAlignment="1" applyProtection="1" quotePrefix="1">
      <alignment horizontal="right"/>
      <protection locked="0"/>
    </xf>
    <xf numFmtId="3" fontId="0" fillId="0" borderId="12" xfId="53" applyNumberFormat="1" applyFont="1" applyFill="1" applyBorder="1" applyAlignment="1" applyProtection="1" quotePrefix="1">
      <alignment horizontal="right"/>
      <protection locked="0"/>
    </xf>
    <xf numFmtId="3" fontId="0" fillId="0" borderId="20" xfId="53" applyNumberFormat="1" applyFont="1" applyFill="1" applyBorder="1" applyAlignment="1" applyProtection="1" quotePrefix="1">
      <alignment horizontal="right"/>
      <protection locked="0"/>
    </xf>
    <xf numFmtId="3" fontId="0" fillId="0" borderId="33" xfId="53" applyNumberFormat="1" applyFont="1" applyFill="1" applyBorder="1" applyAlignment="1" applyProtection="1" quotePrefix="1">
      <alignment horizontal="right"/>
      <protection locked="0"/>
    </xf>
    <xf numFmtId="3" fontId="0" fillId="0" borderId="16" xfId="53" applyNumberFormat="1" applyFont="1" applyFill="1" applyBorder="1" applyAlignment="1" applyProtection="1" quotePrefix="1">
      <alignment horizontal="right"/>
      <protection locked="0"/>
    </xf>
    <xf numFmtId="3" fontId="0" fillId="0" borderId="21" xfId="53" applyNumberFormat="1" applyFont="1" applyFill="1" applyBorder="1" applyAlignment="1" applyProtection="1" quotePrefix="1">
      <alignment horizontal="right"/>
      <protection locked="0"/>
    </xf>
    <xf numFmtId="3" fontId="0" fillId="0" borderId="34" xfId="53" applyNumberFormat="1" applyFont="1" applyFill="1" applyBorder="1" applyAlignment="1" applyProtection="1" quotePrefix="1">
      <alignment horizontal="right"/>
      <protection locked="0"/>
    </xf>
    <xf numFmtId="3" fontId="0" fillId="0" borderId="25" xfId="53" applyNumberFormat="1" applyFont="1" applyFill="1" applyBorder="1" applyAlignment="1" applyProtection="1" quotePrefix="1">
      <alignment horizontal="right"/>
      <protection locked="0"/>
    </xf>
    <xf numFmtId="3" fontId="0" fillId="0" borderId="24" xfId="53" applyNumberFormat="1" applyFont="1" applyFill="1" applyBorder="1" applyAlignment="1" applyProtection="1" quotePrefix="1">
      <alignment horizontal="right"/>
      <protection locked="0"/>
    </xf>
    <xf numFmtId="3" fontId="0" fillId="0" borderId="35" xfId="53" applyNumberFormat="1" applyFont="1" applyFill="1" applyBorder="1" applyAlignment="1" applyProtection="1" quotePrefix="1">
      <alignment horizontal="right"/>
      <protection locked="0"/>
    </xf>
    <xf numFmtId="3" fontId="0" fillId="0" borderId="36" xfId="53" applyNumberFormat="1" applyFont="1" applyFill="1" applyBorder="1" applyAlignment="1" applyProtection="1" quotePrefix="1">
      <alignment horizontal="right"/>
      <protection locked="0"/>
    </xf>
    <xf numFmtId="3" fontId="0" fillId="0" borderId="37" xfId="53" applyNumberFormat="1" applyFont="1" applyFill="1" applyBorder="1" applyAlignment="1" applyProtection="1" quotePrefix="1">
      <alignment horizontal="right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176" fontId="0" fillId="0" borderId="0" xfId="53" applyNumberFormat="1" applyFont="1" applyFill="1" applyBorder="1" applyAlignment="1" applyProtection="1" quotePrefix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3" fontId="0" fillId="0" borderId="0" xfId="53" applyNumberFormat="1" applyFont="1" applyFill="1" applyBorder="1" applyAlignment="1" applyProtection="1" quotePrefix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3" fontId="0" fillId="0" borderId="6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Fill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3" fontId="0" fillId="0" borderId="21" xfId="0" applyNumberFormat="1" applyFont="1" applyBorder="1" applyAlignment="1" applyProtection="1">
      <alignment horizontal="center"/>
      <protection locked="0"/>
    </xf>
    <xf numFmtId="1" fontId="1" fillId="0" borderId="6" xfId="0" applyNumberFormat="1" applyFont="1" applyFill="1" applyBorder="1" applyAlignment="1" applyProtection="1">
      <alignment horizontal="center"/>
      <protection locked="0"/>
    </xf>
    <xf numFmtId="3" fontId="0" fillId="0" borderId="38" xfId="0" applyNumberFormat="1" applyFont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33" borderId="0" xfId="0" applyNumberFormat="1" applyFont="1" applyFill="1" applyBorder="1" applyAlignment="1" applyProtection="1" quotePrefix="1">
      <alignment horizontal="center"/>
      <protection locked="0"/>
    </xf>
    <xf numFmtId="0" fontId="0" fillId="33" borderId="0" xfId="0" applyFont="1" applyFill="1" applyBorder="1" applyAlignment="1" applyProtection="1" quotePrefix="1">
      <alignment horizontal="center"/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/>
      <protection locked="0"/>
    </xf>
    <xf numFmtId="0" fontId="16" fillId="0" borderId="28" xfId="0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16" fillId="0" borderId="39" xfId="0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1" fontId="16" fillId="0" borderId="20" xfId="0" applyNumberFormat="1" applyFont="1" applyFill="1" applyBorder="1" applyAlignment="1" applyProtection="1">
      <alignment horizontal="center"/>
      <protection locked="0"/>
    </xf>
    <xf numFmtId="1" fontId="16" fillId="0" borderId="21" xfId="0" applyNumberFormat="1" applyFont="1" applyFill="1" applyBorder="1" applyAlignment="1" applyProtection="1">
      <alignment horizontal="center"/>
      <protection locked="0"/>
    </xf>
    <xf numFmtId="17" fontId="1" fillId="34" borderId="6" xfId="0" applyNumberFormat="1" applyFont="1" applyFill="1" applyBorder="1" applyAlignment="1" applyProtection="1">
      <alignment horizontal="center"/>
      <protection locked="0"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0" fillId="0" borderId="15" xfId="53" applyNumberFormat="1" applyFont="1" applyFill="1" applyBorder="1" applyAlignment="1" applyProtection="1" quotePrefix="1">
      <alignment horizontal="right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4" fontId="15" fillId="35" borderId="30" xfId="0" applyNumberFormat="1" applyFont="1" applyFill="1" applyBorder="1" applyAlignment="1" applyProtection="1">
      <alignment horizontal="center"/>
      <protection/>
    </xf>
    <xf numFmtId="4" fontId="15" fillId="35" borderId="31" xfId="0" applyNumberFormat="1" applyFont="1" applyFill="1" applyBorder="1" applyAlignment="1" applyProtection="1">
      <alignment horizontal="center"/>
      <protection/>
    </xf>
    <xf numFmtId="4" fontId="15" fillId="35" borderId="41" xfId="0" applyNumberFormat="1" applyFont="1" applyFill="1" applyBorder="1" applyAlignment="1" applyProtection="1">
      <alignment horizontal="center"/>
      <protection/>
    </xf>
    <xf numFmtId="4" fontId="15" fillId="35" borderId="6" xfId="0" applyNumberFormat="1" applyFont="1" applyFill="1" applyBorder="1" applyAlignment="1" applyProtection="1">
      <alignment horizontal="center"/>
      <protection/>
    </xf>
    <xf numFmtId="4" fontId="15" fillId="35" borderId="32" xfId="0" applyNumberFormat="1" applyFont="1" applyFill="1" applyBorder="1" applyAlignment="1" applyProtection="1">
      <alignment horizontal="center"/>
      <protection/>
    </xf>
    <xf numFmtId="4" fontId="15" fillId="35" borderId="12" xfId="0" applyNumberFormat="1" applyFont="1" applyFill="1" applyBorder="1" applyAlignment="1" applyProtection="1">
      <alignment horizontal="center"/>
      <protection/>
    </xf>
    <xf numFmtId="4" fontId="15" fillId="35" borderId="42" xfId="0" applyNumberFormat="1" applyFont="1" applyFill="1" applyBorder="1" applyAlignment="1" applyProtection="1">
      <alignment horizontal="center"/>
      <protection/>
    </xf>
    <xf numFmtId="4" fontId="15" fillId="35" borderId="20" xfId="0" applyNumberFormat="1" applyFont="1" applyFill="1" applyBorder="1" applyAlignment="1" applyProtection="1">
      <alignment horizontal="center"/>
      <protection/>
    </xf>
    <xf numFmtId="4" fontId="15" fillId="35" borderId="35" xfId="0" applyNumberFormat="1" applyFont="1" applyFill="1" applyBorder="1" applyAlignment="1" applyProtection="1">
      <alignment horizontal="center"/>
      <protection/>
    </xf>
    <xf numFmtId="4" fontId="15" fillId="35" borderId="36" xfId="0" applyNumberFormat="1" applyFont="1" applyFill="1" applyBorder="1" applyAlignment="1" applyProtection="1">
      <alignment horizontal="center"/>
      <protection/>
    </xf>
    <xf numFmtId="4" fontId="15" fillId="35" borderId="43" xfId="0" applyNumberFormat="1" applyFont="1" applyFill="1" applyBorder="1" applyAlignment="1" applyProtection="1">
      <alignment horizontal="center"/>
      <protection/>
    </xf>
    <xf numFmtId="4" fontId="15" fillId="35" borderId="21" xfId="0" applyNumberFormat="1" applyFont="1" applyFill="1" applyBorder="1" applyAlignment="1" applyProtection="1">
      <alignment horizontal="center"/>
      <protection/>
    </xf>
    <xf numFmtId="4" fontId="15" fillId="35" borderId="37" xfId="0" applyNumberFormat="1" applyFont="1" applyFill="1" applyBorder="1" applyAlignment="1" applyProtection="1">
      <alignment horizontal="center"/>
      <protection/>
    </xf>
    <xf numFmtId="4" fontId="15" fillId="35" borderId="13" xfId="0" applyNumberFormat="1" applyFont="1" applyFill="1" applyBorder="1" applyAlignment="1" applyProtection="1">
      <alignment horizontal="center"/>
      <protection/>
    </xf>
    <xf numFmtId="4" fontId="15" fillId="35" borderId="44" xfId="0" applyNumberFormat="1" applyFont="1" applyFill="1" applyBorder="1" applyAlignment="1" applyProtection="1">
      <alignment horizontal="center"/>
      <protection/>
    </xf>
    <xf numFmtId="4" fontId="15" fillId="35" borderId="27" xfId="0" applyNumberFormat="1" applyFont="1" applyFill="1" applyBorder="1" applyAlignment="1" applyProtection="1">
      <alignment horizontal="center"/>
      <protection/>
    </xf>
    <xf numFmtId="4" fontId="15" fillId="35" borderId="38" xfId="0" applyNumberFormat="1" applyFont="1" applyFill="1" applyBorder="1" applyAlignment="1" applyProtection="1">
      <alignment horizontal="center"/>
      <protection/>
    </xf>
    <xf numFmtId="4" fontId="15" fillId="35" borderId="23" xfId="0" applyNumberFormat="1" applyFont="1" applyFill="1" applyBorder="1" applyAlignment="1" applyProtection="1">
      <alignment horizontal="center"/>
      <protection/>
    </xf>
    <xf numFmtId="4" fontId="15" fillId="35" borderId="33" xfId="0" applyNumberFormat="1" applyFont="1" applyFill="1" applyBorder="1" applyAlignment="1" applyProtection="1">
      <alignment horizontal="center"/>
      <protection/>
    </xf>
    <xf numFmtId="4" fontId="15" fillId="35" borderId="16" xfId="0" applyNumberFormat="1" applyFont="1" applyFill="1" applyBorder="1" applyAlignment="1" applyProtection="1" quotePrefix="1">
      <alignment horizontal="center"/>
      <protection/>
    </xf>
    <xf numFmtId="4" fontId="15" fillId="35" borderId="43" xfId="0" applyNumberFormat="1" applyFont="1" applyFill="1" applyBorder="1" applyAlignment="1" applyProtection="1" quotePrefix="1">
      <alignment horizontal="center"/>
      <protection/>
    </xf>
    <xf numFmtId="4" fontId="15" fillId="35" borderId="21" xfId="0" applyNumberFormat="1" applyFont="1" applyFill="1" applyBorder="1" applyAlignment="1" applyProtection="1" quotePrefix="1">
      <alignment horizontal="center"/>
      <protection/>
    </xf>
    <xf numFmtId="4" fontId="15" fillId="35" borderId="6" xfId="53" applyNumberFormat="1" applyFont="1" applyFill="1" applyBorder="1" applyAlignment="1" applyProtection="1" quotePrefix="1">
      <alignment horizontal="right"/>
      <protection/>
    </xf>
    <xf numFmtId="4" fontId="15" fillId="35" borderId="20" xfId="53" applyNumberFormat="1" applyFont="1" applyFill="1" applyBorder="1" applyAlignment="1" applyProtection="1" quotePrefix="1">
      <alignment horizontal="right"/>
      <protection/>
    </xf>
    <xf numFmtId="4" fontId="15" fillId="35" borderId="21" xfId="53" applyNumberFormat="1" applyFont="1" applyFill="1" applyBorder="1" applyAlignment="1" applyProtection="1" quotePrefix="1">
      <alignment horizontal="right"/>
      <protection/>
    </xf>
    <xf numFmtId="4" fontId="15" fillId="35" borderId="24" xfId="53" applyNumberFormat="1" applyFont="1" applyFill="1" applyBorder="1" applyAlignment="1" applyProtection="1" quotePrefix="1">
      <alignment horizontal="right"/>
      <protection/>
    </xf>
    <xf numFmtId="4" fontId="15" fillId="35" borderId="37" xfId="53" applyNumberFormat="1" applyFont="1" applyFill="1" applyBorder="1" applyAlignment="1" applyProtection="1" quotePrefix="1">
      <alignment horizontal="right"/>
      <protection/>
    </xf>
    <xf numFmtId="1" fontId="16" fillId="35" borderId="6" xfId="0" applyNumberFormat="1" applyFont="1" applyFill="1" applyBorder="1" applyAlignment="1" applyProtection="1">
      <alignment horizontal="center"/>
      <protection/>
    </xf>
    <xf numFmtId="1" fontId="16" fillId="35" borderId="20" xfId="0" applyNumberFormat="1" applyFont="1" applyFill="1" applyBorder="1" applyAlignment="1" applyProtection="1">
      <alignment horizontal="center"/>
      <protection/>
    </xf>
    <xf numFmtId="1" fontId="16" fillId="35" borderId="21" xfId="0" applyNumberFormat="1" applyFont="1" applyFill="1" applyBorder="1" applyAlignment="1" applyProtection="1">
      <alignment horizontal="center"/>
      <protection/>
    </xf>
    <xf numFmtId="0" fontId="0" fillId="0" borderId="0" xfId="57" applyBorder="1" applyProtection="1">
      <alignment/>
      <protection/>
    </xf>
    <xf numFmtId="2" fontId="16" fillId="35" borderId="1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/>
      <protection locked="0"/>
    </xf>
    <xf numFmtId="0" fontId="16" fillId="0" borderId="45" xfId="0" applyFont="1" applyBorder="1" applyAlignment="1" applyProtection="1">
      <alignment/>
      <protection locked="0"/>
    </xf>
    <xf numFmtId="0" fontId="16" fillId="0" borderId="46" xfId="0" applyFont="1" applyBorder="1" applyAlignment="1" applyProtection="1">
      <alignment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6" fillId="0" borderId="47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16" fillId="0" borderId="40" xfId="0" applyFont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9" fontId="0" fillId="0" borderId="18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9" fontId="0" fillId="0" borderId="15" xfId="59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53" xfId="0" applyFont="1" applyBorder="1" applyAlignment="1" applyProtection="1">
      <alignment/>
      <protection locked="0"/>
    </xf>
    <xf numFmtId="0" fontId="0" fillId="0" borderId="52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/>
      <protection locked="0"/>
    </xf>
    <xf numFmtId="17" fontId="16" fillId="0" borderId="18" xfId="0" applyNumberFormat="1" applyFont="1" applyBorder="1" applyAlignment="1" applyProtection="1">
      <alignment horizontal="center"/>
      <protection locked="0"/>
    </xf>
    <xf numFmtId="3" fontId="16" fillId="0" borderId="18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7" fontId="1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56" xfId="0" applyBorder="1" applyAlignment="1" applyProtection="1">
      <alignment horizontal="center"/>
      <protection locked="0"/>
    </xf>
    <xf numFmtId="17" fontId="1" fillId="0" borderId="20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7" fontId="1" fillId="0" borderId="21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Border="1" applyAlignment="1" applyProtection="1">
      <alignment horizontal="center"/>
      <protection locked="0"/>
    </xf>
    <xf numFmtId="1" fontId="1" fillId="0" borderId="21" xfId="0" applyNumberFormat="1" applyFont="1" applyBorder="1" applyAlignment="1" applyProtection="1">
      <alignment horizontal="center"/>
      <protection locked="0"/>
    </xf>
    <xf numFmtId="17" fontId="1" fillId="0" borderId="0" xfId="0" applyNumberFormat="1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Continuous"/>
      <protection locked="0"/>
    </xf>
    <xf numFmtId="0" fontId="3" fillId="0" borderId="50" xfId="0" applyFont="1" applyBorder="1" applyAlignment="1" applyProtection="1">
      <alignment horizontal="centerContinuous"/>
      <protection locked="0"/>
    </xf>
    <xf numFmtId="0" fontId="3" fillId="0" borderId="51" xfId="0" applyFont="1" applyBorder="1" applyAlignment="1" applyProtection="1">
      <alignment horizontal="centerContinuous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14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36" borderId="18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" fillId="0" borderId="58" xfId="0" applyFont="1" applyBorder="1" applyAlignment="1" applyProtection="1">
      <alignment horizontal="left"/>
      <protection locked="0"/>
    </xf>
    <xf numFmtId="0" fontId="1" fillId="0" borderId="59" xfId="0" applyFont="1" applyBorder="1" applyAlignment="1" applyProtection="1">
      <alignment horizontal="centerContinuous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17" fontId="0" fillId="0" borderId="0" xfId="0" applyNumberFormat="1" applyFont="1" applyBorder="1" applyAlignment="1" applyProtection="1">
      <alignment horizontal="center"/>
      <protection locked="0"/>
    </xf>
    <xf numFmtId="17" fontId="0" fillId="0" borderId="6" xfId="0" applyNumberFormat="1" applyFont="1" applyBorder="1" applyAlignment="1" applyProtection="1">
      <alignment horizontal="center"/>
      <protection locked="0"/>
    </xf>
    <xf numFmtId="17" fontId="0" fillId="0" borderId="2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" fillId="0" borderId="0" xfId="57" applyFont="1" applyBorder="1" applyAlignment="1" applyProtection="1">
      <alignment horizontal="left"/>
      <protection locked="0"/>
    </xf>
    <xf numFmtId="0" fontId="0" fillId="0" borderId="0" xfId="57" applyBorder="1" applyProtection="1">
      <alignment/>
      <protection locked="0"/>
    </xf>
    <xf numFmtId="0" fontId="9" fillId="0" borderId="0" xfId="57" applyFont="1" applyFill="1" applyBorder="1" applyProtection="1">
      <alignment/>
      <protection locked="0"/>
    </xf>
    <xf numFmtId="0" fontId="9" fillId="0" borderId="0" xfId="57" applyFont="1" applyBorder="1" applyProtection="1">
      <alignment/>
      <protection locked="0"/>
    </xf>
    <xf numFmtId="0" fontId="8" fillId="0" borderId="0" xfId="57" applyFont="1" applyFill="1" applyBorder="1" applyAlignment="1" applyProtection="1">
      <alignment horizontal="left"/>
      <protection locked="0"/>
    </xf>
    <xf numFmtId="0" fontId="1" fillId="0" borderId="23" xfId="57" applyFont="1" applyBorder="1" applyAlignment="1" applyProtection="1">
      <alignment horizontal="center"/>
      <protection locked="0"/>
    </xf>
    <xf numFmtId="0" fontId="1" fillId="0" borderId="17" xfId="57" applyFont="1" applyBorder="1" applyProtection="1">
      <alignment/>
      <protection locked="0"/>
    </xf>
    <xf numFmtId="0" fontId="1" fillId="0" borderId="17" xfId="57" applyFont="1" applyBorder="1" applyAlignment="1" applyProtection="1">
      <alignment horizontal="center"/>
      <protection locked="0"/>
    </xf>
    <xf numFmtId="0" fontId="1" fillId="0" borderId="0" xfId="57" applyFont="1" applyBorder="1" applyProtection="1">
      <alignment/>
      <protection locked="0"/>
    </xf>
    <xf numFmtId="0" fontId="1" fillId="0" borderId="6" xfId="57" applyFont="1" applyBorder="1" applyAlignment="1" applyProtection="1">
      <alignment horizontal="left"/>
      <protection locked="0"/>
    </xf>
    <xf numFmtId="0" fontId="0" fillId="0" borderId="31" xfId="57" applyBorder="1" applyAlignment="1" applyProtection="1">
      <alignment horizontal="center"/>
      <protection locked="0"/>
    </xf>
    <xf numFmtId="9" fontId="0" fillId="0" borderId="56" xfId="59" applyBorder="1" applyAlignment="1" applyProtection="1">
      <alignment horizontal="center"/>
      <protection locked="0"/>
    </xf>
    <xf numFmtId="0" fontId="0" fillId="0" borderId="6" xfId="57" applyBorder="1" applyProtection="1">
      <alignment/>
      <protection locked="0"/>
    </xf>
    <xf numFmtId="0" fontId="1" fillId="0" borderId="20" xfId="57" applyFont="1" applyBorder="1" applyProtection="1">
      <alignment/>
      <protection locked="0"/>
    </xf>
    <xf numFmtId="0" fontId="0" fillId="0" borderId="12" xfId="57" applyBorder="1" applyAlignment="1" applyProtection="1">
      <alignment horizontal="center"/>
      <protection locked="0"/>
    </xf>
    <xf numFmtId="9" fontId="0" fillId="0" borderId="14" xfId="59" applyBorder="1" applyAlignment="1" applyProtection="1">
      <alignment horizontal="center"/>
      <protection locked="0"/>
    </xf>
    <xf numFmtId="0" fontId="0" fillId="0" borderId="20" xfId="57" applyBorder="1" applyProtection="1">
      <alignment/>
      <protection locked="0"/>
    </xf>
    <xf numFmtId="0" fontId="1" fillId="0" borderId="21" xfId="57" applyFont="1" applyBorder="1" applyProtection="1">
      <alignment/>
      <protection locked="0"/>
    </xf>
    <xf numFmtId="0" fontId="0" fillId="0" borderId="16" xfId="57" applyBorder="1" applyAlignment="1" applyProtection="1">
      <alignment horizontal="center"/>
      <protection locked="0"/>
    </xf>
    <xf numFmtId="0" fontId="0" fillId="0" borderId="21" xfId="57" applyBorder="1" applyProtection="1">
      <alignment/>
      <protection locked="0"/>
    </xf>
    <xf numFmtId="0" fontId="0" fillId="0" borderId="0" xfId="57" applyBorder="1" applyAlignment="1" applyProtection="1">
      <alignment horizontal="center"/>
      <protection locked="0"/>
    </xf>
    <xf numFmtId="9" fontId="0" fillId="0" borderId="0" xfId="59" applyAlignment="1" applyProtection="1">
      <alignment horizontal="center"/>
      <protection locked="0"/>
    </xf>
    <xf numFmtId="0" fontId="1" fillId="0" borderId="18" xfId="57" applyFont="1" applyBorder="1" applyAlignment="1" applyProtection="1">
      <alignment horizontal="left"/>
      <protection locked="0"/>
    </xf>
    <xf numFmtId="0" fontId="0" fillId="0" borderId="29" xfId="57" applyBorder="1" applyAlignment="1" applyProtection="1">
      <alignment horizontal="center"/>
      <protection locked="0"/>
    </xf>
    <xf numFmtId="9" fontId="0" fillId="0" borderId="22" xfId="59" applyBorder="1" applyAlignment="1" applyProtection="1">
      <alignment horizontal="center"/>
      <protection locked="0"/>
    </xf>
    <xf numFmtId="0" fontId="0" fillId="0" borderId="30" xfId="57" applyBorder="1" applyAlignment="1" applyProtection="1">
      <alignment horizontal="center"/>
      <protection locked="0"/>
    </xf>
    <xf numFmtId="0" fontId="1" fillId="0" borderId="20" xfId="57" applyFont="1" applyBorder="1" applyAlignment="1" applyProtection="1">
      <alignment horizontal="left"/>
      <protection locked="0"/>
    </xf>
    <xf numFmtId="0" fontId="0" fillId="0" borderId="32" xfId="57" applyBorder="1" applyAlignment="1" applyProtection="1">
      <alignment horizontal="center"/>
      <protection locked="0"/>
    </xf>
    <xf numFmtId="0" fontId="0" fillId="0" borderId="33" xfId="57" applyBorder="1" applyAlignment="1" applyProtection="1">
      <alignment horizontal="center"/>
      <protection locked="0"/>
    </xf>
    <xf numFmtId="9" fontId="0" fillId="0" borderId="0" xfId="59" applyBorder="1" applyAlignment="1" applyProtection="1">
      <alignment horizontal="center"/>
      <protection locked="0"/>
    </xf>
    <xf numFmtId="0" fontId="1" fillId="0" borderId="37" xfId="57" applyFont="1" applyBorder="1" applyProtection="1">
      <alignment/>
      <protection locked="0"/>
    </xf>
    <xf numFmtId="0" fontId="0" fillId="0" borderId="35" xfId="57" applyBorder="1" applyAlignment="1" applyProtection="1">
      <alignment horizontal="center"/>
      <protection locked="0"/>
    </xf>
    <xf numFmtId="9" fontId="0" fillId="0" borderId="57" xfId="59" applyBorder="1" applyAlignment="1" applyProtection="1">
      <alignment horizontal="center"/>
      <protection locked="0"/>
    </xf>
    <xf numFmtId="0" fontId="0" fillId="0" borderId="36" xfId="57" applyBorder="1" applyAlignment="1" applyProtection="1">
      <alignment horizontal="center"/>
      <protection locked="0"/>
    </xf>
    <xf numFmtId="0" fontId="1" fillId="0" borderId="37" xfId="57" applyFont="1" applyBorder="1" applyAlignment="1" applyProtection="1">
      <alignment horizontal="left"/>
      <protection locked="0"/>
    </xf>
    <xf numFmtId="0" fontId="1" fillId="0" borderId="21" xfId="57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57" applyFont="1" applyBorder="1" applyProtection="1">
      <alignment/>
      <protection locked="0"/>
    </xf>
    <xf numFmtId="0" fontId="0" fillId="0" borderId="0" xfId="57" applyFont="1" applyBorder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Continuous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9" fontId="1" fillId="0" borderId="48" xfId="59" applyFont="1" applyBorder="1" applyAlignment="1" applyProtection="1">
      <alignment horizontal="center"/>
      <protection locked="0"/>
    </xf>
    <xf numFmtId="9" fontId="1" fillId="0" borderId="49" xfId="59" applyFont="1" applyBorder="1" applyAlignment="1" applyProtection="1">
      <alignment horizontal="center"/>
      <protection locked="0"/>
    </xf>
    <xf numFmtId="9" fontId="0" fillId="0" borderId="0" xfId="59" applyBorder="1" applyAlignment="1" applyProtection="1">
      <alignment/>
      <protection locked="0"/>
    </xf>
    <xf numFmtId="4" fontId="0" fillId="37" borderId="6" xfId="53" applyNumberFormat="1" applyFont="1" applyFill="1" applyBorder="1" applyAlignment="1" applyProtection="1" quotePrefix="1">
      <alignment horizontal="center"/>
      <protection/>
    </xf>
    <xf numFmtId="4" fontId="0" fillId="37" borderId="20" xfId="53" applyNumberFormat="1" applyFont="1" applyFill="1" applyBorder="1" applyAlignment="1" applyProtection="1" quotePrefix="1">
      <alignment horizontal="center"/>
      <protection/>
    </xf>
    <xf numFmtId="4" fontId="0" fillId="37" borderId="21" xfId="53" applyNumberFormat="1" applyFont="1" applyFill="1" applyBorder="1" applyAlignment="1" applyProtection="1" quotePrefix="1">
      <alignment horizontal="center"/>
      <protection/>
    </xf>
    <xf numFmtId="4" fontId="0" fillId="37" borderId="24" xfId="53" applyNumberFormat="1" applyFont="1" applyFill="1" applyBorder="1" applyAlignment="1" applyProtection="1" quotePrefix="1">
      <alignment horizontal="center"/>
      <protection/>
    </xf>
    <xf numFmtId="4" fontId="0" fillId="37" borderId="37" xfId="53" applyNumberFormat="1" applyFont="1" applyFill="1" applyBorder="1" applyAlignment="1" applyProtection="1" quotePrefix="1">
      <alignment horizontal="center"/>
      <protection/>
    </xf>
    <xf numFmtId="3" fontId="0" fillId="0" borderId="20" xfId="53" applyNumberFormat="1" applyFont="1" applyFill="1" applyBorder="1" applyAlignment="1" applyProtection="1">
      <alignment horizontal="right"/>
      <protection locked="0"/>
    </xf>
    <xf numFmtId="4" fontId="0" fillId="0" borderId="20" xfId="53" applyNumberFormat="1" applyFont="1" applyFill="1" applyBorder="1" applyAlignment="1" applyProtection="1" quotePrefix="1">
      <alignment horizontal="center"/>
      <protection locked="0"/>
    </xf>
    <xf numFmtId="4" fontId="0" fillId="0" borderId="21" xfId="53" applyNumberFormat="1" applyFont="1" applyFill="1" applyBorder="1" applyAlignment="1" applyProtection="1" quotePrefix="1">
      <alignment horizontal="center"/>
      <protection locked="0"/>
    </xf>
    <xf numFmtId="4" fontId="0" fillId="0" borderId="24" xfId="53" applyNumberFormat="1" applyFont="1" applyFill="1" applyBorder="1" applyAlignment="1" applyProtection="1" quotePrefix="1">
      <alignment horizontal="center"/>
      <protection locked="0"/>
    </xf>
    <xf numFmtId="4" fontId="0" fillId="0" borderId="37" xfId="53" applyNumberFormat="1" applyFont="1" applyFill="1" applyBorder="1" applyAlignment="1" applyProtection="1" quotePrefix="1">
      <alignment horizontal="center"/>
      <protection locked="0"/>
    </xf>
    <xf numFmtId="4" fontId="0" fillId="0" borderId="6" xfId="53" applyNumberFormat="1" applyFont="1" applyFill="1" applyBorder="1" applyAlignment="1" applyProtection="1" quotePrefix="1">
      <alignment horizontal="center"/>
      <protection locked="0"/>
    </xf>
    <xf numFmtId="4" fontId="0" fillId="0" borderId="6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 quotePrefix="1">
      <alignment horizontal="center"/>
      <protection locked="0"/>
    </xf>
    <xf numFmtId="4" fontId="0" fillId="35" borderId="6" xfId="0" applyNumberFormat="1" applyFont="1" applyFill="1" applyBorder="1" applyAlignment="1" applyProtection="1">
      <alignment horizontal="center"/>
      <protection/>
    </xf>
    <xf numFmtId="4" fontId="0" fillId="35" borderId="20" xfId="0" applyNumberFormat="1" applyFont="1" applyFill="1" applyBorder="1" applyAlignment="1" applyProtection="1">
      <alignment horizontal="center"/>
      <protection/>
    </xf>
    <xf numFmtId="4" fontId="0" fillId="35" borderId="21" xfId="0" applyNumberFormat="1" applyFont="1" applyFill="1" applyBorder="1" applyAlignment="1" applyProtection="1">
      <alignment horizontal="center"/>
      <protection/>
    </xf>
    <xf numFmtId="4" fontId="0" fillId="35" borderId="38" xfId="0" applyNumberFormat="1" applyFont="1" applyFill="1" applyBorder="1" applyAlignment="1" applyProtection="1">
      <alignment horizontal="center"/>
      <protection/>
    </xf>
    <xf numFmtId="4" fontId="0" fillId="35" borderId="21" xfId="0" applyNumberFormat="1" applyFont="1" applyFill="1" applyBorder="1" applyAlignment="1" applyProtection="1" quotePrefix="1">
      <alignment horizontal="center"/>
      <protection/>
    </xf>
    <xf numFmtId="3" fontId="0" fillId="0" borderId="0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 quotePrefix="1">
      <alignment horizont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4" fontId="15" fillId="35" borderId="0" xfId="0" applyNumberFormat="1" applyFont="1" applyFill="1" applyBorder="1" applyAlignment="1" applyProtection="1">
      <alignment horizontal="center"/>
      <protection/>
    </xf>
    <xf numFmtId="4" fontId="15" fillId="35" borderId="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1" fillId="0" borderId="43" xfId="0" applyFont="1" applyBorder="1" applyAlignment="1" applyProtection="1">
      <alignment/>
      <protection locked="0"/>
    </xf>
    <xf numFmtId="2" fontId="16" fillId="35" borderId="18" xfId="0" applyNumberFormat="1" applyFont="1" applyFill="1" applyBorder="1" applyAlignment="1" applyProtection="1">
      <alignment horizontal="right"/>
      <protection/>
    </xf>
    <xf numFmtId="2" fontId="16" fillId="35" borderId="17" xfId="0" applyNumberFormat="1" applyFont="1" applyFill="1" applyBorder="1" applyAlignment="1" applyProtection="1">
      <alignment horizontal="right"/>
      <protection/>
    </xf>
    <xf numFmtId="0" fontId="16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40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/>
      <protection locked="0"/>
    </xf>
    <xf numFmtId="1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/>
      <protection locked="0"/>
    </xf>
    <xf numFmtId="17" fontId="1" fillId="34" borderId="17" xfId="0" applyNumberFormat="1" applyFont="1" applyFill="1" applyBorder="1" applyAlignment="1" applyProtection="1">
      <alignment horizontal="center"/>
      <protection locked="0"/>
    </xf>
    <xf numFmtId="17" fontId="1" fillId="34" borderId="18" xfId="0" applyNumberFormat="1" applyFont="1" applyFill="1" applyBorder="1" applyAlignment="1" applyProtection="1">
      <alignment horizontal="center"/>
      <protection locked="0"/>
    </xf>
    <xf numFmtId="3" fontId="0" fillId="0" borderId="17" xfId="53" applyNumberFormat="1" applyFont="1" applyFill="1" applyBorder="1" applyAlignment="1" applyProtection="1" quotePrefix="1">
      <alignment horizontal="right"/>
      <protection locked="0"/>
    </xf>
    <xf numFmtId="1" fontId="1" fillId="0" borderId="21" xfId="0" applyNumberFormat="1" applyFont="1" applyFill="1" applyBorder="1" applyAlignment="1" applyProtection="1">
      <alignment horizontal="center"/>
      <protection locked="0"/>
    </xf>
    <xf numFmtId="3" fontId="0" fillId="0" borderId="38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0" fillId="0" borderId="63" xfId="0" applyFont="1" applyFill="1" applyBorder="1" applyAlignment="1" applyProtection="1">
      <alignment/>
      <protection locked="0"/>
    </xf>
    <xf numFmtId="4" fontId="0" fillId="0" borderId="17" xfId="53" applyNumberFormat="1" applyFont="1" applyFill="1" applyBorder="1" applyAlignment="1" applyProtection="1" quotePrefix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1" fillId="0" borderId="60" xfId="0" applyFont="1" applyFill="1" applyBorder="1" applyAlignment="1" applyProtection="1">
      <alignment horizontal="center" vertical="center" wrapText="1"/>
      <protection locked="0"/>
    </xf>
    <xf numFmtId="0" fontId="1" fillId="0" borderId="0" xfId="57" applyFont="1" applyFill="1" applyBorder="1" applyAlignment="1" applyProtection="1">
      <alignment horizontal="left"/>
      <protection locked="0"/>
    </xf>
    <xf numFmtId="0" fontId="0" fillId="0" borderId="0" xfId="57" applyFont="1" applyFill="1" applyBorder="1" applyProtection="1">
      <alignment/>
      <protection locked="0"/>
    </xf>
    <xf numFmtId="0" fontId="0" fillId="0" borderId="0" xfId="57" applyFill="1" applyBorder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14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/>
      <protection locked="0"/>
    </xf>
    <xf numFmtId="0" fontId="0" fillId="0" borderId="65" xfId="0" applyFont="1" applyBorder="1" applyAlignment="1" applyProtection="1">
      <alignment/>
      <protection locked="0"/>
    </xf>
    <xf numFmtId="0" fontId="0" fillId="0" borderId="66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3" fontId="0" fillId="0" borderId="67" xfId="0" applyNumberFormat="1" applyFont="1" applyBorder="1" applyAlignment="1" applyProtection="1">
      <alignment horizontal="center"/>
      <protection locked="0"/>
    </xf>
    <xf numFmtId="3" fontId="0" fillId="0" borderId="68" xfId="0" applyNumberFormat="1" applyFont="1" applyBorder="1" applyAlignment="1" applyProtection="1">
      <alignment horizontal="center"/>
      <protection locked="0"/>
    </xf>
    <xf numFmtId="3" fontId="0" fillId="0" borderId="69" xfId="0" applyNumberFormat="1" applyFont="1" applyBorder="1" applyAlignment="1" applyProtection="1">
      <alignment horizontal="center"/>
      <protection locked="0"/>
    </xf>
    <xf numFmtId="17" fontId="1" fillId="0" borderId="24" xfId="0" applyNumberFormat="1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70" xfId="0" applyFont="1" applyBorder="1" applyAlignment="1" applyProtection="1">
      <alignment/>
      <protection locked="0"/>
    </xf>
    <xf numFmtId="17" fontId="1" fillId="34" borderId="20" xfId="0" applyNumberFormat="1" applyFont="1" applyFill="1" applyBorder="1" applyAlignment="1" applyProtection="1">
      <alignment horizontal="center"/>
      <protection locked="0"/>
    </xf>
    <xf numFmtId="17" fontId="1" fillId="34" borderId="21" xfId="0" applyNumberFormat="1" applyFont="1" applyFill="1" applyBorder="1" applyAlignment="1" applyProtection="1">
      <alignment horizontal="center"/>
      <protection locked="0"/>
    </xf>
    <xf numFmtId="17" fontId="1" fillId="34" borderId="24" xfId="0" applyNumberFormat="1" applyFont="1" applyFill="1" applyBorder="1" applyAlignment="1" applyProtection="1">
      <alignment horizontal="center"/>
      <protection locked="0"/>
    </xf>
    <xf numFmtId="1" fontId="1" fillId="0" borderId="71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17" fontId="1" fillId="0" borderId="37" xfId="0" applyNumberFormat="1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37" xfId="0" applyBorder="1" applyAlignment="1" applyProtection="1">
      <alignment horizontal="center"/>
      <protection locked="0"/>
    </xf>
    <xf numFmtId="0" fontId="16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 applyProtection="1">
      <alignment horizontal="center"/>
      <protection locked="0"/>
    </xf>
    <xf numFmtId="0" fontId="0" fillId="0" borderId="73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14" fontId="1" fillId="0" borderId="24" xfId="0" applyNumberFormat="1" applyFont="1" applyFill="1" applyBorder="1" applyAlignment="1" applyProtection="1">
      <alignment horizontal="center"/>
      <protection locked="0"/>
    </xf>
    <xf numFmtId="0" fontId="4" fillId="0" borderId="0" xfId="57" applyFont="1" applyBorder="1" applyProtection="1">
      <alignment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Continuous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41" xfId="0" applyFont="1" applyBorder="1" applyAlignment="1">
      <alignment horizontal="left"/>
    </xf>
    <xf numFmtId="0" fontId="0" fillId="0" borderId="31" xfId="0" applyFont="1" applyBorder="1" applyAlignment="1" applyProtection="1">
      <alignment horizontal="right"/>
      <protection locked="0"/>
    </xf>
    <xf numFmtId="0" fontId="0" fillId="0" borderId="56" xfId="0" applyFont="1" applyBorder="1" applyAlignment="1" applyProtection="1">
      <alignment horizontal="right"/>
      <protection locked="0"/>
    </xf>
    <xf numFmtId="0" fontId="3" fillId="0" borderId="27" xfId="0" applyFont="1" applyBorder="1" applyAlignment="1" applyProtection="1">
      <alignment/>
      <protection locked="0"/>
    </xf>
    <xf numFmtId="0" fontId="1" fillId="0" borderId="42" xfId="0" applyFont="1" applyBorder="1" applyAlignment="1">
      <alignment horizontal="left"/>
    </xf>
    <xf numFmtId="0" fontId="1" fillId="0" borderId="42" xfId="0" applyFont="1" applyBorder="1" applyAlignment="1">
      <alignment horizontal="left" wrapText="1"/>
    </xf>
    <xf numFmtId="0" fontId="3" fillId="0" borderId="47" xfId="0" applyFont="1" applyBorder="1" applyAlignment="1" applyProtection="1">
      <alignment/>
      <protection locked="0"/>
    </xf>
    <xf numFmtId="0" fontId="1" fillId="0" borderId="43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0" fillId="35" borderId="12" xfId="0" applyFont="1" applyFill="1" applyBorder="1" applyAlignment="1" applyProtection="1">
      <alignment horizontal="right"/>
      <protection locked="0"/>
    </xf>
    <xf numFmtId="0" fontId="0" fillId="35" borderId="14" xfId="0" applyFont="1" applyFill="1" applyBorder="1" applyAlignment="1" applyProtection="1">
      <alignment horizontal="right"/>
      <protection locked="0"/>
    </xf>
    <xf numFmtId="0" fontId="0" fillId="35" borderId="36" xfId="0" applyFont="1" applyFill="1" applyBorder="1" applyAlignment="1" applyProtection="1">
      <alignment horizontal="right"/>
      <protection locked="0"/>
    </xf>
    <xf numFmtId="0" fontId="0" fillId="35" borderId="57" xfId="0" applyFont="1" applyFill="1" applyBorder="1" applyAlignment="1" applyProtection="1">
      <alignment horizontal="right"/>
      <protection locked="0"/>
    </xf>
    <xf numFmtId="0" fontId="0" fillId="35" borderId="16" xfId="0" applyFont="1" applyFill="1" applyBorder="1" applyAlignment="1" applyProtection="1">
      <alignment horizontal="right"/>
      <protection locked="0"/>
    </xf>
    <xf numFmtId="0" fontId="0" fillId="35" borderId="15" xfId="0" applyFont="1" applyFill="1" applyBorder="1" applyAlignment="1" applyProtection="1">
      <alignment horizontal="right"/>
      <protection locked="0"/>
    </xf>
    <xf numFmtId="3" fontId="0" fillId="0" borderId="56" xfId="53" applyNumberFormat="1" applyFont="1" applyFill="1" applyBorder="1" applyAlignment="1" applyProtection="1" quotePrefix="1">
      <alignment horizontal="right"/>
      <protection locked="0"/>
    </xf>
    <xf numFmtId="3" fontId="0" fillId="0" borderId="14" xfId="53" applyNumberFormat="1" applyFont="1" applyFill="1" applyBorder="1" applyAlignment="1" applyProtection="1" quotePrefix="1">
      <alignment horizontal="right"/>
      <protection locked="0"/>
    </xf>
    <xf numFmtId="1" fontId="1" fillId="0" borderId="40" xfId="0" applyNumberFormat="1" applyFont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/>
      <protection locked="0"/>
    </xf>
    <xf numFmtId="0" fontId="6" fillId="0" borderId="31" xfId="0" applyFont="1" applyFill="1" applyBorder="1" applyAlignment="1" applyProtection="1">
      <alignment/>
      <protection locked="0"/>
    </xf>
    <xf numFmtId="0" fontId="6" fillId="0" borderId="56" xfId="0" applyFont="1" applyFill="1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/>
      <protection locked="0"/>
    </xf>
    <xf numFmtId="17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1" fillId="0" borderId="17" xfId="57" applyFont="1" applyFill="1" applyBorder="1" applyAlignment="1" applyProtection="1">
      <alignment horizontal="center"/>
      <protection locked="0"/>
    </xf>
    <xf numFmtId="17" fontId="1" fillId="0" borderId="18" xfId="0" applyNumberFormat="1" applyFont="1" applyBorder="1" applyAlignment="1" applyProtection="1">
      <alignment horizontal="center"/>
      <protection locked="0"/>
    </xf>
    <xf numFmtId="0" fontId="4" fillId="0" borderId="0" xfId="57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17" fontId="1" fillId="0" borderId="53" xfId="0" applyNumberFormat="1" applyFont="1" applyBorder="1" applyAlignment="1" applyProtection="1">
      <alignment horizontal="center"/>
      <protection locked="0"/>
    </xf>
    <xf numFmtId="17" fontId="1" fillId="0" borderId="55" xfId="0" applyNumberFormat="1" applyFont="1" applyBorder="1" applyAlignment="1" applyProtection="1">
      <alignment horizontal="center"/>
      <protection locked="0"/>
    </xf>
    <xf numFmtId="3" fontId="0" fillId="0" borderId="75" xfId="0" applyNumberFormat="1" applyFont="1" applyBorder="1" applyAlignment="1" applyProtection="1">
      <alignment horizontal="center"/>
      <protection locked="0"/>
    </xf>
    <xf numFmtId="0" fontId="0" fillId="0" borderId="69" xfId="0" applyFont="1" applyFill="1" applyBorder="1" applyAlignment="1" applyProtection="1" quotePrefix="1">
      <alignment horizontal="center"/>
      <protection locked="0"/>
    </xf>
    <xf numFmtId="3" fontId="0" fillId="0" borderId="21" xfId="0" applyNumberFormat="1" applyFont="1" applyFill="1" applyBorder="1" applyAlignment="1" applyProtection="1" quotePrefix="1">
      <alignment horizontal="center"/>
      <protection locked="0"/>
    </xf>
    <xf numFmtId="3" fontId="0" fillId="0" borderId="46" xfId="0" applyNumberFormat="1" applyFont="1" applyBorder="1" applyAlignment="1" applyProtection="1">
      <alignment horizontal="center"/>
      <protection locked="0"/>
    </xf>
    <xf numFmtId="3" fontId="0" fillId="0" borderId="76" xfId="0" applyNumberFormat="1" applyFont="1" applyFill="1" applyBorder="1" applyAlignment="1" applyProtection="1" quotePrefix="1">
      <alignment horizontal="center"/>
      <protection locked="0"/>
    </xf>
    <xf numFmtId="3" fontId="0" fillId="0" borderId="26" xfId="53" applyNumberFormat="1" applyFont="1" applyFill="1" applyBorder="1" applyAlignment="1" applyProtection="1" quotePrefix="1">
      <alignment horizontal="right"/>
      <protection locked="0"/>
    </xf>
    <xf numFmtId="3" fontId="0" fillId="0" borderId="57" xfId="53" applyNumberFormat="1" applyFont="1" applyFill="1" applyBorder="1" applyAlignment="1" applyProtection="1" quotePrefix="1">
      <alignment horizontal="right"/>
      <protection locked="0"/>
    </xf>
    <xf numFmtId="0" fontId="0" fillId="0" borderId="59" xfId="0" applyBorder="1" applyAlignment="1" applyProtection="1">
      <alignment/>
      <protection locked="0"/>
    </xf>
    <xf numFmtId="0" fontId="0" fillId="0" borderId="77" xfId="0" applyBorder="1" applyAlignment="1" applyProtection="1">
      <alignment/>
      <protection locked="0"/>
    </xf>
    <xf numFmtId="0" fontId="0" fillId="0" borderId="78" xfId="0" applyBorder="1" applyAlignment="1" applyProtection="1">
      <alignment/>
      <protection locked="0"/>
    </xf>
    <xf numFmtId="0" fontId="16" fillId="0" borderId="40" xfId="0" applyFont="1" applyBorder="1" applyAlignment="1" applyProtection="1">
      <alignment wrapText="1"/>
      <protection locked="0"/>
    </xf>
    <xf numFmtId="0" fontId="0" fillId="0" borderId="50" xfId="0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6" fillId="0" borderId="79" xfId="0" applyFont="1" applyBorder="1" applyAlignment="1" applyProtection="1">
      <alignment horizontal="center"/>
      <protection locked="0"/>
    </xf>
    <xf numFmtId="0" fontId="16" fillId="0" borderId="8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0" xfId="57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40" xfId="57" applyFont="1" applyFill="1" applyBorder="1" applyAlignment="1" applyProtection="1">
      <alignment horizontal="center"/>
      <protection locked="0"/>
    </xf>
    <xf numFmtId="0" fontId="1" fillId="0" borderId="51" xfId="57" applyFont="1" applyFill="1" applyBorder="1" applyAlignment="1" applyProtection="1">
      <alignment horizontal="center"/>
      <protection locked="0"/>
    </xf>
    <xf numFmtId="0" fontId="1" fillId="0" borderId="45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3" xfId="57" applyFont="1" applyBorder="1" applyAlignment="1" applyProtection="1">
      <alignment horizontal="center" vertical="center" wrapText="1"/>
      <protection locked="0"/>
    </xf>
    <xf numFmtId="0" fontId="1" fillId="0" borderId="17" xfId="57" applyFont="1" applyBorder="1" applyAlignment="1" applyProtection="1">
      <alignment horizontal="center" vertical="center" wrapText="1"/>
      <protection locked="0"/>
    </xf>
    <xf numFmtId="0" fontId="1" fillId="0" borderId="23" xfId="57" applyFont="1" applyBorder="1" applyAlignment="1" applyProtection="1">
      <alignment horizontal="center" vertical="center" wrapText="1"/>
      <protection locked="0"/>
    </xf>
    <xf numFmtId="0" fontId="1" fillId="0" borderId="17" xfId="57" applyFont="1" applyBorder="1" applyAlignment="1" applyProtection="1">
      <alignment horizontal="center" vertical="center" wrapText="1"/>
      <protection locked="0"/>
    </xf>
    <xf numFmtId="0" fontId="1" fillId="0" borderId="23" xfId="57" applyFont="1" applyBorder="1" applyAlignment="1" applyProtection="1">
      <alignment horizontal="center" vertical="center"/>
      <protection locked="0"/>
    </xf>
    <xf numFmtId="0" fontId="1" fillId="0" borderId="17" xfId="57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59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julio" xfId="50"/>
    <cellStyle name="Comma" xfId="51"/>
    <cellStyle name="Comma [0]" xfId="52"/>
    <cellStyle name="Millares_Para cuestionario" xfId="53"/>
    <cellStyle name="Currency" xfId="54"/>
    <cellStyle name="Currency [0]" xfId="55"/>
    <cellStyle name="Neutral" xfId="56"/>
    <cellStyle name="Normal_9- Costo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2381250" y="466725"/>
          <a:ext cx="695325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>
      <xdr:nvSpPr>
        <xdr:cNvPr id="1" name="AutoShape 4"/>
        <xdr:cNvSpPr>
          <a:spLocks/>
        </xdr:cNvSpPr>
      </xdr:nvSpPr>
      <xdr:spPr>
        <a:xfrm rot="1545153">
          <a:off x="5924550" y="1685925"/>
          <a:ext cx="742950" cy="419100"/>
        </a:xfrm>
        <a:prstGeom prst="curved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1316310">
          <a:off x="5286375" y="409575"/>
          <a:ext cx="685800" cy="447675"/>
        </a:xfrm>
        <a:prstGeom prst="curved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pedientes%20en%20Tramite%20C.N.C.E\Dumping\2004.042\040%20Cuestionarios\10%20Modelo%20Enviado\Productores\Cuadro%20product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.Au.-\trabajo\M.FINAL.N.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1">
        <row r="5">
          <cell r="C5" t="str">
            <v>FURFURAL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>
        <row r="7">
          <cell r="H7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12.28125" style="52" bestFit="1" customWidth="1"/>
    <col min="2" max="4" width="11.421875" style="52" customWidth="1"/>
    <col min="5" max="5" width="12.140625" style="52" customWidth="1"/>
    <col min="6" max="6" width="11.57421875" style="52" customWidth="1"/>
    <col min="7" max="7" width="11.421875" style="52" customWidth="1"/>
    <col min="8" max="8" width="12.140625" style="52" customWidth="1"/>
    <col min="9" max="16384" width="11.421875" style="52" customWidth="1"/>
  </cols>
  <sheetData>
    <row r="1" ht="15" customHeight="1"/>
    <row r="2" ht="15" customHeight="1" thickBot="1"/>
    <row r="3" spans="1:5" ht="15" customHeight="1" thickBot="1">
      <c r="A3" s="138" t="s">
        <v>148</v>
      </c>
      <c r="B3" s="139"/>
      <c r="C3" s="139"/>
      <c r="D3" s="139"/>
      <c r="E3" s="140" t="s">
        <v>232</v>
      </c>
    </row>
    <row r="4" spans="1:5" ht="15" customHeight="1" thickBot="1">
      <c r="A4" s="141" t="s">
        <v>149</v>
      </c>
      <c r="B4" s="142"/>
      <c r="C4" s="142"/>
      <c r="D4" s="142"/>
      <c r="E4" s="143" t="s">
        <v>210</v>
      </c>
    </row>
    <row r="5" ht="15" customHeight="1" thickBot="1"/>
    <row r="6" spans="1:5" ht="15" customHeight="1" thickBot="1">
      <c r="A6" s="144" t="s">
        <v>150</v>
      </c>
      <c r="B6" s="145"/>
      <c r="C6" s="145"/>
      <c r="D6" s="145"/>
      <c r="E6" s="146"/>
    </row>
    <row r="7" ht="15" customHeight="1" thickBot="1"/>
    <row r="8" spans="1:8" ht="15" customHeight="1" thickBot="1">
      <c r="A8" s="144" t="s">
        <v>151</v>
      </c>
      <c r="B8" s="145"/>
      <c r="C8" s="145"/>
      <c r="D8" s="145"/>
      <c r="E8" s="145"/>
      <c r="F8" s="145"/>
      <c r="G8" s="145"/>
      <c r="H8" s="146"/>
    </row>
    <row r="9" ht="15" customHeight="1" thickBot="1"/>
    <row r="10" spans="1:8" ht="41.25" customHeight="1" thickBot="1">
      <c r="A10" s="461" t="s">
        <v>158</v>
      </c>
      <c r="B10" s="462"/>
      <c r="C10" s="462"/>
      <c r="D10" s="462"/>
      <c r="E10" s="462"/>
      <c r="F10" s="462"/>
      <c r="G10" s="462"/>
      <c r="H10" s="463"/>
    </row>
    <row r="11" ht="13.5" customHeight="1"/>
    <row r="12" ht="13.5" customHeight="1"/>
    <row r="13" ht="13.5" customHeight="1"/>
    <row r="14" ht="13.5" customHeight="1"/>
    <row r="15" ht="11.25" customHeight="1"/>
    <row r="16" ht="11.25" customHeight="1"/>
    <row r="17" ht="11.25" customHeight="1">
      <c r="A17" s="147"/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sheetProtection/>
  <mergeCells count="1">
    <mergeCell ref="A10:H10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2:F51"/>
  <sheetViews>
    <sheetView showGridLines="0" view="pageBreakPreview" zoomScale="130" zoomScaleNormal="75" zoomScaleSheetLayoutView="130" workbookViewId="0" topLeftCell="A14">
      <selection activeCell="E10" sqref="E10"/>
    </sheetView>
  </sheetViews>
  <sheetFormatPr defaultColWidth="11.421875" defaultRowHeight="12.75"/>
  <cols>
    <col min="1" max="1" width="11.421875" style="52" customWidth="1"/>
    <col min="2" max="2" width="14.7109375" style="52" customWidth="1"/>
    <col min="3" max="5" width="11.421875" style="52" customWidth="1"/>
    <col min="6" max="6" width="13.7109375" style="52" customWidth="1"/>
    <col min="7" max="7" width="11.7109375" style="52" customWidth="1"/>
    <col min="8" max="16384" width="11.421875" style="52" customWidth="1"/>
  </cols>
  <sheetData>
    <row r="2" ht="12.75">
      <c r="A2" s="273" t="s">
        <v>23</v>
      </c>
    </row>
    <row r="4" ht="12.75">
      <c r="A4" s="274" t="s">
        <v>24</v>
      </c>
    </row>
    <row r="5" ht="12.75">
      <c r="A5" s="52" t="s">
        <v>25</v>
      </c>
    </row>
    <row r="6" ht="12.75">
      <c r="A6" s="52" t="s">
        <v>26</v>
      </c>
    </row>
    <row r="8" ht="12.75">
      <c r="A8" s="52" t="s">
        <v>195</v>
      </c>
    </row>
    <row r="9" ht="12.75">
      <c r="A9" s="52" t="s">
        <v>27</v>
      </c>
    </row>
    <row r="11" ht="12.75">
      <c r="A11" s="52" t="s">
        <v>28</v>
      </c>
    </row>
    <row r="12" ht="12.75">
      <c r="A12" s="52" t="s">
        <v>29</v>
      </c>
    </row>
    <row r="14" spans="3:4" ht="13.5" thickBot="1">
      <c r="C14" s="275" t="s">
        <v>30</v>
      </c>
      <c r="D14" s="150"/>
    </row>
    <row r="15" spans="1:6" ht="12.75">
      <c r="A15" s="276" t="s">
        <v>31</v>
      </c>
      <c r="B15" s="277" t="s">
        <v>32</v>
      </c>
      <c r="C15" s="277" t="s">
        <v>33</v>
      </c>
      <c r="D15" s="277" t="s">
        <v>34</v>
      </c>
      <c r="E15" s="278" t="s">
        <v>35</v>
      </c>
      <c r="F15" s="279" t="s">
        <v>12</v>
      </c>
    </row>
    <row r="16" spans="1:6" ht="13.5" thickBot="1">
      <c r="A16" s="205">
        <v>2005</v>
      </c>
      <c r="B16" s="206">
        <v>384</v>
      </c>
      <c r="C16" s="206">
        <v>430</v>
      </c>
      <c r="D16" s="206">
        <v>96</v>
      </c>
      <c r="E16" s="280">
        <v>50</v>
      </c>
      <c r="F16" s="182">
        <f>SUM(B16:E16)</f>
        <v>960</v>
      </c>
    </row>
    <row r="18" ht="12.75">
      <c r="A18" s="52" t="s">
        <v>36</v>
      </c>
    </row>
    <row r="20" ht="13.5" thickBot="1">
      <c r="A20" s="52" t="s">
        <v>196</v>
      </c>
    </row>
    <row r="21" spans="1:5" ht="12.75">
      <c r="A21" s="281" t="s">
        <v>37</v>
      </c>
      <c r="B21" s="282" t="s">
        <v>32</v>
      </c>
      <c r="C21" s="282" t="s">
        <v>33</v>
      </c>
      <c r="D21" s="282" t="s">
        <v>34</v>
      </c>
      <c r="E21" s="283" t="s">
        <v>35</v>
      </c>
    </row>
    <row r="22" spans="1:5" ht="13.5" thickBot="1">
      <c r="A22" s="284" t="s">
        <v>197</v>
      </c>
      <c r="B22" s="285">
        <f>+B16/$F$16</f>
        <v>0.4</v>
      </c>
      <c r="C22" s="285">
        <f>+C16/$F$16</f>
        <v>0.4479166666666667</v>
      </c>
      <c r="D22" s="285">
        <f>+D16/$F$16</f>
        <v>0.1</v>
      </c>
      <c r="E22" s="286">
        <f>+E16/$F$16</f>
        <v>0.052083333333333336</v>
      </c>
    </row>
    <row r="24" ht="12.75">
      <c r="A24" s="52" t="s">
        <v>38</v>
      </c>
    </row>
    <row r="26" ht="12.75">
      <c r="A26" s="52" t="s">
        <v>39</v>
      </c>
    </row>
    <row r="27" ht="12.75">
      <c r="A27" s="52" t="s">
        <v>40</v>
      </c>
    </row>
    <row r="28" ht="12.75">
      <c r="A28" s="52" t="s">
        <v>41</v>
      </c>
    </row>
    <row r="29" ht="12.75">
      <c r="A29" s="52" t="s">
        <v>42</v>
      </c>
    </row>
    <row r="31" ht="12.75">
      <c r="A31" s="52" t="s">
        <v>43</v>
      </c>
    </row>
    <row r="32" ht="12.75">
      <c r="A32" s="52" t="s">
        <v>44</v>
      </c>
    </row>
    <row r="34" ht="12.75">
      <c r="A34" s="52" t="s">
        <v>198</v>
      </c>
    </row>
    <row r="35" ht="12.75">
      <c r="A35" s="52" t="s">
        <v>199</v>
      </c>
    </row>
    <row r="36" ht="12.75">
      <c r="A36" s="52" t="s">
        <v>45</v>
      </c>
    </row>
    <row r="38" ht="12.75">
      <c r="A38" s="52" t="s">
        <v>46</v>
      </c>
    </row>
    <row r="39" ht="12.75">
      <c r="A39" s="52" t="s">
        <v>47</v>
      </c>
    </row>
    <row r="40" ht="12.75">
      <c r="A40" s="52" t="s">
        <v>48</v>
      </c>
    </row>
    <row r="41" ht="12.75">
      <c r="A41" s="52" t="s">
        <v>49</v>
      </c>
    </row>
    <row r="50" spans="1:4" ht="12.75">
      <c r="A50" s="188"/>
      <c r="B50" s="287"/>
      <c r="C50" s="287"/>
      <c r="D50" s="287"/>
    </row>
    <row r="51" spans="1:4" ht="12.75">
      <c r="A51" s="188"/>
      <c r="B51" s="287"/>
      <c r="C51" s="287"/>
      <c r="D51" s="287"/>
    </row>
  </sheetData>
  <sheetProtection/>
  <printOptions horizontalCentered="1" verticalCentered="1"/>
  <pageMargins left="0.3937007874015748" right="0.3937007874015748" top="0.984251968503937" bottom="0.984251968503937" header="0.1968503937007874" footer="0.5118110236220472"/>
  <pageSetup fitToHeight="1" fitToWidth="1" horizontalDpi="300" verticalDpi="300" orientation="portrait" paperSize="9" r:id="rId1"/>
  <headerFooter alignWithMargins="0">
    <oddHeader>&amp;R2016 - Año del Bicentenario de la Declaración de la Independencia Nacional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H11"/>
  <sheetViews>
    <sheetView showGridLines="0" view="pageBreakPreview" zoomScale="130" zoomScaleNormal="75" zoomScaleSheetLayoutView="130" workbookViewId="0" topLeftCell="A1">
      <selection activeCell="E10" sqref="E10"/>
    </sheetView>
  </sheetViews>
  <sheetFormatPr defaultColWidth="11.421875" defaultRowHeight="12.75"/>
  <cols>
    <col min="1" max="1" width="6.8515625" style="52" customWidth="1"/>
    <col min="2" max="2" width="15.7109375" style="52" customWidth="1"/>
    <col min="3" max="8" width="22.421875" style="52" customWidth="1"/>
    <col min="9" max="16384" width="11.421875" style="52" customWidth="1"/>
  </cols>
  <sheetData>
    <row r="1" spans="2:8" ht="12.75">
      <c r="B1" s="470" t="s">
        <v>136</v>
      </c>
      <c r="C1" s="470"/>
      <c r="D1" s="470"/>
      <c r="E1" s="470"/>
      <c r="F1" s="470"/>
      <c r="G1" s="470"/>
      <c r="H1" s="470"/>
    </row>
    <row r="2" spans="2:8" ht="12.75">
      <c r="B2" s="470" t="s">
        <v>135</v>
      </c>
      <c r="C2" s="470"/>
      <c r="D2" s="470"/>
      <c r="E2" s="470"/>
      <c r="F2" s="470"/>
      <c r="G2" s="470"/>
      <c r="H2" s="470"/>
    </row>
    <row r="3" spans="2:6" ht="13.5" thickBot="1">
      <c r="B3" s="149"/>
      <c r="C3" s="272"/>
      <c r="D3" s="272"/>
      <c r="E3" s="272"/>
      <c r="F3" s="272"/>
    </row>
    <row r="4" spans="2:8" ht="13.5" thickBot="1">
      <c r="B4" s="473" t="s">
        <v>11</v>
      </c>
      <c r="C4" s="476" t="s">
        <v>133</v>
      </c>
      <c r="D4" s="471"/>
      <c r="E4" s="472"/>
      <c r="F4" s="476" t="s">
        <v>134</v>
      </c>
      <c r="G4" s="471"/>
      <c r="H4" s="472"/>
    </row>
    <row r="5" spans="2:8" ht="15.75" customHeight="1" thickBot="1">
      <c r="B5" s="474"/>
      <c r="C5" s="471" t="s">
        <v>137</v>
      </c>
      <c r="D5" s="471"/>
      <c r="E5" s="472"/>
      <c r="F5" s="471" t="s">
        <v>137</v>
      </c>
      <c r="G5" s="471"/>
      <c r="H5" s="472"/>
    </row>
    <row r="6" spans="2:8" ht="49.5" customHeight="1" thickBot="1">
      <c r="B6" s="475"/>
      <c r="C6" s="370" t="str">
        <f>+'1.modelos'!A3</f>
        <v>RUEDAS DE ALEACIÓN</v>
      </c>
      <c r="D6" s="58" t="s">
        <v>52</v>
      </c>
      <c r="E6" s="58" t="s">
        <v>172</v>
      </c>
      <c r="F6" s="371" t="str">
        <f>+'1.modelos'!A3</f>
        <v>RUEDAS DE ALEACIÓN</v>
      </c>
      <c r="G6" s="325" t="s">
        <v>52</v>
      </c>
      <c r="H6" s="325" t="s">
        <v>172</v>
      </c>
    </row>
    <row r="7" spans="2:8" ht="12.75">
      <c r="B7" s="398">
        <f>+5capprod!A6</f>
        <v>2013</v>
      </c>
      <c r="C7" s="185"/>
      <c r="D7" s="176"/>
      <c r="E7" s="458"/>
      <c r="F7" s="185"/>
      <c r="G7" s="176"/>
      <c r="H7" s="458"/>
    </row>
    <row r="8" spans="2:8" ht="12.75">
      <c r="B8" s="164">
        <f>+5capprod!A7</f>
        <v>2014</v>
      </c>
      <c r="C8" s="137"/>
      <c r="D8" s="156"/>
      <c r="E8" s="459"/>
      <c r="F8" s="137"/>
      <c r="G8" s="156"/>
      <c r="H8" s="459"/>
    </row>
    <row r="9" spans="2:8" ht="13.5" thickBot="1">
      <c r="B9" s="169">
        <f>+5capprod!A8</f>
        <v>2015</v>
      </c>
      <c r="C9" s="441"/>
      <c r="D9" s="181"/>
      <c r="E9" s="460"/>
      <c r="F9" s="441"/>
      <c r="G9" s="181"/>
      <c r="H9" s="460"/>
    </row>
    <row r="10" spans="2:8" ht="12.75">
      <c r="B10" s="174" t="s">
        <v>234</v>
      </c>
      <c r="C10" s="185"/>
      <c r="D10" s="176"/>
      <c r="E10" s="458"/>
      <c r="F10" s="185"/>
      <c r="G10" s="176"/>
      <c r="H10" s="458"/>
    </row>
    <row r="11" spans="2:8" ht="13.5" thickBot="1">
      <c r="B11" s="180" t="s">
        <v>233</v>
      </c>
      <c r="C11" s="441"/>
      <c r="D11" s="181"/>
      <c r="E11" s="460"/>
      <c r="F11" s="441"/>
      <c r="G11" s="181"/>
      <c r="H11" s="460"/>
    </row>
  </sheetData>
  <sheetProtection/>
  <mergeCells count="7">
    <mergeCell ref="B1:H1"/>
    <mergeCell ref="B2:H2"/>
    <mergeCell ref="C5:E5"/>
    <mergeCell ref="B4:B6"/>
    <mergeCell ref="C4:E4"/>
    <mergeCell ref="F5:H5"/>
    <mergeCell ref="F4:H4"/>
  </mergeCells>
  <printOptions horizontalCentered="1" verticalCentered="1"/>
  <pageMargins left="0.3937007874015748" right="0.3937007874015748" top="0.6692913385826772" bottom="0.5511811023622047" header="0.1968503937007874" footer="0"/>
  <pageSetup fitToHeight="1" fitToWidth="1" horizontalDpi="300" verticalDpi="300" orientation="landscape" paperSize="9" scale="94" r:id="rId1"/>
  <headerFooter alignWithMargins="0">
    <oddHeader>&amp;R2016 - Año del Bicentenario de la Declaración de la Independencia Nacional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E55"/>
  <sheetViews>
    <sheetView view="pageBreakPreview" zoomScale="130" zoomScaleSheetLayoutView="130" workbookViewId="0" topLeftCell="A15">
      <selection activeCell="E10" sqref="E10"/>
    </sheetView>
  </sheetViews>
  <sheetFormatPr defaultColWidth="11.421875" defaultRowHeight="12.75"/>
  <cols>
    <col min="1" max="1" width="38.28125" style="52" customWidth="1"/>
    <col min="2" max="3" width="13.8515625" style="52" customWidth="1"/>
    <col min="4" max="4" width="13.8515625" style="55" customWidth="1"/>
    <col min="5" max="5" width="15.57421875" style="55" customWidth="1"/>
    <col min="6" max="16384" width="11.421875" style="52" customWidth="1"/>
  </cols>
  <sheetData>
    <row r="1" spans="1:4" ht="12.75">
      <c r="A1" s="492" t="s">
        <v>165</v>
      </c>
      <c r="B1" s="492"/>
      <c r="C1" s="492"/>
      <c r="D1" s="51"/>
    </row>
    <row r="2" spans="1:4" s="55" customFormat="1" ht="12.75">
      <c r="A2" s="493" t="s">
        <v>247</v>
      </c>
      <c r="B2" s="494"/>
      <c r="C2" s="494"/>
      <c r="D2" s="51"/>
    </row>
    <row r="3" spans="1:4" s="54" customFormat="1" ht="12.75">
      <c r="A3" s="495" t="str">
        <f>+'1.modelos'!A3</f>
        <v>RUEDAS DE ALEACIÓN</v>
      </c>
      <c r="B3" s="495"/>
      <c r="C3" s="495"/>
      <c r="D3" s="51"/>
    </row>
    <row r="4" spans="1:4" s="54" customFormat="1" ht="12.75">
      <c r="A4" s="324" t="s">
        <v>170</v>
      </c>
      <c r="B4" s="324"/>
      <c r="C4" s="324"/>
      <c r="D4" s="51"/>
    </row>
    <row r="5" ht="22.5" customHeight="1" thickBot="1"/>
    <row r="6" spans="1:5" ht="24.75" customHeight="1" thickBot="1">
      <c r="A6" s="490" t="s">
        <v>53</v>
      </c>
      <c r="B6" s="435">
        <f>+'3.vol.'!$C$59</f>
        <v>2013</v>
      </c>
      <c r="C6" s="435">
        <f>+'3.vol.'!$C$60</f>
        <v>2014</v>
      </c>
      <c r="D6" s="435">
        <f>+'3.vol.'!$C$61</f>
        <v>2015</v>
      </c>
      <c r="E6" s="446" t="str">
        <f>+'6-empleo '!B11</f>
        <v>Ene - Jun 16</v>
      </c>
    </row>
    <row r="7" spans="1:5" ht="12.75">
      <c r="A7" s="491"/>
      <c r="B7" s="490" t="s">
        <v>164</v>
      </c>
      <c r="C7" s="490" t="s">
        <v>164</v>
      </c>
      <c r="D7" s="490" t="s">
        <v>164</v>
      </c>
      <c r="E7" s="490" t="s">
        <v>164</v>
      </c>
    </row>
    <row r="8" spans="1:5" ht="13.5" thickBot="1">
      <c r="A8" s="491"/>
      <c r="B8" s="491"/>
      <c r="C8" s="491"/>
      <c r="D8" s="491"/>
      <c r="E8" s="491"/>
    </row>
    <row r="9" spans="1:5" ht="12.75">
      <c r="A9" s="318" t="s">
        <v>163</v>
      </c>
      <c r="B9" s="175"/>
      <c r="C9" s="175"/>
      <c r="D9" s="175"/>
      <c r="E9" s="175"/>
    </row>
    <row r="10" spans="1:5" ht="12.75">
      <c r="A10" s="319" t="s">
        <v>162</v>
      </c>
      <c r="B10" s="179"/>
      <c r="C10" s="179"/>
      <c r="D10" s="179"/>
      <c r="E10" s="179"/>
    </row>
    <row r="11" spans="1:5" ht="12.75">
      <c r="A11" s="319" t="s">
        <v>181</v>
      </c>
      <c r="B11" s="179"/>
      <c r="C11" s="179"/>
      <c r="D11" s="179"/>
      <c r="E11" s="179"/>
    </row>
    <row r="12" spans="1:5" ht="12.75">
      <c r="A12" s="319" t="s">
        <v>182</v>
      </c>
      <c r="B12" s="179"/>
      <c r="C12" s="179"/>
      <c r="D12" s="179"/>
      <c r="E12" s="179"/>
    </row>
    <row r="13" spans="1:5" ht="12.75">
      <c r="A13" s="319" t="s">
        <v>183</v>
      </c>
      <c r="B13" s="179"/>
      <c r="C13" s="179"/>
      <c r="D13" s="179"/>
      <c r="E13" s="179"/>
    </row>
    <row r="14" spans="1:5" ht="12.75">
      <c r="A14" s="319" t="s">
        <v>184</v>
      </c>
      <c r="B14" s="179"/>
      <c r="C14" s="179"/>
      <c r="D14" s="179"/>
      <c r="E14" s="179"/>
    </row>
    <row r="15" spans="1:5" ht="13.5" thickBot="1">
      <c r="A15" s="320" t="s">
        <v>185</v>
      </c>
      <c r="B15" s="186"/>
      <c r="C15" s="186"/>
      <c r="D15" s="186"/>
      <c r="E15" s="186"/>
    </row>
    <row r="16" spans="1:5" ht="13.5" thickBot="1">
      <c r="A16" s="162" t="s">
        <v>110</v>
      </c>
      <c r="B16" s="353"/>
      <c r="C16" s="353"/>
      <c r="D16" s="353"/>
      <c r="E16" s="353"/>
    </row>
    <row r="17" spans="1:5" ht="13.5" thickBot="1">
      <c r="A17" s="73"/>
      <c r="B17" s="189"/>
      <c r="C17" s="189"/>
      <c r="D17" s="189"/>
      <c r="E17" s="189"/>
    </row>
    <row r="18" spans="1:5" ht="13.5" thickBot="1">
      <c r="A18" s="345" t="s">
        <v>194</v>
      </c>
      <c r="B18" s="353"/>
      <c r="C18" s="353"/>
      <c r="D18" s="353"/>
      <c r="E18" s="353"/>
    </row>
    <row r="19" spans="1:5" ht="12.75">
      <c r="A19" s="73"/>
      <c r="B19" s="188"/>
      <c r="D19" s="208"/>
      <c r="E19" s="188"/>
    </row>
    <row r="20" spans="1:5" ht="12.75" customHeight="1">
      <c r="A20" s="489" t="s">
        <v>167</v>
      </c>
      <c r="B20" s="489"/>
      <c r="C20" s="489"/>
      <c r="D20" s="489"/>
      <c r="E20" s="489"/>
    </row>
    <row r="21" spans="1:5" ht="12.75" customHeight="1">
      <c r="A21" s="489" t="s">
        <v>186</v>
      </c>
      <c r="B21" s="489"/>
      <c r="C21" s="489"/>
      <c r="D21" s="489"/>
      <c r="E21" s="489"/>
    </row>
    <row r="22" spans="1:5" ht="12.75" customHeight="1">
      <c r="A22" s="489"/>
      <c r="B22" s="489"/>
      <c r="C22" s="489"/>
      <c r="D22" s="489"/>
      <c r="E22" s="489"/>
    </row>
    <row r="23" ht="12.75" customHeight="1" thickBot="1">
      <c r="A23" s="59"/>
    </row>
    <row r="24" spans="1:5" ht="12.75" customHeight="1" thickBot="1">
      <c r="A24" s="154" t="s">
        <v>53</v>
      </c>
      <c r="B24" s="476" t="s">
        <v>187</v>
      </c>
      <c r="C24" s="471"/>
      <c r="D24" s="471"/>
      <c r="E24" s="472"/>
    </row>
    <row r="25" spans="1:5" ht="12.75" customHeight="1">
      <c r="A25" s="477"/>
      <c r="B25" s="480"/>
      <c r="C25" s="481"/>
      <c r="D25" s="481"/>
      <c r="E25" s="482"/>
    </row>
    <row r="26" spans="1:5" ht="12.75" customHeight="1">
      <c r="A26" s="478"/>
      <c r="B26" s="483"/>
      <c r="C26" s="484"/>
      <c r="D26" s="484"/>
      <c r="E26" s="485"/>
    </row>
    <row r="27" spans="1:5" ht="12.75" customHeight="1">
      <c r="A27" s="478"/>
      <c r="B27" s="483"/>
      <c r="C27" s="484"/>
      <c r="D27" s="484"/>
      <c r="E27" s="485"/>
    </row>
    <row r="28" spans="1:5" ht="12.75" customHeight="1" thickBot="1">
      <c r="A28" s="479"/>
      <c r="B28" s="486"/>
      <c r="C28" s="487"/>
      <c r="D28" s="487"/>
      <c r="E28" s="488"/>
    </row>
    <row r="29" spans="1:5" ht="12.75" customHeight="1">
      <c r="A29" s="477"/>
      <c r="B29" s="480"/>
      <c r="C29" s="481"/>
      <c r="D29" s="481"/>
      <c r="E29" s="482"/>
    </row>
    <row r="30" spans="1:5" ht="12.75" customHeight="1">
      <c r="A30" s="478"/>
      <c r="B30" s="483"/>
      <c r="C30" s="484"/>
      <c r="D30" s="484"/>
      <c r="E30" s="485"/>
    </row>
    <row r="31" spans="1:5" ht="12.75" customHeight="1">
      <c r="A31" s="478"/>
      <c r="B31" s="483"/>
      <c r="C31" s="484"/>
      <c r="D31" s="484"/>
      <c r="E31" s="485"/>
    </row>
    <row r="32" spans="1:5" ht="12.75" customHeight="1" thickBot="1">
      <c r="A32" s="479"/>
      <c r="B32" s="486"/>
      <c r="C32" s="487"/>
      <c r="D32" s="487"/>
      <c r="E32" s="488"/>
    </row>
    <row r="33" spans="1:5" ht="12.75" customHeight="1">
      <c r="A33" s="477"/>
      <c r="B33" s="480"/>
      <c r="C33" s="481"/>
      <c r="D33" s="481"/>
      <c r="E33" s="482"/>
    </row>
    <row r="34" spans="1:5" ht="12.75" customHeight="1">
      <c r="A34" s="478"/>
      <c r="B34" s="483"/>
      <c r="C34" s="484"/>
      <c r="D34" s="484"/>
      <c r="E34" s="485"/>
    </row>
    <row r="35" spans="1:5" ht="12.75" customHeight="1">
      <c r="A35" s="478"/>
      <c r="B35" s="483"/>
      <c r="C35" s="484"/>
      <c r="D35" s="484"/>
      <c r="E35" s="485"/>
    </row>
    <row r="36" spans="1:5" ht="12.75" customHeight="1" thickBot="1">
      <c r="A36" s="479"/>
      <c r="B36" s="486"/>
      <c r="C36" s="487"/>
      <c r="D36" s="487"/>
      <c r="E36" s="488"/>
    </row>
    <row r="37" spans="1:5" ht="12.75" customHeight="1">
      <c r="A37" s="477"/>
      <c r="B37" s="480"/>
      <c r="C37" s="481"/>
      <c r="D37" s="481"/>
      <c r="E37" s="482"/>
    </row>
    <row r="38" spans="1:5" ht="12.75" customHeight="1">
      <c r="A38" s="478"/>
      <c r="B38" s="483"/>
      <c r="C38" s="484"/>
      <c r="D38" s="484"/>
      <c r="E38" s="485"/>
    </row>
    <row r="39" spans="1:5" ht="12.75" customHeight="1">
      <c r="A39" s="478"/>
      <c r="B39" s="483"/>
      <c r="C39" s="484"/>
      <c r="D39" s="484"/>
      <c r="E39" s="485"/>
    </row>
    <row r="40" spans="1:5" ht="12.75" customHeight="1" thickBot="1">
      <c r="A40" s="479"/>
      <c r="B40" s="486"/>
      <c r="C40" s="487"/>
      <c r="D40" s="487"/>
      <c r="E40" s="488"/>
    </row>
    <row r="41" spans="1:5" ht="12.75" customHeight="1">
      <c r="A41" s="477"/>
      <c r="B41" s="480"/>
      <c r="C41" s="481"/>
      <c r="D41" s="481"/>
      <c r="E41" s="482"/>
    </row>
    <row r="42" spans="1:5" ht="12.75" customHeight="1">
      <c r="A42" s="478"/>
      <c r="B42" s="483"/>
      <c r="C42" s="484"/>
      <c r="D42" s="484"/>
      <c r="E42" s="485"/>
    </row>
    <row r="43" spans="1:5" ht="12.75" customHeight="1">
      <c r="A43" s="478"/>
      <c r="B43" s="483"/>
      <c r="C43" s="484"/>
      <c r="D43" s="484"/>
      <c r="E43" s="485"/>
    </row>
    <row r="44" spans="1:5" ht="12.75" customHeight="1" thickBot="1">
      <c r="A44" s="479"/>
      <c r="B44" s="486"/>
      <c r="C44" s="487"/>
      <c r="D44" s="487"/>
      <c r="E44" s="488"/>
    </row>
    <row r="45" ht="12.75" customHeight="1">
      <c r="A45" s="59"/>
    </row>
    <row r="46" ht="12.75" customHeight="1">
      <c r="A46" s="59"/>
    </row>
    <row r="48" ht="13.5" hidden="1" thickBot="1">
      <c r="A48" s="89"/>
    </row>
    <row r="49" spans="2:5" ht="13.5" hidden="1" thickBot="1">
      <c r="B49" s="323">
        <f>+B6</f>
        <v>2013</v>
      </c>
      <c r="D49" s="323">
        <f>+B49</f>
        <v>2013</v>
      </c>
      <c r="E49" s="323">
        <f>+C6</f>
        <v>2014</v>
      </c>
    </row>
    <row r="50" spans="2:5" ht="13.5" hidden="1" thickBot="1">
      <c r="B50" s="154" t="s">
        <v>168</v>
      </c>
      <c r="C50" s="316"/>
      <c r="D50" s="154" t="s">
        <v>169</v>
      </c>
      <c r="E50" s="154" t="s">
        <v>168</v>
      </c>
    </row>
    <row r="51" spans="1:5" ht="13.5" hidden="1" thickBot="1">
      <c r="A51" s="89" t="s">
        <v>166</v>
      </c>
      <c r="B51" s="322">
        <f>+B16-SUM(B9:B15)</f>
        <v>0</v>
      </c>
      <c r="D51" s="321" t="e">
        <f>+#REF!-SUM(#REF!)</f>
        <v>#REF!</v>
      </c>
      <c r="E51" s="321">
        <f>+C16-SUM(C9:C15)</f>
        <v>0</v>
      </c>
    </row>
    <row r="52" ht="12.75">
      <c r="A52" s="89"/>
    </row>
    <row r="53" ht="12.75">
      <c r="A53" s="89"/>
    </row>
    <row r="54" ht="12.75">
      <c r="A54" s="89"/>
    </row>
    <row r="55" ht="12.75">
      <c r="A55" s="89"/>
    </row>
  </sheetData>
  <sheetProtection/>
  <mergeCells count="36">
    <mergeCell ref="A1:C1"/>
    <mergeCell ref="A2:C2"/>
    <mergeCell ref="A3:C3"/>
    <mergeCell ref="A6:A8"/>
    <mergeCell ref="B7:B8"/>
    <mergeCell ref="C7:C8"/>
    <mergeCell ref="A20:E20"/>
    <mergeCell ref="D7:D8"/>
    <mergeCell ref="E7:E8"/>
    <mergeCell ref="A25:A28"/>
    <mergeCell ref="B24:E24"/>
    <mergeCell ref="B25:E25"/>
    <mergeCell ref="B26:E26"/>
    <mergeCell ref="B27:E27"/>
    <mergeCell ref="A21:E22"/>
    <mergeCell ref="B28:E28"/>
    <mergeCell ref="A33:A36"/>
    <mergeCell ref="B33:E33"/>
    <mergeCell ref="B34:E34"/>
    <mergeCell ref="B35:E35"/>
    <mergeCell ref="B36:E36"/>
    <mergeCell ref="A29:A32"/>
    <mergeCell ref="B29:E29"/>
    <mergeCell ref="B30:E30"/>
    <mergeCell ref="B31:E31"/>
    <mergeCell ref="B32:E32"/>
    <mergeCell ref="A41:A44"/>
    <mergeCell ref="B41:E41"/>
    <mergeCell ref="B42:E42"/>
    <mergeCell ref="B43:E43"/>
    <mergeCell ref="B44:E44"/>
    <mergeCell ref="A37:A40"/>
    <mergeCell ref="B37:E37"/>
    <mergeCell ref="B38:E38"/>
    <mergeCell ref="B39:E39"/>
    <mergeCell ref="B40:E40"/>
  </mergeCells>
  <printOptions horizontalCentered="1" verticalCentered="1"/>
  <pageMargins left="0.2755905511811024" right="0.15748031496062992" top="0.7480314960629921" bottom="0.3937007874015748" header="0.1968503937007874" footer="0"/>
  <pageSetup fitToHeight="1" fitToWidth="1" horizontalDpi="300" verticalDpi="300" orientation="landscape" paperSize="9" scale="89" r:id="rId1"/>
  <headerFooter alignWithMargins="0">
    <oddHeader>&amp;R2016 - Año del Bicentenario de la Declaración de la Independencia Nacional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2:AN67"/>
  <sheetViews>
    <sheetView showGridLines="0" view="pageBreakPreview" zoomScale="70" zoomScaleNormal="75" zoomScaleSheetLayoutView="70" workbookViewId="0" topLeftCell="W1">
      <selection activeCell="AF2" sqref="AF2"/>
    </sheetView>
  </sheetViews>
  <sheetFormatPr defaultColWidth="11.421875" defaultRowHeight="12.75"/>
  <cols>
    <col min="1" max="1" width="45.28125" style="233" customWidth="1"/>
    <col min="2" max="2" width="23.140625" style="233" customWidth="1"/>
    <col min="3" max="3" width="11.421875" style="233" customWidth="1"/>
    <col min="4" max="4" width="23.140625" style="233" customWidth="1"/>
    <col min="5" max="5" width="11.421875" style="233" customWidth="1"/>
    <col min="6" max="6" width="23.140625" style="233" customWidth="1"/>
    <col min="7" max="7" width="11.421875" style="233" customWidth="1"/>
    <col min="8" max="8" width="23.140625" style="233" customWidth="1"/>
    <col min="9" max="9" width="11.421875" style="233" customWidth="1"/>
    <col min="10" max="10" width="1.57421875" style="233" customWidth="1"/>
    <col min="11" max="11" width="11.421875" style="52" customWidth="1"/>
    <col min="12" max="12" width="45.28125" style="233" customWidth="1"/>
    <col min="13" max="13" width="23.140625" style="233" customWidth="1"/>
    <col min="14" max="14" width="11.421875" style="233" customWidth="1"/>
    <col min="15" max="15" width="23.140625" style="233" customWidth="1"/>
    <col min="16" max="16" width="11.421875" style="233" customWidth="1"/>
    <col min="17" max="17" width="23.140625" style="233" customWidth="1"/>
    <col min="18" max="18" width="11.421875" style="233" customWidth="1"/>
    <col min="19" max="19" width="23.140625" style="233" customWidth="1"/>
    <col min="20" max="21" width="11.421875" style="233" customWidth="1"/>
    <col min="22" max="22" width="45.28125" style="233" customWidth="1"/>
    <col min="23" max="23" width="23.140625" style="233" customWidth="1"/>
    <col min="24" max="24" width="11.421875" style="233" customWidth="1"/>
    <col min="25" max="25" width="23.140625" style="233" customWidth="1"/>
    <col min="26" max="26" width="11.421875" style="233" customWidth="1"/>
    <col min="27" max="27" width="23.140625" style="233" customWidth="1"/>
    <col min="28" max="28" width="11.421875" style="233" customWidth="1"/>
    <col min="29" max="29" width="23.140625" style="233" customWidth="1"/>
    <col min="30" max="31" width="11.421875" style="233" customWidth="1"/>
    <col min="32" max="32" width="45.28125" style="233" customWidth="1"/>
    <col min="33" max="33" width="23.140625" style="233" customWidth="1"/>
    <col min="34" max="34" width="11.421875" style="233" customWidth="1"/>
    <col min="35" max="35" width="23.140625" style="233" customWidth="1"/>
    <col min="36" max="36" width="11.421875" style="233" customWidth="1"/>
    <col min="37" max="37" width="23.140625" style="233" customWidth="1"/>
    <col min="38" max="38" width="11.421875" style="233" customWidth="1"/>
    <col min="39" max="39" width="23.140625" style="233" customWidth="1"/>
    <col min="40" max="16384" width="11.421875" style="233" customWidth="1"/>
  </cols>
  <sheetData>
    <row r="2" spans="1:32" ht="12.75">
      <c r="A2" s="232" t="s">
        <v>249</v>
      </c>
      <c r="L2" s="232" t="s">
        <v>250</v>
      </c>
      <c r="V2" s="232" t="s">
        <v>251</v>
      </c>
      <c r="AF2" s="232" t="s">
        <v>252</v>
      </c>
    </row>
    <row r="3" spans="1:32" ht="12.75">
      <c r="A3" s="232" t="s">
        <v>139</v>
      </c>
      <c r="L3" s="232" t="s">
        <v>139</v>
      </c>
      <c r="V3" s="232" t="s">
        <v>139</v>
      </c>
      <c r="AF3" s="232" t="s">
        <v>139</v>
      </c>
    </row>
    <row r="4" spans="1:32" s="373" customFormat="1" ht="12.75">
      <c r="A4" s="372" t="str">
        <f>+'1.modelos'!A3</f>
        <v>RUEDAS DE ALEACIÓN</v>
      </c>
      <c r="K4" s="54"/>
      <c r="L4" s="372" t="str">
        <f>+'1.modelos'!A3</f>
        <v>RUEDAS DE ALEACIÓN</v>
      </c>
      <c r="V4" s="372" t="str">
        <f>+'1.modelos'!A3</f>
        <v>RUEDAS DE ALEACIÓN</v>
      </c>
      <c r="AF4" s="372" t="str">
        <f>+'1.modelos'!A3</f>
        <v>RUEDAS DE ALEACIÓN</v>
      </c>
    </row>
    <row r="5" spans="1:32" s="374" customFormat="1" ht="12.75">
      <c r="A5" s="447" t="s">
        <v>239</v>
      </c>
      <c r="K5" s="55"/>
      <c r="L5" s="447" t="s">
        <v>240</v>
      </c>
      <c r="V5" s="447" t="s">
        <v>241</v>
      </c>
      <c r="AF5" s="447" t="s">
        <v>246</v>
      </c>
    </row>
    <row r="6" spans="1:32" s="234" customFormat="1" ht="12.75">
      <c r="A6" s="372"/>
      <c r="L6" s="372"/>
      <c r="V6" s="372"/>
      <c r="AF6" s="372"/>
    </row>
    <row r="7" spans="1:34" s="235" customFormat="1" ht="13.5" thickBot="1">
      <c r="A7" s="236"/>
      <c r="B7" s="234"/>
      <c r="C7" s="234"/>
      <c r="L7" s="236"/>
      <c r="M7" s="234"/>
      <c r="N7" s="234"/>
      <c r="V7" s="236"/>
      <c r="W7" s="234"/>
      <c r="X7" s="234"/>
      <c r="AF7" s="236"/>
      <c r="AG7" s="234"/>
      <c r="AH7" s="234"/>
    </row>
    <row r="8" spans="2:40" ht="13.5" thickBot="1">
      <c r="B8" s="496" t="s">
        <v>217</v>
      </c>
      <c r="C8" s="497"/>
      <c r="D8" s="496" t="s">
        <v>218</v>
      </c>
      <c r="E8" s="497"/>
      <c r="F8" s="496" t="s">
        <v>222</v>
      </c>
      <c r="G8" s="497"/>
      <c r="H8" s="496" t="s">
        <v>235</v>
      </c>
      <c r="I8" s="497"/>
      <c r="M8" s="496" t="s">
        <v>217</v>
      </c>
      <c r="N8" s="497"/>
      <c r="O8" s="496" t="s">
        <v>218</v>
      </c>
      <c r="P8" s="497"/>
      <c r="Q8" s="496" t="s">
        <v>222</v>
      </c>
      <c r="R8" s="497"/>
      <c r="S8" s="496" t="s">
        <v>235</v>
      </c>
      <c r="T8" s="497"/>
      <c r="W8" s="496" t="s">
        <v>217</v>
      </c>
      <c r="X8" s="497"/>
      <c r="Y8" s="496" t="s">
        <v>218</v>
      </c>
      <c r="Z8" s="497"/>
      <c r="AA8" s="496" t="s">
        <v>222</v>
      </c>
      <c r="AB8" s="497"/>
      <c r="AC8" s="496" t="s">
        <v>235</v>
      </c>
      <c r="AD8" s="497"/>
      <c r="AG8" s="496" t="s">
        <v>217</v>
      </c>
      <c r="AH8" s="497"/>
      <c r="AI8" s="496" t="s">
        <v>218</v>
      </c>
      <c r="AJ8" s="497"/>
      <c r="AK8" s="496" t="s">
        <v>222</v>
      </c>
      <c r="AL8" s="497"/>
      <c r="AM8" s="496" t="s">
        <v>235</v>
      </c>
      <c r="AN8" s="497"/>
    </row>
    <row r="9" spans="1:40" ht="12.75">
      <c r="A9" s="237" t="s">
        <v>53</v>
      </c>
      <c r="B9" s="237" t="s">
        <v>54</v>
      </c>
      <c r="C9" s="237" t="s">
        <v>55</v>
      </c>
      <c r="D9" s="237" t="s">
        <v>54</v>
      </c>
      <c r="E9" s="237" t="s">
        <v>55</v>
      </c>
      <c r="F9" s="237" t="s">
        <v>54</v>
      </c>
      <c r="G9" s="237" t="s">
        <v>55</v>
      </c>
      <c r="H9" s="237" t="s">
        <v>54</v>
      </c>
      <c r="I9" s="237" t="s">
        <v>55</v>
      </c>
      <c r="L9" s="237" t="s">
        <v>53</v>
      </c>
      <c r="M9" s="237" t="s">
        <v>54</v>
      </c>
      <c r="N9" s="237" t="s">
        <v>55</v>
      </c>
      <c r="O9" s="237" t="s">
        <v>54</v>
      </c>
      <c r="P9" s="237" t="s">
        <v>55</v>
      </c>
      <c r="Q9" s="237" t="s">
        <v>54</v>
      </c>
      <c r="R9" s="237" t="s">
        <v>55</v>
      </c>
      <c r="S9" s="237" t="s">
        <v>54</v>
      </c>
      <c r="T9" s="237" t="s">
        <v>55</v>
      </c>
      <c r="V9" s="237" t="s">
        <v>53</v>
      </c>
      <c r="W9" s="237" t="s">
        <v>54</v>
      </c>
      <c r="X9" s="237" t="s">
        <v>55</v>
      </c>
      <c r="Y9" s="237" t="s">
        <v>54</v>
      </c>
      <c r="Z9" s="237" t="s">
        <v>55</v>
      </c>
      <c r="AA9" s="237" t="s">
        <v>54</v>
      </c>
      <c r="AB9" s="237" t="s">
        <v>55</v>
      </c>
      <c r="AC9" s="237" t="s">
        <v>54</v>
      </c>
      <c r="AD9" s="237" t="s">
        <v>55</v>
      </c>
      <c r="AF9" s="237" t="s">
        <v>53</v>
      </c>
      <c r="AG9" s="237" t="s">
        <v>54</v>
      </c>
      <c r="AH9" s="237" t="s">
        <v>55</v>
      </c>
      <c r="AI9" s="237" t="s">
        <v>54</v>
      </c>
      <c r="AJ9" s="237" t="s">
        <v>55</v>
      </c>
      <c r="AK9" s="237" t="s">
        <v>54</v>
      </c>
      <c r="AL9" s="237" t="s">
        <v>55</v>
      </c>
      <c r="AM9" s="237" t="s">
        <v>54</v>
      </c>
      <c r="AN9" s="237" t="s">
        <v>55</v>
      </c>
    </row>
    <row r="10" spans="1:40" ht="13.5" thickBot="1">
      <c r="A10" s="238"/>
      <c r="B10" s="445" t="s">
        <v>231</v>
      </c>
      <c r="C10" s="239" t="s">
        <v>56</v>
      </c>
      <c r="D10" s="445" t="s">
        <v>231</v>
      </c>
      <c r="E10" s="239" t="s">
        <v>56</v>
      </c>
      <c r="F10" s="445" t="s">
        <v>231</v>
      </c>
      <c r="G10" s="239" t="s">
        <v>56</v>
      </c>
      <c r="H10" s="445" t="s">
        <v>231</v>
      </c>
      <c r="I10" s="239" t="s">
        <v>56</v>
      </c>
      <c r="L10" s="238"/>
      <c r="M10" s="445" t="s">
        <v>231</v>
      </c>
      <c r="N10" s="239" t="s">
        <v>56</v>
      </c>
      <c r="O10" s="445" t="s">
        <v>231</v>
      </c>
      <c r="P10" s="239" t="s">
        <v>56</v>
      </c>
      <c r="Q10" s="445" t="s">
        <v>231</v>
      </c>
      <c r="R10" s="239" t="s">
        <v>56</v>
      </c>
      <c r="S10" s="445" t="s">
        <v>231</v>
      </c>
      <c r="T10" s="239" t="s">
        <v>56</v>
      </c>
      <c r="V10" s="238"/>
      <c r="W10" s="445" t="s">
        <v>231</v>
      </c>
      <c r="X10" s="239" t="s">
        <v>56</v>
      </c>
      <c r="Y10" s="445" t="s">
        <v>231</v>
      </c>
      <c r="Z10" s="239" t="s">
        <v>56</v>
      </c>
      <c r="AA10" s="445" t="s">
        <v>231</v>
      </c>
      <c r="AB10" s="239" t="s">
        <v>56</v>
      </c>
      <c r="AC10" s="445" t="s">
        <v>231</v>
      </c>
      <c r="AD10" s="239" t="s">
        <v>56</v>
      </c>
      <c r="AF10" s="238"/>
      <c r="AG10" s="445" t="s">
        <v>231</v>
      </c>
      <c r="AH10" s="239" t="s">
        <v>56</v>
      </c>
      <c r="AI10" s="445" t="s">
        <v>231</v>
      </c>
      <c r="AJ10" s="239" t="s">
        <v>56</v>
      </c>
      <c r="AK10" s="445" t="s">
        <v>231</v>
      </c>
      <c r="AL10" s="239" t="s">
        <v>56</v>
      </c>
      <c r="AM10" s="445" t="s">
        <v>231</v>
      </c>
      <c r="AN10" s="239" t="s">
        <v>56</v>
      </c>
    </row>
    <row r="11" spans="1:32" ht="13.5" thickBot="1">
      <c r="A11" s="240"/>
      <c r="L11" s="240"/>
      <c r="V11" s="240"/>
      <c r="AF11" s="240"/>
    </row>
    <row r="12" spans="1:40" ht="12.75">
      <c r="A12" s="241" t="s">
        <v>216</v>
      </c>
      <c r="B12" s="242"/>
      <c r="C12" s="243"/>
      <c r="D12" s="242"/>
      <c r="E12" s="243"/>
      <c r="F12" s="242"/>
      <c r="G12" s="243"/>
      <c r="H12" s="242"/>
      <c r="I12" s="243"/>
      <c r="L12" s="241" t="s">
        <v>216</v>
      </c>
      <c r="M12" s="242"/>
      <c r="N12" s="243"/>
      <c r="O12" s="242"/>
      <c r="P12" s="243"/>
      <c r="Q12" s="242"/>
      <c r="R12" s="243"/>
      <c r="S12" s="242"/>
      <c r="T12" s="243"/>
      <c r="V12" s="241" t="s">
        <v>216</v>
      </c>
      <c r="W12" s="242"/>
      <c r="X12" s="243"/>
      <c r="Y12" s="242"/>
      <c r="Z12" s="243"/>
      <c r="AA12" s="242"/>
      <c r="AB12" s="243"/>
      <c r="AC12" s="242"/>
      <c r="AD12" s="243"/>
      <c r="AF12" s="241" t="s">
        <v>216</v>
      </c>
      <c r="AG12" s="242"/>
      <c r="AH12" s="243"/>
      <c r="AI12" s="242"/>
      <c r="AJ12" s="243"/>
      <c r="AK12" s="242"/>
      <c r="AL12" s="243"/>
      <c r="AM12" s="242"/>
      <c r="AN12" s="243"/>
    </row>
    <row r="13" spans="1:40" ht="12.75">
      <c r="A13" s="245"/>
      <c r="B13" s="246"/>
      <c r="C13" s="247"/>
      <c r="D13" s="246"/>
      <c r="E13" s="247"/>
      <c r="F13" s="246"/>
      <c r="G13" s="247"/>
      <c r="H13" s="246"/>
      <c r="I13" s="247"/>
      <c r="L13" s="245"/>
      <c r="M13" s="246"/>
      <c r="N13" s="247"/>
      <c r="O13" s="246"/>
      <c r="P13" s="247"/>
      <c r="Q13" s="246"/>
      <c r="R13" s="247"/>
      <c r="S13" s="246"/>
      <c r="T13" s="247"/>
      <c r="V13" s="245"/>
      <c r="W13" s="246"/>
      <c r="X13" s="247"/>
      <c r="Y13" s="246"/>
      <c r="Z13" s="247"/>
      <c r="AA13" s="246"/>
      <c r="AB13" s="247"/>
      <c r="AC13" s="246"/>
      <c r="AD13" s="247"/>
      <c r="AF13" s="245"/>
      <c r="AG13" s="246"/>
      <c r="AH13" s="247"/>
      <c r="AI13" s="246"/>
      <c r="AJ13" s="247"/>
      <c r="AK13" s="246"/>
      <c r="AL13" s="247"/>
      <c r="AM13" s="246"/>
      <c r="AN13" s="247"/>
    </row>
    <row r="14" spans="1:40" ht="12.75">
      <c r="A14" s="245"/>
      <c r="B14" s="246"/>
      <c r="C14" s="247"/>
      <c r="D14" s="246"/>
      <c r="E14" s="247"/>
      <c r="F14" s="246"/>
      <c r="G14" s="247"/>
      <c r="H14" s="246"/>
      <c r="I14" s="247"/>
      <c r="L14" s="245"/>
      <c r="M14" s="246"/>
      <c r="N14" s="247"/>
      <c r="O14" s="246"/>
      <c r="P14" s="247"/>
      <c r="Q14" s="246"/>
      <c r="R14" s="247"/>
      <c r="S14" s="246"/>
      <c r="T14" s="247"/>
      <c r="V14" s="245"/>
      <c r="W14" s="246"/>
      <c r="X14" s="247"/>
      <c r="Y14" s="246"/>
      <c r="Z14" s="247"/>
      <c r="AA14" s="246"/>
      <c r="AB14" s="247"/>
      <c r="AC14" s="246"/>
      <c r="AD14" s="247"/>
      <c r="AF14" s="245"/>
      <c r="AG14" s="246"/>
      <c r="AH14" s="247"/>
      <c r="AI14" s="246"/>
      <c r="AJ14" s="247"/>
      <c r="AK14" s="246"/>
      <c r="AL14" s="247"/>
      <c r="AM14" s="246"/>
      <c r="AN14" s="247"/>
    </row>
    <row r="15" spans="1:40" ht="12.75">
      <c r="A15" s="245"/>
      <c r="B15" s="246"/>
      <c r="C15" s="247"/>
      <c r="D15" s="246"/>
      <c r="E15" s="247"/>
      <c r="F15" s="246"/>
      <c r="G15" s="247"/>
      <c r="H15" s="246"/>
      <c r="I15" s="247"/>
      <c r="L15" s="245"/>
      <c r="M15" s="246"/>
      <c r="N15" s="247"/>
      <c r="O15" s="246"/>
      <c r="P15" s="247"/>
      <c r="Q15" s="246"/>
      <c r="R15" s="247"/>
      <c r="S15" s="246"/>
      <c r="T15" s="247"/>
      <c r="V15" s="245"/>
      <c r="W15" s="246"/>
      <c r="X15" s="247"/>
      <c r="Y15" s="246"/>
      <c r="Z15" s="247"/>
      <c r="AA15" s="246"/>
      <c r="AB15" s="247"/>
      <c r="AC15" s="246"/>
      <c r="AD15" s="247"/>
      <c r="AF15" s="245"/>
      <c r="AG15" s="246"/>
      <c r="AH15" s="247"/>
      <c r="AI15" s="246"/>
      <c r="AJ15" s="247"/>
      <c r="AK15" s="246"/>
      <c r="AL15" s="247"/>
      <c r="AM15" s="246"/>
      <c r="AN15" s="247"/>
    </row>
    <row r="16" spans="1:40" ht="12.75">
      <c r="A16" s="245"/>
      <c r="B16" s="246"/>
      <c r="C16" s="247"/>
      <c r="D16" s="246"/>
      <c r="E16" s="247"/>
      <c r="F16" s="246"/>
      <c r="G16" s="247"/>
      <c r="H16" s="246"/>
      <c r="I16" s="247"/>
      <c r="L16" s="245"/>
      <c r="M16" s="246"/>
      <c r="N16" s="247"/>
      <c r="O16" s="246"/>
      <c r="P16" s="247"/>
      <c r="Q16" s="246"/>
      <c r="R16" s="247"/>
      <c r="S16" s="246"/>
      <c r="T16" s="247"/>
      <c r="V16" s="245"/>
      <c r="W16" s="246"/>
      <c r="X16" s="247"/>
      <c r="Y16" s="246"/>
      <c r="Z16" s="247"/>
      <c r="AA16" s="246"/>
      <c r="AB16" s="247"/>
      <c r="AC16" s="246"/>
      <c r="AD16" s="247"/>
      <c r="AF16" s="245"/>
      <c r="AG16" s="246"/>
      <c r="AH16" s="247"/>
      <c r="AI16" s="246"/>
      <c r="AJ16" s="247"/>
      <c r="AK16" s="246"/>
      <c r="AL16" s="247"/>
      <c r="AM16" s="246"/>
      <c r="AN16" s="247"/>
    </row>
    <row r="17" spans="1:40" ht="13.5" thickBot="1">
      <c r="A17" s="249"/>
      <c r="B17" s="250"/>
      <c r="C17" s="158"/>
      <c r="D17" s="250"/>
      <c r="E17" s="158"/>
      <c r="F17" s="250"/>
      <c r="G17" s="158"/>
      <c r="H17" s="250"/>
      <c r="I17" s="158"/>
      <c r="L17" s="249"/>
      <c r="M17" s="250"/>
      <c r="N17" s="158"/>
      <c r="O17" s="250"/>
      <c r="P17" s="158"/>
      <c r="Q17" s="250"/>
      <c r="R17" s="158"/>
      <c r="S17" s="250"/>
      <c r="T17" s="158"/>
      <c r="V17" s="249"/>
      <c r="W17" s="250"/>
      <c r="X17" s="158"/>
      <c r="Y17" s="250"/>
      <c r="Z17" s="158"/>
      <c r="AA17" s="250"/>
      <c r="AB17" s="158"/>
      <c r="AC17" s="250"/>
      <c r="AD17" s="158"/>
      <c r="AF17" s="249"/>
      <c r="AG17" s="250"/>
      <c r="AH17" s="158"/>
      <c r="AI17" s="250"/>
      <c r="AJ17" s="158"/>
      <c r="AK17" s="250"/>
      <c r="AL17" s="158"/>
      <c r="AM17" s="250"/>
      <c r="AN17" s="158"/>
    </row>
    <row r="18" spans="1:40" ht="13.5" thickBot="1">
      <c r="A18" s="240"/>
      <c r="B18" s="252"/>
      <c r="C18" s="253"/>
      <c r="D18" s="252"/>
      <c r="E18" s="253"/>
      <c r="F18" s="252"/>
      <c r="G18" s="253"/>
      <c r="H18" s="252"/>
      <c r="I18" s="253"/>
      <c r="L18" s="240"/>
      <c r="M18" s="252"/>
      <c r="N18" s="253"/>
      <c r="O18" s="252"/>
      <c r="P18" s="253"/>
      <c r="Q18" s="252"/>
      <c r="R18" s="253"/>
      <c r="S18" s="252"/>
      <c r="T18" s="253"/>
      <c r="V18" s="240"/>
      <c r="W18" s="252"/>
      <c r="X18" s="253"/>
      <c r="Y18" s="252"/>
      <c r="Z18" s="253"/>
      <c r="AA18" s="252"/>
      <c r="AB18" s="253"/>
      <c r="AC18" s="252"/>
      <c r="AD18" s="253"/>
      <c r="AF18" s="240"/>
      <c r="AG18" s="252"/>
      <c r="AH18" s="253"/>
      <c r="AI18" s="252"/>
      <c r="AJ18" s="253"/>
      <c r="AK18" s="252"/>
      <c r="AL18" s="253"/>
      <c r="AM18" s="252"/>
      <c r="AN18" s="253"/>
    </row>
    <row r="19" spans="1:40" ht="12.75">
      <c r="A19" s="241" t="s">
        <v>219</v>
      </c>
      <c r="B19" s="242"/>
      <c r="C19" s="243"/>
      <c r="D19" s="242"/>
      <c r="E19" s="243"/>
      <c r="F19" s="242"/>
      <c r="G19" s="243"/>
      <c r="H19" s="242"/>
      <c r="I19" s="243"/>
      <c r="L19" s="241" t="s">
        <v>219</v>
      </c>
      <c r="M19" s="242"/>
      <c r="N19" s="243"/>
      <c r="O19" s="242"/>
      <c r="P19" s="243"/>
      <c r="Q19" s="242"/>
      <c r="R19" s="243"/>
      <c r="S19" s="242"/>
      <c r="T19" s="243"/>
      <c r="V19" s="241" t="s">
        <v>219</v>
      </c>
      <c r="W19" s="242"/>
      <c r="X19" s="243"/>
      <c r="Y19" s="242"/>
      <c r="Z19" s="243"/>
      <c r="AA19" s="242"/>
      <c r="AB19" s="243"/>
      <c r="AC19" s="242"/>
      <c r="AD19" s="243"/>
      <c r="AF19" s="241" t="s">
        <v>219</v>
      </c>
      <c r="AG19" s="242"/>
      <c r="AH19" s="243"/>
      <c r="AI19" s="242"/>
      <c r="AJ19" s="243"/>
      <c r="AK19" s="242"/>
      <c r="AL19" s="243"/>
      <c r="AM19" s="242"/>
      <c r="AN19" s="243"/>
    </row>
    <row r="20" spans="1:40" ht="12.75">
      <c r="A20" s="245"/>
      <c r="B20" s="246"/>
      <c r="C20" s="247"/>
      <c r="D20" s="246"/>
      <c r="E20" s="247"/>
      <c r="F20" s="246"/>
      <c r="G20" s="247"/>
      <c r="H20" s="246"/>
      <c r="I20" s="247"/>
      <c r="L20" s="245"/>
      <c r="M20" s="246"/>
      <c r="N20" s="247"/>
      <c r="O20" s="246"/>
      <c r="P20" s="247"/>
      <c r="Q20" s="246"/>
      <c r="R20" s="247"/>
      <c r="S20" s="246"/>
      <c r="T20" s="247"/>
      <c r="V20" s="245"/>
      <c r="W20" s="246"/>
      <c r="X20" s="247"/>
      <c r="Y20" s="246"/>
      <c r="Z20" s="247"/>
      <c r="AA20" s="246"/>
      <c r="AB20" s="247"/>
      <c r="AC20" s="246"/>
      <c r="AD20" s="247"/>
      <c r="AF20" s="245"/>
      <c r="AG20" s="246"/>
      <c r="AH20" s="247"/>
      <c r="AI20" s="246"/>
      <c r="AJ20" s="247"/>
      <c r="AK20" s="246"/>
      <c r="AL20" s="247"/>
      <c r="AM20" s="246"/>
      <c r="AN20" s="247"/>
    </row>
    <row r="21" spans="1:40" ht="12.75">
      <c r="A21" s="245"/>
      <c r="B21" s="246"/>
      <c r="C21" s="247"/>
      <c r="D21" s="246"/>
      <c r="E21" s="247"/>
      <c r="F21" s="246"/>
      <c r="G21" s="247"/>
      <c r="H21" s="246"/>
      <c r="I21" s="247"/>
      <c r="L21" s="245"/>
      <c r="M21" s="246"/>
      <c r="N21" s="247"/>
      <c r="O21" s="246"/>
      <c r="P21" s="247"/>
      <c r="Q21" s="246"/>
      <c r="R21" s="247"/>
      <c r="S21" s="246"/>
      <c r="T21" s="247"/>
      <c r="V21" s="245"/>
      <c r="W21" s="246"/>
      <c r="X21" s="247"/>
      <c r="Y21" s="246"/>
      <c r="Z21" s="247"/>
      <c r="AA21" s="246"/>
      <c r="AB21" s="247"/>
      <c r="AC21" s="246"/>
      <c r="AD21" s="247"/>
      <c r="AF21" s="245"/>
      <c r="AG21" s="246"/>
      <c r="AH21" s="247"/>
      <c r="AI21" s="246"/>
      <c r="AJ21" s="247"/>
      <c r="AK21" s="246"/>
      <c r="AL21" s="247"/>
      <c r="AM21" s="246"/>
      <c r="AN21" s="247"/>
    </row>
    <row r="22" spans="1:40" ht="12.75">
      <c r="A22" s="245"/>
      <c r="B22" s="246"/>
      <c r="C22" s="247"/>
      <c r="D22" s="246"/>
      <c r="E22" s="247"/>
      <c r="F22" s="246"/>
      <c r="G22" s="247"/>
      <c r="H22" s="246"/>
      <c r="I22" s="247"/>
      <c r="L22" s="245"/>
      <c r="M22" s="246"/>
      <c r="N22" s="247"/>
      <c r="O22" s="246"/>
      <c r="P22" s="247"/>
      <c r="Q22" s="246"/>
      <c r="R22" s="247"/>
      <c r="S22" s="246"/>
      <c r="T22" s="247"/>
      <c r="V22" s="245"/>
      <c r="W22" s="246"/>
      <c r="X22" s="247"/>
      <c r="Y22" s="246"/>
      <c r="Z22" s="247"/>
      <c r="AA22" s="246"/>
      <c r="AB22" s="247"/>
      <c r="AC22" s="246"/>
      <c r="AD22" s="247"/>
      <c r="AF22" s="245"/>
      <c r="AG22" s="246"/>
      <c r="AH22" s="247"/>
      <c r="AI22" s="246"/>
      <c r="AJ22" s="247"/>
      <c r="AK22" s="246"/>
      <c r="AL22" s="247"/>
      <c r="AM22" s="246"/>
      <c r="AN22" s="247"/>
    </row>
    <row r="23" spans="1:40" ht="12.75">
      <c r="A23" s="245"/>
      <c r="B23" s="246"/>
      <c r="C23" s="247"/>
      <c r="D23" s="246"/>
      <c r="E23" s="247"/>
      <c r="F23" s="246"/>
      <c r="G23" s="247"/>
      <c r="H23" s="246"/>
      <c r="I23" s="247"/>
      <c r="L23" s="245"/>
      <c r="M23" s="246"/>
      <c r="N23" s="247"/>
      <c r="O23" s="246"/>
      <c r="P23" s="247"/>
      <c r="Q23" s="246"/>
      <c r="R23" s="247"/>
      <c r="S23" s="246"/>
      <c r="T23" s="247"/>
      <c r="V23" s="245"/>
      <c r="W23" s="246"/>
      <c r="X23" s="247"/>
      <c r="Y23" s="246"/>
      <c r="Z23" s="247"/>
      <c r="AA23" s="246"/>
      <c r="AB23" s="247"/>
      <c r="AC23" s="246"/>
      <c r="AD23" s="247"/>
      <c r="AF23" s="245"/>
      <c r="AG23" s="246"/>
      <c r="AH23" s="247"/>
      <c r="AI23" s="246"/>
      <c r="AJ23" s="247"/>
      <c r="AK23" s="246"/>
      <c r="AL23" s="247"/>
      <c r="AM23" s="246"/>
      <c r="AN23" s="247"/>
    </row>
    <row r="24" spans="1:40" ht="13.5" thickBot="1">
      <c r="A24" s="249"/>
      <c r="B24" s="250"/>
      <c r="C24" s="158"/>
      <c r="D24" s="250"/>
      <c r="E24" s="158"/>
      <c r="F24" s="250"/>
      <c r="G24" s="158"/>
      <c r="H24" s="250"/>
      <c r="I24" s="158"/>
      <c r="L24" s="249"/>
      <c r="M24" s="250"/>
      <c r="N24" s="158"/>
      <c r="O24" s="250"/>
      <c r="P24" s="158"/>
      <c r="Q24" s="250"/>
      <c r="R24" s="158"/>
      <c r="S24" s="250"/>
      <c r="T24" s="158"/>
      <c r="V24" s="249"/>
      <c r="W24" s="250"/>
      <c r="X24" s="158"/>
      <c r="Y24" s="250"/>
      <c r="Z24" s="158"/>
      <c r="AA24" s="250"/>
      <c r="AB24" s="158"/>
      <c r="AC24" s="250"/>
      <c r="AD24" s="158"/>
      <c r="AF24" s="249"/>
      <c r="AG24" s="250"/>
      <c r="AH24" s="158"/>
      <c r="AI24" s="250"/>
      <c r="AJ24" s="158"/>
      <c r="AK24" s="250"/>
      <c r="AL24" s="158"/>
      <c r="AM24" s="250"/>
      <c r="AN24" s="158"/>
    </row>
    <row r="25" spans="1:40" ht="13.5" thickBot="1">
      <c r="A25" s="240"/>
      <c r="B25" s="252"/>
      <c r="C25" s="253"/>
      <c r="D25" s="252"/>
      <c r="E25" s="253"/>
      <c r="F25" s="252"/>
      <c r="G25" s="253"/>
      <c r="H25" s="252"/>
      <c r="I25" s="253"/>
      <c r="L25" s="240"/>
      <c r="M25" s="252"/>
      <c r="N25" s="253"/>
      <c r="O25" s="252"/>
      <c r="P25" s="253"/>
      <c r="Q25" s="252"/>
      <c r="R25" s="253"/>
      <c r="S25" s="252"/>
      <c r="T25" s="253"/>
      <c r="V25" s="240"/>
      <c r="W25" s="252"/>
      <c r="X25" s="253"/>
      <c r="Y25" s="252"/>
      <c r="Z25" s="253"/>
      <c r="AA25" s="252"/>
      <c r="AB25" s="253"/>
      <c r="AC25" s="252"/>
      <c r="AD25" s="253"/>
      <c r="AF25" s="240"/>
      <c r="AG25" s="252"/>
      <c r="AH25" s="253"/>
      <c r="AI25" s="252"/>
      <c r="AJ25" s="253"/>
      <c r="AK25" s="252"/>
      <c r="AL25" s="253"/>
      <c r="AM25" s="252"/>
      <c r="AN25" s="253"/>
    </row>
    <row r="26" spans="1:40" ht="13.5" thickBot="1">
      <c r="A26" s="254" t="s">
        <v>57</v>
      </c>
      <c r="B26" s="255"/>
      <c r="C26" s="256"/>
      <c r="D26" s="255"/>
      <c r="E26" s="256"/>
      <c r="F26" s="255"/>
      <c r="G26" s="256"/>
      <c r="H26" s="255"/>
      <c r="I26" s="256"/>
      <c r="L26" s="254" t="s">
        <v>57</v>
      </c>
      <c r="M26" s="255"/>
      <c r="N26" s="256"/>
      <c r="O26" s="255"/>
      <c r="P26" s="256"/>
      <c r="Q26" s="255"/>
      <c r="R26" s="256"/>
      <c r="S26" s="255"/>
      <c r="T26" s="256"/>
      <c r="V26" s="254" t="s">
        <v>57</v>
      </c>
      <c r="W26" s="255"/>
      <c r="X26" s="256"/>
      <c r="Y26" s="255"/>
      <c r="Z26" s="256"/>
      <c r="AA26" s="255"/>
      <c r="AB26" s="256"/>
      <c r="AC26" s="255"/>
      <c r="AD26" s="256"/>
      <c r="AF26" s="254" t="s">
        <v>57</v>
      </c>
      <c r="AG26" s="255"/>
      <c r="AH26" s="256"/>
      <c r="AI26" s="255"/>
      <c r="AJ26" s="256"/>
      <c r="AK26" s="255"/>
      <c r="AL26" s="256"/>
      <c r="AM26" s="255"/>
      <c r="AN26" s="256"/>
    </row>
    <row r="27" spans="1:40" ht="13.5" thickBot="1">
      <c r="A27" s="240"/>
      <c r="B27" s="252"/>
      <c r="C27" s="253"/>
      <c r="D27" s="252"/>
      <c r="E27" s="253"/>
      <c r="F27" s="252"/>
      <c r="G27" s="253"/>
      <c r="H27" s="252"/>
      <c r="I27" s="253"/>
      <c r="L27" s="240"/>
      <c r="M27" s="252"/>
      <c r="N27" s="253"/>
      <c r="O27" s="252"/>
      <c r="P27" s="253"/>
      <c r="Q27" s="252"/>
      <c r="R27" s="253"/>
      <c r="S27" s="252"/>
      <c r="T27" s="253"/>
      <c r="V27" s="240"/>
      <c r="W27" s="252"/>
      <c r="X27" s="253"/>
      <c r="Y27" s="252"/>
      <c r="Z27" s="253"/>
      <c r="AA27" s="252"/>
      <c r="AB27" s="253"/>
      <c r="AC27" s="252"/>
      <c r="AD27" s="253"/>
      <c r="AF27" s="240"/>
      <c r="AG27" s="252"/>
      <c r="AH27" s="253"/>
      <c r="AI27" s="252"/>
      <c r="AJ27" s="253"/>
      <c r="AK27" s="252"/>
      <c r="AL27" s="253"/>
      <c r="AM27" s="252"/>
      <c r="AN27" s="253"/>
    </row>
    <row r="28" spans="1:40" ht="12.75">
      <c r="A28" s="241" t="s">
        <v>58</v>
      </c>
      <c r="B28" s="257"/>
      <c r="C28" s="243"/>
      <c r="D28" s="257"/>
      <c r="E28" s="243"/>
      <c r="F28" s="257"/>
      <c r="G28" s="243"/>
      <c r="H28" s="257"/>
      <c r="I28" s="243"/>
      <c r="L28" s="241" t="s">
        <v>58</v>
      </c>
      <c r="M28" s="257"/>
      <c r="N28" s="243"/>
      <c r="O28" s="257"/>
      <c r="P28" s="243"/>
      <c r="Q28" s="257"/>
      <c r="R28" s="243"/>
      <c r="S28" s="257"/>
      <c r="T28" s="243"/>
      <c r="V28" s="241" t="s">
        <v>58</v>
      </c>
      <c r="W28" s="257"/>
      <c r="X28" s="243"/>
      <c r="Y28" s="257"/>
      <c r="Z28" s="243"/>
      <c r="AA28" s="257"/>
      <c r="AB28" s="243"/>
      <c r="AC28" s="257"/>
      <c r="AD28" s="243"/>
      <c r="AF28" s="241" t="s">
        <v>58</v>
      </c>
      <c r="AG28" s="257"/>
      <c r="AH28" s="243"/>
      <c r="AI28" s="257"/>
      <c r="AJ28" s="243"/>
      <c r="AK28" s="257"/>
      <c r="AL28" s="243"/>
      <c r="AM28" s="257"/>
      <c r="AN28" s="243"/>
    </row>
    <row r="29" spans="1:40" ht="12.75">
      <c r="A29" s="258" t="s">
        <v>59</v>
      </c>
      <c r="B29" s="259"/>
      <c r="C29" s="247"/>
      <c r="D29" s="259"/>
      <c r="E29" s="247"/>
      <c r="F29" s="259"/>
      <c r="G29" s="247"/>
      <c r="H29" s="259"/>
      <c r="I29" s="247"/>
      <c r="L29" s="258" t="s">
        <v>59</v>
      </c>
      <c r="M29" s="259"/>
      <c r="N29" s="247"/>
      <c r="O29" s="259"/>
      <c r="P29" s="247"/>
      <c r="Q29" s="259"/>
      <c r="R29" s="247"/>
      <c r="S29" s="259"/>
      <c r="T29" s="247"/>
      <c r="V29" s="258" t="s">
        <v>59</v>
      </c>
      <c r="W29" s="259"/>
      <c r="X29" s="247"/>
      <c r="Y29" s="259"/>
      <c r="Z29" s="247"/>
      <c r="AA29" s="259"/>
      <c r="AB29" s="247"/>
      <c r="AC29" s="259"/>
      <c r="AD29" s="247"/>
      <c r="AF29" s="258" t="s">
        <v>59</v>
      </c>
      <c r="AG29" s="259"/>
      <c r="AH29" s="247"/>
      <c r="AI29" s="259"/>
      <c r="AJ29" s="247"/>
      <c r="AK29" s="259"/>
      <c r="AL29" s="247"/>
      <c r="AM29" s="259"/>
      <c r="AN29" s="247"/>
    </row>
    <row r="30" spans="1:40" ht="12.75">
      <c r="A30" s="258" t="s">
        <v>60</v>
      </c>
      <c r="B30" s="259"/>
      <c r="C30" s="247"/>
      <c r="D30" s="259"/>
      <c r="E30" s="247"/>
      <c r="F30" s="259"/>
      <c r="G30" s="247"/>
      <c r="H30" s="259"/>
      <c r="I30" s="247"/>
      <c r="L30" s="258" t="s">
        <v>60</v>
      </c>
      <c r="M30" s="259"/>
      <c r="N30" s="247"/>
      <c r="O30" s="259"/>
      <c r="P30" s="247"/>
      <c r="Q30" s="259"/>
      <c r="R30" s="247"/>
      <c r="S30" s="259"/>
      <c r="T30" s="247"/>
      <c r="V30" s="258" t="s">
        <v>60</v>
      </c>
      <c r="W30" s="259"/>
      <c r="X30" s="247"/>
      <c r="Y30" s="259"/>
      <c r="Z30" s="247"/>
      <c r="AA30" s="259"/>
      <c r="AB30" s="247"/>
      <c r="AC30" s="259"/>
      <c r="AD30" s="247"/>
      <c r="AF30" s="258" t="s">
        <v>60</v>
      </c>
      <c r="AG30" s="259"/>
      <c r="AH30" s="247"/>
      <c r="AI30" s="259"/>
      <c r="AJ30" s="247"/>
      <c r="AK30" s="259"/>
      <c r="AL30" s="247"/>
      <c r="AM30" s="259"/>
      <c r="AN30" s="247"/>
    </row>
    <row r="31" spans="1:40" ht="12.75">
      <c r="A31" s="258" t="s">
        <v>61</v>
      </c>
      <c r="B31" s="259"/>
      <c r="C31" s="247"/>
      <c r="D31" s="259"/>
      <c r="E31" s="247"/>
      <c r="F31" s="259"/>
      <c r="G31" s="247"/>
      <c r="H31" s="259"/>
      <c r="I31" s="247"/>
      <c r="L31" s="258" t="s">
        <v>61</v>
      </c>
      <c r="M31" s="259"/>
      <c r="N31" s="247"/>
      <c r="O31" s="259"/>
      <c r="P31" s="247"/>
      <c r="Q31" s="259"/>
      <c r="R31" s="247"/>
      <c r="S31" s="259"/>
      <c r="T31" s="247"/>
      <c r="V31" s="258" t="s">
        <v>61</v>
      </c>
      <c r="W31" s="259"/>
      <c r="X31" s="247"/>
      <c r="Y31" s="259"/>
      <c r="Z31" s="247"/>
      <c r="AA31" s="259"/>
      <c r="AB31" s="247"/>
      <c r="AC31" s="259"/>
      <c r="AD31" s="247"/>
      <c r="AF31" s="258" t="s">
        <v>61</v>
      </c>
      <c r="AG31" s="259"/>
      <c r="AH31" s="247"/>
      <c r="AI31" s="259"/>
      <c r="AJ31" s="247"/>
      <c r="AK31" s="259"/>
      <c r="AL31" s="247"/>
      <c r="AM31" s="259"/>
      <c r="AN31" s="247"/>
    </row>
    <row r="32" spans="1:40" ht="13.5" thickBot="1">
      <c r="A32" s="249" t="s">
        <v>62</v>
      </c>
      <c r="B32" s="260"/>
      <c r="C32" s="158"/>
      <c r="D32" s="260"/>
      <c r="E32" s="158"/>
      <c r="F32" s="260"/>
      <c r="G32" s="158"/>
      <c r="H32" s="260"/>
      <c r="I32" s="158"/>
      <c r="L32" s="249" t="s">
        <v>62</v>
      </c>
      <c r="M32" s="260"/>
      <c r="N32" s="158"/>
      <c r="O32" s="260"/>
      <c r="P32" s="158"/>
      <c r="Q32" s="260"/>
      <c r="R32" s="158"/>
      <c r="S32" s="260"/>
      <c r="T32" s="158"/>
      <c r="V32" s="249" t="s">
        <v>62</v>
      </c>
      <c r="W32" s="260"/>
      <c r="X32" s="158"/>
      <c r="Y32" s="260"/>
      <c r="Z32" s="158"/>
      <c r="AA32" s="260"/>
      <c r="AB32" s="158"/>
      <c r="AC32" s="260"/>
      <c r="AD32" s="158"/>
      <c r="AF32" s="249" t="s">
        <v>62</v>
      </c>
      <c r="AG32" s="260"/>
      <c r="AH32" s="158"/>
      <c r="AI32" s="260"/>
      <c r="AJ32" s="158"/>
      <c r="AK32" s="260"/>
      <c r="AL32" s="158"/>
      <c r="AM32" s="260"/>
      <c r="AN32" s="158"/>
    </row>
    <row r="33" spans="1:40" ht="13.5" thickBot="1">
      <c r="A33" s="232"/>
      <c r="B33" s="252"/>
      <c r="C33" s="261"/>
      <c r="D33" s="252"/>
      <c r="E33" s="261"/>
      <c r="F33" s="252"/>
      <c r="G33" s="261"/>
      <c r="H33" s="252"/>
      <c r="I33" s="261"/>
      <c r="L33" s="232"/>
      <c r="M33" s="252"/>
      <c r="N33" s="261"/>
      <c r="O33" s="252"/>
      <c r="P33" s="261"/>
      <c r="Q33" s="252"/>
      <c r="R33" s="261"/>
      <c r="S33" s="252"/>
      <c r="T33" s="261"/>
      <c r="V33" s="232"/>
      <c r="W33" s="252"/>
      <c r="X33" s="261"/>
      <c r="Y33" s="252"/>
      <c r="Z33" s="261"/>
      <c r="AA33" s="252"/>
      <c r="AB33" s="261"/>
      <c r="AC33" s="252"/>
      <c r="AD33" s="261"/>
      <c r="AF33" s="232"/>
      <c r="AG33" s="252"/>
      <c r="AH33" s="261"/>
      <c r="AI33" s="252"/>
      <c r="AJ33" s="261"/>
      <c r="AK33" s="252"/>
      <c r="AL33" s="261"/>
      <c r="AM33" s="252"/>
      <c r="AN33" s="261"/>
    </row>
    <row r="34" spans="1:40" ht="12.75">
      <c r="A34" s="241" t="s">
        <v>63</v>
      </c>
      <c r="B34" s="257"/>
      <c r="C34" s="243"/>
      <c r="D34" s="257"/>
      <c r="E34" s="243"/>
      <c r="F34" s="257"/>
      <c r="G34" s="243"/>
      <c r="H34" s="257"/>
      <c r="I34" s="243"/>
      <c r="L34" s="241" t="s">
        <v>63</v>
      </c>
      <c r="M34" s="257"/>
      <c r="N34" s="243"/>
      <c r="O34" s="257"/>
      <c r="P34" s="243"/>
      <c r="Q34" s="257"/>
      <c r="R34" s="243"/>
      <c r="S34" s="257"/>
      <c r="T34" s="243"/>
      <c r="V34" s="241" t="s">
        <v>63</v>
      </c>
      <c r="W34" s="257"/>
      <c r="X34" s="243"/>
      <c r="Y34" s="257"/>
      <c r="Z34" s="243"/>
      <c r="AA34" s="257"/>
      <c r="AB34" s="243"/>
      <c r="AC34" s="257"/>
      <c r="AD34" s="243"/>
      <c r="AF34" s="241" t="s">
        <v>63</v>
      </c>
      <c r="AG34" s="257"/>
      <c r="AH34" s="243"/>
      <c r="AI34" s="257"/>
      <c r="AJ34" s="243"/>
      <c r="AK34" s="257"/>
      <c r="AL34" s="243"/>
      <c r="AM34" s="257"/>
      <c r="AN34" s="243"/>
    </row>
    <row r="35" spans="1:40" ht="12.75">
      <c r="A35" s="245" t="s">
        <v>64</v>
      </c>
      <c r="B35" s="259"/>
      <c r="C35" s="247"/>
      <c r="D35" s="259"/>
      <c r="E35" s="247"/>
      <c r="F35" s="259"/>
      <c r="G35" s="247"/>
      <c r="H35" s="259"/>
      <c r="I35" s="247"/>
      <c r="L35" s="245" t="s">
        <v>64</v>
      </c>
      <c r="M35" s="259"/>
      <c r="N35" s="247"/>
      <c r="O35" s="259"/>
      <c r="P35" s="247"/>
      <c r="Q35" s="259"/>
      <c r="R35" s="247"/>
      <c r="S35" s="259"/>
      <c r="T35" s="247"/>
      <c r="V35" s="245" t="s">
        <v>64</v>
      </c>
      <c r="W35" s="259"/>
      <c r="X35" s="247"/>
      <c r="Y35" s="259"/>
      <c r="Z35" s="247"/>
      <c r="AA35" s="259"/>
      <c r="AB35" s="247"/>
      <c r="AC35" s="259"/>
      <c r="AD35" s="247"/>
      <c r="AF35" s="245" t="s">
        <v>64</v>
      </c>
      <c r="AG35" s="259"/>
      <c r="AH35" s="247"/>
      <c r="AI35" s="259"/>
      <c r="AJ35" s="247"/>
      <c r="AK35" s="259"/>
      <c r="AL35" s="247"/>
      <c r="AM35" s="259"/>
      <c r="AN35" s="247"/>
    </row>
    <row r="36" spans="1:40" ht="12.75">
      <c r="A36" s="262" t="s">
        <v>99</v>
      </c>
      <c r="B36" s="263"/>
      <c r="C36" s="264"/>
      <c r="D36" s="263"/>
      <c r="E36" s="264"/>
      <c r="F36" s="263"/>
      <c r="G36" s="264"/>
      <c r="H36" s="263"/>
      <c r="I36" s="264"/>
      <c r="L36" s="262" t="s">
        <v>99</v>
      </c>
      <c r="M36" s="263"/>
      <c r="N36" s="264"/>
      <c r="O36" s="263"/>
      <c r="P36" s="264"/>
      <c r="Q36" s="263"/>
      <c r="R36" s="264"/>
      <c r="S36" s="263"/>
      <c r="T36" s="264"/>
      <c r="V36" s="262" t="s">
        <v>99</v>
      </c>
      <c r="W36" s="263"/>
      <c r="X36" s="264"/>
      <c r="Y36" s="263"/>
      <c r="Z36" s="264"/>
      <c r="AA36" s="263"/>
      <c r="AB36" s="264"/>
      <c r="AC36" s="263"/>
      <c r="AD36" s="264"/>
      <c r="AF36" s="262" t="s">
        <v>99</v>
      </c>
      <c r="AG36" s="263"/>
      <c r="AH36" s="264"/>
      <c r="AI36" s="263"/>
      <c r="AJ36" s="264"/>
      <c r="AK36" s="263"/>
      <c r="AL36" s="264"/>
      <c r="AM36" s="263"/>
      <c r="AN36" s="264"/>
    </row>
    <row r="37" spans="1:40" ht="13.5" thickBot="1">
      <c r="A37" s="249" t="s">
        <v>86</v>
      </c>
      <c r="B37" s="260"/>
      <c r="C37" s="158"/>
      <c r="D37" s="260"/>
      <c r="E37" s="158"/>
      <c r="F37" s="260"/>
      <c r="G37" s="158"/>
      <c r="H37" s="260"/>
      <c r="I37" s="158"/>
      <c r="L37" s="249" t="s">
        <v>86</v>
      </c>
      <c r="M37" s="260"/>
      <c r="N37" s="158"/>
      <c r="O37" s="260"/>
      <c r="P37" s="158"/>
      <c r="Q37" s="260"/>
      <c r="R37" s="158"/>
      <c r="S37" s="260"/>
      <c r="T37" s="158"/>
      <c r="V37" s="249" t="s">
        <v>86</v>
      </c>
      <c r="W37" s="260"/>
      <c r="X37" s="158"/>
      <c r="Y37" s="260"/>
      <c r="Z37" s="158"/>
      <c r="AA37" s="260"/>
      <c r="AB37" s="158"/>
      <c r="AC37" s="260"/>
      <c r="AD37" s="158"/>
      <c r="AF37" s="249" t="s">
        <v>86</v>
      </c>
      <c r="AG37" s="260"/>
      <c r="AH37" s="158"/>
      <c r="AI37" s="260"/>
      <c r="AJ37" s="158"/>
      <c r="AK37" s="260"/>
      <c r="AL37" s="158"/>
      <c r="AM37" s="260"/>
      <c r="AN37" s="158"/>
    </row>
    <row r="38" spans="1:40" ht="13.5" thickBot="1">
      <c r="A38" s="240"/>
      <c r="B38" s="252"/>
      <c r="C38" s="253"/>
      <c r="D38" s="252"/>
      <c r="E38" s="253"/>
      <c r="F38" s="252"/>
      <c r="G38" s="253"/>
      <c r="H38" s="252"/>
      <c r="I38" s="253"/>
      <c r="L38" s="240"/>
      <c r="M38" s="252"/>
      <c r="N38" s="253"/>
      <c r="O38" s="252"/>
      <c r="P38" s="253"/>
      <c r="Q38" s="252"/>
      <c r="R38" s="253"/>
      <c r="S38" s="252"/>
      <c r="T38" s="253"/>
      <c r="V38" s="240"/>
      <c r="W38" s="252"/>
      <c r="X38" s="253"/>
      <c r="Y38" s="252"/>
      <c r="Z38" s="253"/>
      <c r="AA38" s="252"/>
      <c r="AB38" s="253"/>
      <c r="AC38" s="252"/>
      <c r="AD38" s="253"/>
      <c r="AF38" s="240"/>
      <c r="AG38" s="252"/>
      <c r="AH38" s="253"/>
      <c r="AI38" s="252"/>
      <c r="AJ38" s="253"/>
      <c r="AK38" s="252"/>
      <c r="AL38" s="253"/>
      <c r="AM38" s="252"/>
      <c r="AN38" s="253"/>
    </row>
    <row r="39" spans="1:40" ht="12.75">
      <c r="A39" s="241" t="s">
        <v>65</v>
      </c>
      <c r="B39" s="242"/>
      <c r="C39" s="243"/>
      <c r="D39" s="242"/>
      <c r="E39" s="243"/>
      <c r="F39" s="242"/>
      <c r="G39" s="243"/>
      <c r="H39" s="242"/>
      <c r="I39" s="243"/>
      <c r="L39" s="241" t="s">
        <v>65</v>
      </c>
      <c r="M39" s="242"/>
      <c r="N39" s="243"/>
      <c r="O39" s="242"/>
      <c r="P39" s="243"/>
      <c r="Q39" s="242"/>
      <c r="R39" s="243"/>
      <c r="S39" s="242"/>
      <c r="T39" s="243"/>
      <c r="V39" s="241" t="s">
        <v>65</v>
      </c>
      <c r="W39" s="242"/>
      <c r="X39" s="243"/>
      <c r="Y39" s="242"/>
      <c r="Z39" s="243"/>
      <c r="AA39" s="242"/>
      <c r="AB39" s="243"/>
      <c r="AC39" s="242"/>
      <c r="AD39" s="243"/>
      <c r="AF39" s="241" t="s">
        <v>65</v>
      </c>
      <c r="AG39" s="242"/>
      <c r="AH39" s="243"/>
      <c r="AI39" s="242"/>
      <c r="AJ39" s="243"/>
      <c r="AK39" s="242"/>
      <c r="AL39" s="243"/>
      <c r="AM39" s="242"/>
      <c r="AN39" s="243"/>
    </row>
    <row r="40" spans="1:40" ht="12.75">
      <c r="A40" s="258" t="s">
        <v>66</v>
      </c>
      <c r="B40" s="246"/>
      <c r="C40" s="247"/>
      <c r="D40" s="246"/>
      <c r="E40" s="247"/>
      <c r="F40" s="246"/>
      <c r="G40" s="247"/>
      <c r="H40" s="246"/>
      <c r="I40" s="247"/>
      <c r="L40" s="258" t="s">
        <v>66</v>
      </c>
      <c r="M40" s="246"/>
      <c r="N40" s="247"/>
      <c r="O40" s="246"/>
      <c r="P40" s="247"/>
      <c r="Q40" s="246"/>
      <c r="R40" s="247"/>
      <c r="S40" s="246"/>
      <c r="T40" s="247"/>
      <c r="V40" s="258" t="s">
        <v>66</v>
      </c>
      <c r="W40" s="246"/>
      <c r="X40" s="247"/>
      <c r="Y40" s="246"/>
      <c r="Z40" s="247"/>
      <c r="AA40" s="246"/>
      <c r="AB40" s="247"/>
      <c r="AC40" s="246"/>
      <c r="AD40" s="247"/>
      <c r="AF40" s="258" t="s">
        <v>66</v>
      </c>
      <c r="AG40" s="246"/>
      <c r="AH40" s="247"/>
      <c r="AI40" s="246"/>
      <c r="AJ40" s="247"/>
      <c r="AK40" s="246"/>
      <c r="AL40" s="247"/>
      <c r="AM40" s="246"/>
      <c r="AN40" s="247"/>
    </row>
    <row r="41" spans="1:40" ht="12.75">
      <c r="A41" s="258" t="s">
        <v>67</v>
      </c>
      <c r="B41" s="246"/>
      <c r="C41" s="247"/>
      <c r="D41" s="246"/>
      <c r="E41" s="247"/>
      <c r="F41" s="246"/>
      <c r="G41" s="247"/>
      <c r="H41" s="246"/>
      <c r="I41" s="247"/>
      <c r="L41" s="258" t="s">
        <v>67</v>
      </c>
      <c r="M41" s="246"/>
      <c r="N41" s="247"/>
      <c r="O41" s="246"/>
      <c r="P41" s="247"/>
      <c r="Q41" s="246"/>
      <c r="R41" s="247"/>
      <c r="S41" s="246"/>
      <c r="T41" s="247"/>
      <c r="V41" s="258" t="s">
        <v>67</v>
      </c>
      <c r="W41" s="246"/>
      <c r="X41" s="247"/>
      <c r="Y41" s="246"/>
      <c r="Z41" s="247"/>
      <c r="AA41" s="246"/>
      <c r="AB41" s="247"/>
      <c r="AC41" s="246"/>
      <c r="AD41" s="247"/>
      <c r="AF41" s="258" t="s">
        <v>67</v>
      </c>
      <c r="AG41" s="246"/>
      <c r="AH41" s="247"/>
      <c r="AI41" s="246"/>
      <c r="AJ41" s="247"/>
      <c r="AK41" s="246"/>
      <c r="AL41" s="247"/>
      <c r="AM41" s="246"/>
      <c r="AN41" s="247"/>
    </row>
    <row r="42" spans="1:40" ht="12.75">
      <c r="A42" s="258" t="s">
        <v>68</v>
      </c>
      <c r="B42" s="246"/>
      <c r="C42" s="247"/>
      <c r="D42" s="246"/>
      <c r="E42" s="247"/>
      <c r="F42" s="246"/>
      <c r="G42" s="247"/>
      <c r="H42" s="246"/>
      <c r="I42" s="247"/>
      <c r="L42" s="258" t="s">
        <v>68</v>
      </c>
      <c r="M42" s="246"/>
      <c r="N42" s="247"/>
      <c r="O42" s="246"/>
      <c r="P42" s="247"/>
      <c r="Q42" s="246"/>
      <c r="R42" s="247"/>
      <c r="S42" s="246"/>
      <c r="T42" s="247"/>
      <c r="V42" s="258" t="s">
        <v>68</v>
      </c>
      <c r="W42" s="246"/>
      <c r="X42" s="247"/>
      <c r="Y42" s="246"/>
      <c r="Z42" s="247"/>
      <c r="AA42" s="246"/>
      <c r="AB42" s="247"/>
      <c r="AC42" s="246"/>
      <c r="AD42" s="247"/>
      <c r="AF42" s="258" t="s">
        <v>68</v>
      </c>
      <c r="AG42" s="246"/>
      <c r="AH42" s="247"/>
      <c r="AI42" s="246"/>
      <c r="AJ42" s="247"/>
      <c r="AK42" s="246"/>
      <c r="AL42" s="247"/>
      <c r="AM42" s="246"/>
      <c r="AN42" s="247"/>
    </row>
    <row r="43" spans="1:40" ht="12.75">
      <c r="A43" s="245" t="s">
        <v>69</v>
      </c>
      <c r="B43" s="265"/>
      <c r="C43" s="264"/>
      <c r="D43" s="265"/>
      <c r="E43" s="264"/>
      <c r="F43" s="265"/>
      <c r="G43" s="264"/>
      <c r="H43" s="265"/>
      <c r="I43" s="264"/>
      <c r="L43" s="245" t="s">
        <v>69</v>
      </c>
      <c r="M43" s="265"/>
      <c r="N43" s="264"/>
      <c r="O43" s="265"/>
      <c r="P43" s="264"/>
      <c r="Q43" s="265"/>
      <c r="R43" s="264"/>
      <c r="S43" s="265"/>
      <c r="T43" s="264"/>
      <c r="V43" s="245" t="s">
        <v>69</v>
      </c>
      <c r="W43" s="265"/>
      <c r="X43" s="264"/>
      <c r="Y43" s="265"/>
      <c r="Z43" s="264"/>
      <c r="AA43" s="265"/>
      <c r="AB43" s="264"/>
      <c r="AC43" s="265"/>
      <c r="AD43" s="264"/>
      <c r="AF43" s="245" t="s">
        <v>69</v>
      </c>
      <c r="AG43" s="265"/>
      <c r="AH43" s="264"/>
      <c r="AI43" s="265"/>
      <c r="AJ43" s="264"/>
      <c r="AK43" s="265"/>
      <c r="AL43" s="264"/>
      <c r="AM43" s="265"/>
      <c r="AN43" s="264"/>
    </row>
    <row r="44" spans="1:40" ht="12.75">
      <c r="A44" s="266"/>
      <c r="B44" s="265"/>
      <c r="C44" s="264"/>
      <c r="D44" s="265"/>
      <c r="E44" s="264"/>
      <c r="F44" s="265"/>
      <c r="G44" s="264"/>
      <c r="H44" s="265"/>
      <c r="I44" s="264"/>
      <c r="L44" s="266"/>
      <c r="M44" s="265"/>
      <c r="N44" s="264"/>
      <c r="O44" s="265"/>
      <c r="P44" s="264"/>
      <c r="Q44" s="265"/>
      <c r="R44" s="264"/>
      <c r="S44" s="265"/>
      <c r="T44" s="264"/>
      <c r="V44" s="266"/>
      <c r="W44" s="265"/>
      <c r="X44" s="264"/>
      <c r="Y44" s="265"/>
      <c r="Z44" s="264"/>
      <c r="AA44" s="265"/>
      <c r="AB44" s="264"/>
      <c r="AC44" s="265"/>
      <c r="AD44" s="264"/>
      <c r="AF44" s="266"/>
      <c r="AG44" s="265"/>
      <c r="AH44" s="264"/>
      <c r="AI44" s="265"/>
      <c r="AJ44" s="264"/>
      <c r="AK44" s="265"/>
      <c r="AL44" s="264"/>
      <c r="AM44" s="265"/>
      <c r="AN44" s="264"/>
    </row>
    <row r="45" spans="1:40" ht="13.5" thickBot="1">
      <c r="A45" s="267"/>
      <c r="B45" s="250"/>
      <c r="C45" s="158"/>
      <c r="D45" s="250"/>
      <c r="E45" s="158"/>
      <c r="F45" s="250"/>
      <c r="G45" s="158"/>
      <c r="H45" s="250"/>
      <c r="I45" s="158"/>
      <c r="L45" s="267"/>
      <c r="M45" s="250"/>
      <c r="N45" s="158"/>
      <c r="O45" s="250"/>
      <c r="P45" s="158"/>
      <c r="Q45" s="250"/>
      <c r="R45" s="158"/>
      <c r="S45" s="250"/>
      <c r="T45" s="158"/>
      <c r="V45" s="267"/>
      <c r="W45" s="250"/>
      <c r="X45" s="158"/>
      <c r="Y45" s="250"/>
      <c r="Z45" s="158"/>
      <c r="AA45" s="250"/>
      <c r="AB45" s="158"/>
      <c r="AC45" s="250"/>
      <c r="AD45" s="158"/>
      <c r="AF45" s="267"/>
      <c r="AG45" s="250"/>
      <c r="AH45" s="158"/>
      <c r="AI45" s="250"/>
      <c r="AJ45" s="158"/>
      <c r="AK45" s="250"/>
      <c r="AL45" s="158"/>
      <c r="AM45" s="250"/>
      <c r="AN45" s="158"/>
    </row>
    <row r="46" spans="1:40" ht="13.5" thickBot="1">
      <c r="A46" s="240"/>
      <c r="B46" s="252"/>
      <c r="C46" s="261"/>
      <c r="D46" s="252"/>
      <c r="E46" s="261"/>
      <c r="F46" s="252"/>
      <c r="G46" s="261"/>
      <c r="H46" s="252"/>
      <c r="I46" s="261"/>
      <c r="L46" s="240"/>
      <c r="M46" s="252"/>
      <c r="N46" s="261"/>
      <c r="O46" s="252"/>
      <c r="P46" s="261"/>
      <c r="Q46" s="252"/>
      <c r="R46" s="261"/>
      <c r="S46" s="252"/>
      <c r="T46" s="261"/>
      <c r="V46" s="240"/>
      <c r="W46" s="252"/>
      <c r="X46" s="261"/>
      <c r="Y46" s="252"/>
      <c r="Z46" s="261"/>
      <c r="AA46" s="252"/>
      <c r="AB46" s="261"/>
      <c r="AC46" s="252"/>
      <c r="AD46" s="261"/>
      <c r="AF46" s="240"/>
      <c r="AG46" s="252"/>
      <c r="AH46" s="261"/>
      <c r="AI46" s="252"/>
      <c r="AJ46" s="261"/>
      <c r="AK46" s="252"/>
      <c r="AL46" s="261"/>
      <c r="AM46" s="252"/>
      <c r="AN46" s="261"/>
    </row>
    <row r="47" spans="1:40" ht="12.75">
      <c r="A47" s="241" t="s">
        <v>70</v>
      </c>
      <c r="B47" s="242"/>
      <c r="C47" s="243"/>
      <c r="D47" s="242"/>
      <c r="E47" s="243"/>
      <c r="F47" s="242"/>
      <c r="G47" s="243"/>
      <c r="H47" s="242"/>
      <c r="I47" s="243"/>
      <c r="L47" s="241" t="s">
        <v>70</v>
      </c>
      <c r="M47" s="242"/>
      <c r="N47" s="243"/>
      <c r="O47" s="242"/>
      <c r="P47" s="243"/>
      <c r="Q47" s="242"/>
      <c r="R47" s="243"/>
      <c r="S47" s="242"/>
      <c r="T47" s="243"/>
      <c r="V47" s="241" t="s">
        <v>70</v>
      </c>
      <c r="W47" s="242"/>
      <c r="X47" s="243"/>
      <c r="Y47" s="242"/>
      <c r="Z47" s="243"/>
      <c r="AA47" s="242"/>
      <c r="AB47" s="243"/>
      <c r="AC47" s="242"/>
      <c r="AD47" s="243"/>
      <c r="AF47" s="241" t="s">
        <v>70</v>
      </c>
      <c r="AG47" s="242"/>
      <c r="AH47" s="243"/>
      <c r="AI47" s="242"/>
      <c r="AJ47" s="243"/>
      <c r="AK47" s="242"/>
      <c r="AL47" s="243"/>
      <c r="AM47" s="242"/>
      <c r="AN47" s="243"/>
    </row>
    <row r="48" spans="1:40" ht="12.75">
      <c r="A48" s="258" t="s">
        <v>100</v>
      </c>
      <c r="B48" s="246"/>
      <c r="C48" s="247"/>
      <c r="D48" s="246"/>
      <c r="E48" s="247"/>
      <c r="F48" s="246"/>
      <c r="G48" s="247"/>
      <c r="H48" s="246"/>
      <c r="I48" s="247"/>
      <c r="L48" s="258" t="s">
        <v>100</v>
      </c>
      <c r="M48" s="246"/>
      <c r="N48" s="247"/>
      <c r="O48" s="246"/>
      <c r="P48" s="247"/>
      <c r="Q48" s="246"/>
      <c r="R48" s="247"/>
      <c r="S48" s="246"/>
      <c r="T48" s="247"/>
      <c r="V48" s="258" t="s">
        <v>100</v>
      </c>
      <c r="W48" s="246"/>
      <c r="X48" s="247"/>
      <c r="Y48" s="246"/>
      <c r="Z48" s="247"/>
      <c r="AA48" s="246"/>
      <c r="AB48" s="247"/>
      <c r="AC48" s="246"/>
      <c r="AD48" s="247"/>
      <c r="AF48" s="258" t="s">
        <v>100</v>
      </c>
      <c r="AG48" s="246"/>
      <c r="AH48" s="247"/>
      <c r="AI48" s="246"/>
      <c r="AJ48" s="247"/>
      <c r="AK48" s="246"/>
      <c r="AL48" s="247"/>
      <c r="AM48" s="246"/>
      <c r="AN48" s="247"/>
    </row>
    <row r="49" spans="1:40" ht="12.75">
      <c r="A49" s="258" t="s">
        <v>71</v>
      </c>
      <c r="B49" s="246"/>
      <c r="C49" s="247"/>
      <c r="D49" s="246"/>
      <c r="E49" s="247"/>
      <c r="F49" s="246"/>
      <c r="G49" s="247"/>
      <c r="H49" s="246"/>
      <c r="I49" s="247"/>
      <c r="L49" s="258" t="s">
        <v>71</v>
      </c>
      <c r="M49" s="246"/>
      <c r="N49" s="247"/>
      <c r="O49" s="246"/>
      <c r="P49" s="247"/>
      <c r="Q49" s="246"/>
      <c r="R49" s="247"/>
      <c r="S49" s="246"/>
      <c r="T49" s="247"/>
      <c r="V49" s="258" t="s">
        <v>71</v>
      </c>
      <c r="W49" s="246"/>
      <c r="X49" s="247"/>
      <c r="Y49" s="246"/>
      <c r="Z49" s="247"/>
      <c r="AA49" s="246"/>
      <c r="AB49" s="247"/>
      <c r="AC49" s="246"/>
      <c r="AD49" s="247"/>
      <c r="AF49" s="258" t="s">
        <v>71</v>
      </c>
      <c r="AG49" s="246"/>
      <c r="AH49" s="247"/>
      <c r="AI49" s="246"/>
      <c r="AJ49" s="247"/>
      <c r="AK49" s="246"/>
      <c r="AL49" s="247"/>
      <c r="AM49" s="246"/>
      <c r="AN49" s="247"/>
    </row>
    <row r="50" spans="1:40" ht="12.75">
      <c r="A50" s="258" t="s">
        <v>101</v>
      </c>
      <c r="B50" s="246"/>
      <c r="C50" s="247"/>
      <c r="D50" s="246"/>
      <c r="E50" s="247"/>
      <c r="F50" s="246"/>
      <c r="G50" s="247"/>
      <c r="H50" s="246"/>
      <c r="I50" s="247"/>
      <c r="L50" s="258" t="s">
        <v>101</v>
      </c>
      <c r="M50" s="246"/>
      <c r="N50" s="247"/>
      <c r="O50" s="246"/>
      <c r="P50" s="247"/>
      <c r="Q50" s="246"/>
      <c r="R50" s="247"/>
      <c r="S50" s="246"/>
      <c r="T50" s="247"/>
      <c r="V50" s="258" t="s">
        <v>101</v>
      </c>
      <c r="W50" s="246"/>
      <c r="X50" s="247"/>
      <c r="Y50" s="246"/>
      <c r="Z50" s="247"/>
      <c r="AA50" s="246"/>
      <c r="AB50" s="247"/>
      <c r="AC50" s="246"/>
      <c r="AD50" s="247"/>
      <c r="AF50" s="258" t="s">
        <v>101</v>
      </c>
      <c r="AG50" s="246"/>
      <c r="AH50" s="247"/>
      <c r="AI50" s="246"/>
      <c r="AJ50" s="247"/>
      <c r="AK50" s="246"/>
      <c r="AL50" s="247"/>
      <c r="AM50" s="246"/>
      <c r="AN50" s="247"/>
    </row>
    <row r="51" spans="1:40" ht="13.5" thickBot="1">
      <c r="A51" s="249" t="s">
        <v>72</v>
      </c>
      <c r="B51" s="250"/>
      <c r="C51" s="158"/>
      <c r="D51" s="250"/>
      <c r="E51" s="158"/>
      <c r="F51" s="250"/>
      <c r="G51" s="158"/>
      <c r="H51" s="250"/>
      <c r="I51" s="158"/>
      <c r="L51" s="249" t="s">
        <v>72</v>
      </c>
      <c r="M51" s="250"/>
      <c r="N51" s="158"/>
      <c r="O51" s="250"/>
      <c r="P51" s="158"/>
      <c r="Q51" s="250"/>
      <c r="R51" s="158"/>
      <c r="S51" s="250"/>
      <c r="T51" s="158"/>
      <c r="V51" s="249" t="s">
        <v>72</v>
      </c>
      <c r="W51" s="250"/>
      <c r="X51" s="158"/>
      <c r="Y51" s="250"/>
      <c r="Z51" s="158"/>
      <c r="AA51" s="250"/>
      <c r="AB51" s="158"/>
      <c r="AC51" s="250"/>
      <c r="AD51" s="158"/>
      <c r="AF51" s="249" t="s">
        <v>72</v>
      </c>
      <c r="AG51" s="250"/>
      <c r="AH51" s="158"/>
      <c r="AI51" s="250"/>
      <c r="AJ51" s="158"/>
      <c r="AK51" s="250"/>
      <c r="AL51" s="158"/>
      <c r="AM51" s="250"/>
      <c r="AN51" s="158"/>
    </row>
    <row r="52" spans="1:40" ht="13.5" thickBot="1">
      <c r="A52" s="240"/>
      <c r="B52" s="252"/>
      <c r="C52" s="253"/>
      <c r="D52" s="252"/>
      <c r="E52" s="253"/>
      <c r="F52" s="252"/>
      <c r="G52" s="253"/>
      <c r="H52" s="252"/>
      <c r="I52" s="253"/>
      <c r="L52" s="240"/>
      <c r="M52" s="252"/>
      <c r="N52" s="253"/>
      <c r="O52" s="252"/>
      <c r="P52" s="253"/>
      <c r="Q52" s="252"/>
      <c r="R52" s="253"/>
      <c r="S52" s="252"/>
      <c r="T52" s="253"/>
      <c r="V52" s="240"/>
      <c r="W52" s="252"/>
      <c r="X52" s="253"/>
      <c r="Y52" s="252"/>
      <c r="Z52" s="253"/>
      <c r="AA52" s="252"/>
      <c r="AB52" s="253"/>
      <c r="AC52" s="252"/>
      <c r="AD52" s="253"/>
      <c r="AF52" s="240"/>
      <c r="AG52" s="252"/>
      <c r="AH52" s="253"/>
      <c r="AI52" s="252"/>
      <c r="AJ52" s="253"/>
      <c r="AK52" s="252"/>
      <c r="AL52" s="253"/>
      <c r="AM52" s="252"/>
      <c r="AN52" s="253"/>
    </row>
    <row r="53" spans="1:40" ht="13.5" thickBot="1">
      <c r="A53" s="254" t="s">
        <v>73</v>
      </c>
      <c r="B53" s="255"/>
      <c r="C53" s="256">
        <v>1</v>
      </c>
      <c r="D53" s="255"/>
      <c r="E53" s="256">
        <v>1</v>
      </c>
      <c r="F53" s="255"/>
      <c r="G53" s="256">
        <v>1</v>
      </c>
      <c r="H53" s="255"/>
      <c r="I53" s="256">
        <v>1</v>
      </c>
      <c r="L53" s="254" t="s">
        <v>73</v>
      </c>
      <c r="M53" s="255"/>
      <c r="N53" s="256">
        <v>1</v>
      </c>
      <c r="O53" s="255"/>
      <c r="P53" s="256">
        <v>1</v>
      </c>
      <c r="Q53" s="255"/>
      <c r="R53" s="256">
        <v>1</v>
      </c>
      <c r="S53" s="255"/>
      <c r="T53" s="256">
        <v>1</v>
      </c>
      <c r="V53" s="254" t="s">
        <v>73</v>
      </c>
      <c r="W53" s="255"/>
      <c r="X53" s="256">
        <v>1</v>
      </c>
      <c r="Y53" s="255"/>
      <c r="Z53" s="256">
        <v>1</v>
      </c>
      <c r="AA53" s="255"/>
      <c r="AB53" s="256">
        <v>1</v>
      </c>
      <c r="AC53" s="255"/>
      <c r="AD53" s="256">
        <v>1</v>
      </c>
      <c r="AF53" s="254" t="s">
        <v>73</v>
      </c>
      <c r="AG53" s="255"/>
      <c r="AH53" s="256">
        <v>1</v>
      </c>
      <c r="AI53" s="255"/>
      <c r="AJ53" s="256">
        <v>1</v>
      </c>
      <c r="AK53" s="255"/>
      <c r="AL53" s="256">
        <v>1</v>
      </c>
      <c r="AM53" s="255"/>
      <c r="AN53" s="256">
        <v>1</v>
      </c>
    </row>
    <row r="54" spans="1:32" ht="13.5" thickBot="1">
      <c r="A54" s="240"/>
      <c r="L54" s="240"/>
      <c r="V54" s="240"/>
      <c r="AF54" s="240"/>
    </row>
    <row r="55" spans="1:40" ht="13.5" thickBot="1">
      <c r="A55" s="345" t="s">
        <v>194</v>
      </c>
      <c r="B55" s="317"/>
      <c r="C55" s="317"/>
      <c r="D55" s="317"/>
      <c r="E55" s="317"/>
      <c r="F55" s="317"/>
      <c r="G55" s="317"/>
      <c r="H55" s="317"/>
      <c r="I55" s="317"/>
      <c r="L55" s="345" t="s">
        <v>194</v>
      </c>
      <c r="M55" s="317"/>
      <c r="N55" s="317"/>
      <c r="O55" s="317"/>
      <c r="P55" s="317"/>
      <c r="Q55" s="317"/>
      <c r="R55" s="317"/>
      <c r="S55" s="317"/>
      <c r="T55" s="317"/>
      <c r="V55" s="345" t="s">
        <v>194</v>
      </c>
      <c r="W55" s="317"/>
      <c r="X55" s="317"/>
      <c r="Y55" s="317"/>
      <c r="Z55" s="317"/>
      <c r="AA55" s="317"/>
      <c r="AB55" s="317"/>
      <c r="AC55" s="317"/>
      <c r="AD55" s="317"/>
      <c r="AF55" s="345" t="s">
        <v>194</v>
      </c>
      <c r="AG55" s="317"/>
      <c r="AH55" s="317"/>
      <c r="AI55" s="317"/>
      <c r="AJ55" s="317"/>
      <c r="AK55" s="317"/>
      <c r="AL55" s="317"/>
      <c r="AM55" s="317"/>
      <c r="AN55" s="317"/>
    </row>
    <row r="56" spans="1:32" ht="13.5" thickBot="1">
      <c r="A56" s="240"/>
      <c r="L56" s="240"/>
      <c r="V56" s="240"/>
      <c r="AF56" s="240"/>
    </row>
    <row r="57" spans="1:40" ht="13.5" thickBot="1">
      <c r="A57" s="254" t="s">
        <v>87</v>
      </c>
      <c r="B57" s="252"/>
      <c r="C57" s="261"/>
      <c r="D57" s="252"/>
      <c r="E57" s="261"/>
      <c r="F57" s="252"/>
      <c r="G57" s="261"/>
      <c r="H57" s="252"/>
      <c r="I57" s="261"/>
      <c r="L57" s="254" t="s">
        <v>87</v>
      </c>
      <c r="M57" s="252"/>
      <c r="N57" s="261"/>
      <c r="O57" s="252"/>
      <c r="P57" s="261"/>
      <c r="Q57" s="252"/>
      <c r="R57" s="261"/>
      <c r="S57" s="252"/>
      <c r="T57" s="261"/>
      <c r="V57" s="254" t="s">
        <v>87</v>
      </c>
      <c r="W57" s="252"/>
      <c r="X57" s="261"/>
      <c r="Y57" s="252"/>
      <c r="Z57" s="261"/>
      <c r="AA57" s="252"/>
      <c r="AB57" s="261"/>
      <c r="AC57" s="252"/>
      <c r="AD57" s="261"/>
      <c r="AF57" s="254" t="s">
        <v>87</v>
      </c>
      <c r="AG57" s="252"/>
      <c r="AH57" s="261"/>
      <c r="AI57" s="252"/>
      <c r="AJ57" s="261"/>
      <c r="AK57" s="252"/>
      <c r="AL57" s="261"/>
      <c r="AM57" s="252"/>
      <c r="AN57" s="261"/>
    </row>
    <row r="58" spans="1:40" s="374" customFormat="1" ht="13.5" thickBot="1">
      <c r="A58" s="254" t="s">
        <v>87</v>
      </c>
      <c r="B58" s="436"/>
      <c r="C58" s="437"/>
      <c r="D58" s="437"/>
      <c r="E58" s="437"/>
      <c r="F58" s="437"/>
      <c r="G58" s="437"/>
      <c r="H58" s="437"/>
      <c r="I58" s="438"/>
      <c r="K58" s="55"/>
      <c r="L58" s="254" t="s">
        <v>87</v>
      </c>
      <c r="M58" s="436"/>
      <c r="N58" s="437"/>
      <c r="O58" s="437"/>
      <c r="P58" s="437"/>
      <c r="Q58" s="437"/>
      <c r="R58" s="437"/>
      <c r="S58" s="437"/>
      <c r="T58" s="438"/>
      <c r="V58" s="254" t="s">
        <v>87</v>
      </c>
      <c r="W58" s="436"/>
      <c r="X58" s="437"/>
      <c r="Y58" s="437"/>
      <c r="Z58" s="437"/>
      <c r="AA58" s="437"/>
      <c r="AB58" s="437"/>
      <c r="AC58" s="437"/>
      <c r="AD58" s="438"/>
      <c r="AF58" s="254" t="s">
        <v>87</v>
      </c>
      <c r="AG58" s="436"/>
      <c r="AH58" s="437"/>
      <c r="AI58" s="437"/>
      <c r="AJ58" s="437"/>
      <c r="AK58" s="437"/>
      <c r="AL58" s="437"/>
      <c r="AM58" s="437"/>
      <c r="AN58" s="438"/>
    </row>
    <row r="59" spans="1:40" ht="12.75">
      <c r="A59" s="268"/>
      <c r="B59" s="52"/>
      <c r="C59" s="269"/>
      <c r="D59" s="269"/>
      <c r="E59" s="269"/>
      <c r="F59" s="269"/>
      <c r="G59" s="269"/>
      <c r="H59" s="269"/>
      <c r="I59" s="269"/>
      <c r="L59" s="268"/>
      <c r="M59" s="52"/>
      <c r="N59" s="269"/>
      <c r="O59" s="269"/>
      <c r="P59" s="269"/>
      <c r="Q59" s="269"/>
      <c r="R59" s="269"/>
      <c r="S59" s="269"/>
      <c r="T59" s="269"/>
      <c r="V59" s="268"/>
      <c r="W59" s="52"/>
      <c r="X59" s="269"/>
      <c r="Y59" s="269"/>
      <c r="Z59" s="269"/>
      <c r="AA59" s="269"/>
      <c r="AB59" s="269"/>
      <c r="AC59" s="269"/>
      <c r="AD59" s="269"/>
      <c r="AF59" s="268"/>
      <c r="AG59" s="52"/>
      <c r="AH59" s="269"/>
      <c r="AI59" s="269"/>
      <c r="AJ59" s="269"/>
      <c r="AK59" s="269"/>
      <c r="AL59" s="269"/>
      <c r="AM59" s="269"/>
      <c r="AN59" s="269"/>
    </row>
    <row r="60" spans="1:32" ht="12.75">
      <c r="A60" s="270" t="s">
        <v>97</v>
      </c>
      <c r="L60" s="270" t="s">
        <v>97</v>
      </c>
      <c r="V60" s="270" t="s">
        <v>97</v>
      </c>
      <c r="AF60" s="270" t="s">
        <v>97</v>
      </c>
    </row>
    <row r="61" spans="1:32" ht="12.75">
      <c r="A61" s="271" t="s">
        <v>213</v>
      </c>
      <c r="L61" s="271" t="s">
        <v>213</v>
      </c>
      <c r="V61" s="271" t="s">
        <v>213</v>
      </c>
      <c r="AF61" s="271" t="s">
        <v>213</v>
      </c>
    </row>
    <row r="62" ht="28.5" customHeight="1" hidden="1"/>
    <row r="63" spans="1:32" ht="12.75" hidden="1">
      <c r="A63" s="83" t="s">
        <v>153</v>
      </c>
      <c r="L63" s="83" t="s">
        <v>153</v>
      </c>
      <c r="V63" s="83" t="s">
        <v>153</v>
      </c>
      <c r="AF63" s="83" t="s">
        <v>153</v>
      </c>
    </row>
    <row r="64" spans="1:39" ht="12.75" hidden="1">
      <c r="A64" s="88" t="s">
        <v>9</v>
      </c>
      <c r="B64" s="88" t="str">
        <f>+B8</f>
        <v>promedio 2013</v>
      </c>
      <c r="D64" s="88" t="str">
        <f>+D8</f>
        <v>promedio 2014</v>
      </c>
      <c r="F64" s="88" t="str">
        <f>+F8</f>
        <v>promedio 2015</v>
      </c>
      <c r="H64" s="104" t="str">
        <f>+H8</f>
        <v>promedio Ene - Jun 2016</v>
      </c>
      <c r="L64" s="88" t="s">
        <v>9</v>
      </c>
      <c r="M64" s="88" t="str">
        <f>+M8</f>
        <v>promedio 2013</v>
      </c>
      <c r="O64" s="88" t="str">
        <f>+O8</f>
        <v>promedio 2014</v>
      </c>
      <c r="Q64" s="88" t="str">
        <f>+Q8</f>
        <v>promedio 2015</v>
      </c>
      <c r="S64" s="104" t="str">
        <f>+S8</f>
        <v>promedio Ene - Jun 2016</v>
      </c>
      <c r="V64" s="88" t="s">
        <v>9</v>
      </c>
      <c r="W64" s="88" t="str">
        <f>+W8</f>
        <v>promedio 2013</v>
      </c>
      <c r="Y64" s="88" t="str">
        <f>+Y8</f>
        <v>promedio 2014</v>
      </c>
      <c r="AA64" s="88" t="str">
        <f>+AA8</f>
        <v>promedio 2015</v>
      </c>
      <c r="AC64" s="104" t="str">
        <f>+AC8</f>
        <v>promedio Ene - Jun 2016</v>
      </c>
      <c r="AF64" s="88" t="s">
        <v>9</v>
      </c>
      <c r="AG64" s="88" t="str">
        <f>+AG8</f>
        <v>promedio 2013</v>
      </c>
      <c r="AI64" s="88" t="str">
        <f>+AI8</f>
        <v>promedio 2014</v>
      </c>
      <c r="AK64" s="88" t="str">
        <f>+AK8</f>
        <v>promedio 2015</v>
      </c>
      <c r="AM64" s="104" t="str">
        <f>+AM8</f>
        <v>promedio Ene - Jun 2016</v>
      </c>
    </row>
    <row r="65" spans="1:39" ht="13.5" hidden="1" thickBot="1">
      <c r="A65" s="102" t="s">
        <v>145</v>
      </c>
      <c r="B65" s="136">
        <f>+B53-SUM(B47:B51,B39:B45,B34:B37,B28:B32,B26,B19:B24,B12:B17)</f>
        <v>0</v>
      </c>
      <c r="C65" s="135"/>
      <c r="D65" s="136">
        <f>+D53-SUM(D47:D51,D39:D45,D34:D37,D28:D32,D26,D19:D24,D12:D17)</f>
        <v>0</v>
      </c>
      <c r="E65" s="135"/>
      <c r="F65" s="136">
        <f>+F53-SUM(F47:F51,F39:F45,F34:F37,F28:F32,F26,F19:F24,F12:F17)</f>
        <v>0</v>
      </c>
      <c r="G65" s="135"/>
      <c r="H65" s="136">
        <f>+H53-SUM(H47:H51,H39:H45,H34:H37,H28:H32,H26,H19:H24,H12:H17)</f>
        <v>0</v>
      </c>
      <c r="L65" s="102" t="s">
        <v>145</v>
      </c>
      <c r="M65" s="136">
        <f>+M53-SUM(M47:M51,M39:M45,M34:M37,M28:M32,M26,M19:M24,M12:M17)</f>
        <v>0</v>
      </c>
      <c r="N65" s="135"/>
      <c r="O65" s="136">
        <f>+O53-SUM(O47:O51,O39:O45,O34:O37,O28:O32,O26,O19:O24,O12:O17)</f>
        <v>0</v>
      </c>
      <c r="P65" s="135"/>
      <c r="Q65" s="136">
        <f>+Q53-SUM(Q47:Q51,Q39:Q45,Q34:Q37,Q28:Q32,Q26,Q19:Q24,Q12:Q17)</f>
        <v>0</v>
      </c>
      <c r="R65" s="135"/>
      <c r="S65" s="136">
        <f>+S53-SUM(S47:S51,S39:S45,S34:S37,S28:S32,S26,S19:S24,S12:S17)</f>
        <v>0</v>
      </c>
      <c r="V65" s="102" t="s">
        <v>145</v>
      </c>
      <c r="W65" s="136">
        <f>+W53-SUM(W47:W51,W39:W45,W34:W37,W28:W32,W26,W19:W24,W12:W17)</f>
        <v>0</v>
      </c>
      <c r="X65" s="135"/>
      <c r="Y65" s="136">
        <f>+Y53-SUM(Y47:Y51,Y39:Y45,Y34:Y37,Y28:Y32,Y26,Y19:Y24,Y12:Y17)</f>
        <v>0</v>
      </c>
      <c r="Z65" s="135"/>
      <c r="AA65" s="136">
        <f>+AA53-SUM(AA47:AA51,AA39:AA45,AA34:AA37,AA28:AA32,AA26,AA19:AA24,AA12:AA17)</f>
        <v>0</v>
      </c>
      <c r="AB65" s="135"/>
      <c r="AC65" s="136">
        <f>+AC53-SUM(AC47:AC51,AC39:AC45,AC34:AC37,AC28:AC32,AC26,AC19:AC24,AC12:AC17)</f>
        <v>0</v>
      </c>
      <c r="AF65" s="102" t="s">
        <v>145</v>
      </c>
      <c r="AG65" s="136">
        <f>+AG53-SUM(AG47:AG51,AG39:AG45,AG34:AG37,AG28:AG32,AG26,AG19:AG24,AG12:AG17)</f>
        <v>0</v>
      </c>
      <c r="AH65" s="135"/>
      <c r="AI65" s="136">
        <f>+AI53-SUM(AI47:AI51,AI39:AI45,AI34:AI37,AI28:AI32,AI26,AI19:AI24,AI12:AI17)</f>
        <v>0</v>
      </c>
      <c r="AJ65" s="135"/>
      <c r="AK65" s="136">
        <f>+AK53-SUM(AK47:AK51,AK39:AK45,AK34:AK37,AK28:AK32,AK26,AK19:AK24,AK12:AK17)</f>
        <v>0</v>
      </c>
      <c r="AL65" s="135"/>
      <c r="AM65" s="136">
        <f>+AM53-SUM(AM47:AM51,AM39:AM45,AM34:AM37,AM28:AM32,AM26,AM19:AM24,AM12:AM17)</f>
        <v>0</v>
      </c>
    </row>
    <row r="66" ht="12.75" hidden="1"/>
    <row r="67" spans="1:32" ht="12.75">
      <c r="A67" s="410" t="s">
        <v>212</v>
      </c>
      <c r="L67" s="410" t="s">
        <v>212</v>
      </c>
      <c r="V67" s="410" t="s">
        <v>212</v>
      </c>
      <c r="AF67" s="410" t="s">
        <v>212</v>
      </c>
    </row>
  </sheetData>
  <sheetProtection formatCells="0" formatColumns="0" formatRows="0"/>
  <mergeCells count="16">
    <mergeCell ref="W8:X8"/>
    <mergeCell ref="Y8:Z8"/>
    <mergeCell ref="AG8:AH8"/>
    <mergeCell ref="AI8:AJ8"/>
    <mergeCell ref="AK8:AL8"/>
    <mergeCell ref="AM8:AN8"/>
    <mergeCell ref="AA8:AB8"/>
    <mergeCell ref="AC8:AD8"/>
    <mergeCell ref="Q8:R8"/>
    <mergeCell ref="S8:T8"/>
    <mergeCell ref="B8:C8"/>
    <mergeCell ref="D8:E8"/>
    <mergeCell ref="F8:G8"/>
    <mergeCell ref="H8:I8"/>
    <mergeCell ref="M8:N8"/>
    <mergeCell ref="O8:P8"/>
  </mergeCells>
  <printOptions horizontalCentered="1" verticalCentered="1"/>
  <pageMargins left="0.2362204724409449" right="0.2755905511811024" top="0.5118110236220472" bottom="0.5905511811023623" header="0.1968503937007874" footer="0.5118110236220472"/>
  <pageSetup fitToWidth="4" fitToHeight="1" horizontalDpi="600" verticalDpi="600" orientation="landscape" paperSize="9" scale="64" r:id="rId1"/>
  <headerFooter alignWithMargins="0">
    <oddHeader>&amp;R2016 - Año del Bicentenario de la Declaración de la Independencia Nacional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70" zoomScaleSheetLayoutView="70" workbookViewId="0" topLeftCell="A1">
      <selection activeCell="E10" sqref="E10"/>
    </sheetView>
  </sheetViews>
  <sheetFormatPr defaultColWidth="11.421875" defaultRowHeight="12.75"/>
  <cols>
    <col min="1" max="1" width="35.8515625" style="0" customWidth="1"/>
    <col min="2" max="2" width="17.00390625" style="0" customWidth="1"/>
    <col min="3" max="5" width="21.57421875" style="0" customWidth="1"/>
    <col min="6" max="6" width="25.421875" style="0" customWidth="1"/>
    <col min="7" max="7" width="19.57421875" style="0" customWidth="1"/>
    <col min="10" max="10" width="15.421875" style="233" bestFit="1" customWidth="1"/>
  </cols>
  <sheetData>
    <row r="1" spans="1:2" ht="12.75">
      <c r="A1" s="232" t="s">
        <v>176</v>
      </c>
      <c r="B1" s="232"/>
    </row>
    <row r="2" spans="1:2" ht="12.75">
      <c r="A2" s="232" t="s">
        <v>177</v>
      </c>
      <c r="B2" s="232"/>
    </row>
    <row r="3" spans="1:10" s="375" customFormat="1" ht="12.75">
      <c r="A3" s="372" t="str">
        <f>+'1.modelos'!A3</f>
        <v>RUEDAS DE ALEACIÓN</v>
      </c>
      <c r="B3" s="372"/>
      <c r="J3" s="373"/>
    </row>
    <row r="4" spans="1:10" s="376" customFormat="1" ht="12.75" hidden="1">
      <c r="A4" s="236" t="s">
        <v>95</v>
      </c>
      <c r="B4" s="236"/>
      <c r="J4" s="374"/>
    </row>
    <row r="5" spans="1:10" s="376" customFormat="1" ht="12.75">
      <c r="A5" s="447" t="s">
        <v>238</v>
      </c>
      <c r="B5" s="236"/>
      <c r="J5" s="374"/>
    </row>
    <row r="6" ht="13.5" thickBot="1">
      <c r="J6" s="235"/>
    </row>
    <row r="7" spans="1:10" ht="13.5" customHeight="1">
      <c r="A7" s="506" t="s">
        <v>53</v>
      </c>
      <c r="B7" s="502" t="s">
        <v>175</v>
      </c>
      <c r="C7" s="326" t="str">
        <f>+'8.a.... Costos'!B8</f>
        <v>promedio 2013</v>
      </c>
      <c r="D7" s="326" t="str">
        <f>+'8.a.... Costos'!D8</f>
        <v>promedio 2014</v>
      </c>
      <c r="E7" s="326" t="str">
        <f>+'8.a.... Costos'!F8</f>
        <v>promedio 2015</v>
      </c>
      <c r="F7" s="326" t="str">
        <f>+'8.a.... Costos'!H8</f>
        <v>promedio Ene - Jun 2016</v>
      </c>
      <c r="G7" s="504" t="s">
        <v>102</v>
      </c>
      <c r="J7" s="235"/>
    </row>
    <row r="8" spans="1:7" ht="36.75" customHeight="1" thickBot="1">
      <c r="A8" s="507"/>
      <c r="B8" s="503"/>
      <c r="C8" s="444" t="s">
        <v>230</v>
      </c>
      <c r="D8" s="444" t="s">
        <v>230</v>
      </c>
      <c r="E8" s="444" t="s">
        <v>230</v>
      </c>
      <c r="F8" s="444" t="s">
        <v>230</v>
      </c>
      <c r="G8" s="505"/>
    </row>
    <row r="9" spans="1:7" ht="13.5" thickBot="1">
      <c r="A9" s="240"/>
      <c r="B9" s="240"/>
      <c r="G9" s="233"/>
    </row>
    <row r="10" spans="1:7" ht="12.75">
      <c r="A10" s="241" t="s">
        <v>173</v>
      </c>
      <c r="B10" s="241"/>
      <c r="C10" s="244"/>
      <c r="D10" s="244"/>
      <c r="E10" s="244"/>
      <c r="F10" s="244"/>
      <c r="G10" s="244"/>
    </row>
    <row r="11" spans="1:7" ht="12.75">
      <c r="A11" s="245"/>
      <c r="B11" s="245"/>
      <c r="C11" s="248"/>
      <c r="D11" s="248"/>
      <c r="E11" s="248"/>
      <c r="F11" s="248"/>
      <c r="G11" s="248"/>
    </row>
    <row r="12" spans="1:7" ht="12.75">
      <c r="A12" s="245"/>
      <c r="B12" s="245"/>
      <c r="C12" s="248"/>
      <c r="D12" s="248"/>
      <c r="E12" s="248"/>
      <c r="F12" s="248"/>
      <c r="G12" s="248"/>
    </row>
    <row r="13" spans="1:7" ht="12.75">
      <c r="A13" s="245"/>
      <c r="B13" s="245"/>
      <c r="C13" s="248"/>
      <c r="D13" s="248"/>
      <c r="E13" s="248"/>
      <c r="F13" s="248"/>
      <c r="G13" s="248"/>
    </row>
    <row r="14" spans="1:7" ht="12.75">
      <c r="A14" s="245"/>
      <c r="B14" s="245"/>
      <c r="C14" s="248"/>
      <c r="D14" s="248"/>
      <c r="E14" s="248"/>
      <c r="F14" s="248"/>
      <c r="G14" s="248"/>
    </row>
    <row r="15" spans="1:7" ht="13.5" thickBot="1">
      <c r="A15" s="249"/>
      <c r="B15" s="249"/>
      <c r="C15" s="251"/>
      <c r="D15" s="251"/>
      <c r="E15" s="251"/>
      <c r="F15" s="251"/>
      <c r="G15" s="251"/>
    </row>
    <row r="16" spans="1:7" ht="13.5" thickBot="1">
      <c r="A16" s="240"/>
      <c r="B16" s="240"/>
      <c r="G16" s="233"/>
    </row>
    <row r="17" spans="1:7" ht="12.75">
      <c r="A17" s="241" t="s">
        <v>174</v>
      </c>
      <c r="B17" s="241"/>
      <c r="C17" s="244"/>
      <c r="D17" s="244"/>
      <c r="E17" s="244"/>
      <c r="F17" s="244"/>
      <c r="G17" s="244"/>
    </row>
    <row r="18" spans="1:7" ht="12.75">
      <c r="A18" s="245"/>
      <c r="B18" s="245"/>
      <c r="C18" s="248"/>
      <c r="D18" s="248"/>
      <c r="E18" s="248"/>
      <c r="F18" s="248"/>
      <c r="G18" s="248"/>
    </row>
    <row r="19" spans="1:7" ht="12.75">
      <c r="A19" s="245"/>
      <c r="B19" s="245"/>
      <c r="C19" s="248"/>
      <c r="D19" s="248"/>
      <c r="E19" s="248"/>
      <c r="F19" s="248"/>
      <c r="G19" s="248"/>
    </row>
    <row r="20" spans="1:7" ht="12.75">
      <c r="A20" s="245"/>
      <c r="B20" s="245"/>
      <c r="C20" s="248"/>
      <c r="D20" s="248"/>
      <c r="E20" s="248"/>
      <c r="F20" s="248"/>
      <c r="G20" s="248"/>
    </row>
    <row r="21" spans="1:7" ht="12.75">
      <c r="A21" s="245"/>
      <c r="B21" s="245"/>
      <c r="C21" s="248"/>
      <c r="D21" s="248"/>
      <c r="E21" s="248"/>
      <c r="F21" s="248"/>
      <c r="G21" s="248"/>
    </row>
    <row r="22" spans="1:7" ht="13.5" thickBot="1">
      <c r="A22" s="249"/>
      <c r="B22" s="249"/>
      <c r="C22" s="251"/>
      <c r="D22" s="251"/>
      <c r="E22" s="251"/>
      <c r="F22" s="251"/>
      <c r="G22" s="251"/>
    </row>
    <row r="24" spans="1:10" s="375" customFormat="1" ht="13.5" thickBot="1">
      <c r="A24" s="372" t="s">
        <v>209</v>
      </c>
      <c r="J24" s="373"/>
    </row>
    <row r="25" spans="1:6" ht="13.5" thickBot="1">
      <c r="A25" s="500" t="s">
        <v>53</v>
      </c>
      <c r="B25" s="501"/>
      <c r="C25" s="327" t="str">
        <f>+C7</f>
        <v>promedio 2013</v>
      </c>
      <c r="D25" s="327" t="str">
        <f>+D7</f>
        <v>promedio 2014</v>
      </c>
      <c r="E25" s="327" t="str">
        <f>+E7</f>
        <v>promedio 2015</v>
      </c>
      <c r="F25" s="327" t="str">
        <f>+F7</f>
        <v>promedio Ene - Jun 2016</v>
      </c>
    </row>
    <row r="26" spans="1:2" ht="13.5" thickBot="1">
      <c r="A26" s="498" t="s">
        <v>99</v>
      </c>
      <c r="B26" s="499"/>
    </row>
    <row r="27" spans="1:6" ht="12.75">
      <c r="A27" s="328" t="s">
        <v>178</v>
      </c>
      <c r="B27" s="329"/>
      <c r="C27" s="334"/>
      <c r="D27" s="335"/>
      <c r="E27" s="334"/>
      <c r="F27" s="335"/>
    </row>
    <row r="28" spans="1:6" ht="12.75">
      <c r="A28" s="330" t="s">
        <v>207</v>
      </c>
      <c r="B28" s="331"/>
      <c r="C28" s="336"/>
      <c r="D28" s="337"/>
      <c r="E28" s="336"/>
      <c r="F28" s="337"/>
    </row>
    <row r="29" spans="1:6" ht="12.75">
      <c r="A29" s="330" t="s">
        <v>188</v>
      </c>
      <c r="B29" s="331"/>
      <c r="C29" s="336"/>
      <c r="D29" s="337"/>
      <c r="E29" s="336"/>
      <c r="F29" s="337"/>
    </row>
    <row r="30" spans="1:6" ht="13.5" thickBot="1">
      <c r="A30" s="332" t="s">
        <v>189</v>
      </c>
      <c r="B30" s="333"/>
      <c r="C30" s="338"/>
      <c r="D30" s="339"/>
      <c r="E30" s="338"/>
      <c r="F30" s="339"/>
    </row>
    <row r="31" spans="1:6" ht="13.5" thickBot="1">
      <c r="A31" s="498" t="s">
        <v>179</v>
      </c>
      <c r="B31" s="499"/>
      <c r="C31" s="340"/>
      <c r="D31" s="340"/>
      <c r="E31" s="340"/>
      <c r="F31" s="340"/>
    </row>
    <row r="32" spans="1:6" ht="12.75">
      <c r="A32" s="328" t="s">
        <v>178</v>
      </c>
      <c r="B32" s="329"/>
      <c r="C32" s="334"/>
      <c r="D32" s="335"/>
      <c r="E32" s="334"/>
      <c r="F32" s="335"/>
    </row>
    <row r="33" spans="1:6" ht="12.75">
      <c r="A33" s="330" t="s">
        <v>207</v>
      </c>
      <c r="B33" s="331"/>
      <c r="C33" s="336"/>
      <c r="D33" s="337"/>
      <c r="E33" s="336"/>
      <c r="F33" s="337"/>
    </row>
    <row r="34" spans="1:6" ht="12.75">
      <c r="A34" s="330" t="s">
        <v>188</v>
      </c>
      <c r="B34" s="331"/>
      <c r="C34" s="336"/>
      <c r="D34" s="337"/>
      <c r="E34" s="336"/>
      <c r="F34" s="337"/>
    </row>
    <row r="35" spans="1:6" ht="13.5" thickBot="1">
      <c r="A35" s="332" t="s">
        <v>189</v>
      </c>
      <c r="B35" s="333"/>
      <c r="C35" s="338"/>
      <c r="D35" s="339"/>
      <c r="E35" s="338"/>
      <c r="F35" s="339"/>
    </row>
    <row r="36" spans="1:6" ht="13.5" thickBot="1">
      <c r="A36" s="498" t="s">
        <v>180</v>
      </c>
      <c r="B36" s="499"/>
      <c r="C36" s="340"/>
      <c r="D36" s="340"/>
      <c r="E36" s="340"/>
      <c r="F36" s="340"/>
    </row>
    <row r="37" spans="1:6" ht="12.75">
      <c r="A37" s="328" t="s">
        <v>178</v>
      </c>
      <c r="B37" s="329"/>
      <c r="C37" s="334"/>
      <c r="D37" s="335"/>
      <c r="E37" s="334"/>
      <c r="F37" s="335"/>
    </row>
    <row r="38" spans="1:6" ht="12.75">
      <c r="A38" s="330" t="s">
        <v>207</v>
      </c>
      <c r="B38" s="331"/>
      <c r="C38" s="336"/>
      <c r="D38" s="337"/>
      <c r="E38" s="336"/>
      <c r="F38" s="337"/>
    </row>
    <row r="39" spans="1:6" ht="12.75">
      <c r="A39" s="330" t="s">
        <v>188</v>
      </c>
      <c r="B39" s="331"/>
      <c r="C39" s="336"/>
      <c r="D39" s="337"/>
      <c r="E39" s="336"/>
      <c r="F39" s="337"/>
    </row>
    <row r="40" spans="1:6" ht="13.5" thickBot="1">
      <c r="A40" s="332" t="s">
        <v>189</v>
      </c>
      <c r="B40" s="333"/>
      <c r="C40" s="338"/>
      <c r="D40" s="339"/>
      <c r="E40" s="338"/>
      <c r="F40" s="339"/>
    </row>
    <row r="41" spans="1:6" ht="13.5" thickBot="1">
      <c r="A41" s="498" t="s">
        <v>180</v>
      </c>
      <c r="B41" s="499"/>
      <c r="C41" s="340"/>
      <c r="D41" s="340"/>
      <c r="E41" s="340"/>
      <c r="F41" s="340"/>
    </row>
    <row r="42" spans="1:6" ht="12.75">
      <c r="A42" s="328" t="s">
        <v>178</v>
      </c>
      <c r="B42" s="329"/>
      <c r="C42" s="334"/>
      <c r="D42" s="335"/>
      <c r="E42" s="334"/>
      <c r="F42" s="335"/>
    </row>
    <row r="43" spans="1:6" ht="12.75">
      <c r="A43" s="330" t="s">
        <v>207</v>
      </c>
      <c r="B43" s="331"/>
      <c r="C43" s="336"/>
      <c r="D43" s="337"/>
      <c r="E43" s="336"/>
      <c r="F43" s="337"/>
    </row>
    <row r="44" spans="1:6" ht="12.75">
      <c r="A44" s="330" t="s">
        <v>188</v>
      </c>
      <c r="B44" s="331"/>
      <c r="C44" s="336"/>
      <c r="D44" s="337"/>
      <c r="E44" s="336"/>
      <c r="F44" s="337"/>
    </row>
    <row r="45" spans="1:6" ht="13.5" thickBot="1">
      <c r="A45" s="332" t="s">
        <v>189</v>
      </c>
      <c r="B45" s="333"/>
      <c r="C45" s="338"/>
      <c r="D45" s="339"/>
      <c r="E45" s="338"/>
      <c r="F45" s="339"/>
    </row>
  </sheetData>
  <sheetProtection/>
  <mergeCells count="8">
    <mergeCell ref="A41:B41"/>
    <mergeCell ref="A25:B25"/>
    <mergeCell ref="B7:B8"/>
    <mergeCell ref="G7:G8"/>
    <mergeCell ref="A26:B26"/>
    <mergeCell ref="A31:B31"/>
    <mergeCell ref="A36:B36"/>
    <mergeCell ref="A7:A8"/>
  </mergeCells>
  <printOptions horizontalCentered="1" verticalCentered="1"/>
  <pageMargins left="0.31496062992125984" right="0.2755905511811024" top="0.1968503937007874" bottom="0.1968503937007874" header="0.1968503937007874" footer="0"/>
  <pageSetup fitToHeight="1" fitToWidth="1" horizontalDpi="600" verticalDpi="600" orientation="landscape" paperSize="9" scale="88" r:id="rId1"/>
  <headerFooter alignWithMargins="0">
    <oddHeader>&amp;R2016 - Año del Bicentenario de la Declaración de la Independencia Nacional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AT75"/>
  <sheetViews>
    <sheetView showGridLines="0" view="pageBreakPreview" zoomScale="70" zoomScaleNormal="55" zoomScaleSheetLayoutView="70" workbookViewId="0" topLeftCell="A1">
      <selection activeCell="A1" sqref="A1"/>
    </sheetView>
  </sheetViews>
  <sheetFormatPr defaultColWidth="11.421875" defaultRowHeight="12.75"/>
  <cols>
    <col min="1" max="1" width="15.7109375" style="52" customWidth="1"/>
    <col min="2" max="2" width="25.7109375" style="52" customWidth="1"/>
    <col min="3" max="5" width="25.7109375" style="230" customWidth="1"/>
    <col min="6" max="6" width="15.7109375" style="52" customWidth="1"/>
    <col min="7" max="7" width="25.7109375" style="52" customWidth="1"/>
    <col min="8" max="10" width="25.7109375" style="230" customWidth="1"/>
    <col min="11" max="11" width="15.7109375" style="52" customWidth="1"/>
    <col min="12" max="12" width="25.7109375" style="52" customWidth="1"/>
    <col min="13" max="15" width="25.7109375" style="230" customWidth="1"/>
    <col min="16" max="16" width="15.7109375" style="52" customWidth="1"/>
    <col min="17" max="17" width="25.7109375" style="52" customWidth="1"/>
    <col min="18" max="20" width="25.7109375" style="230" customWidth="1"/>
    <col min="21" max="16384" width="11.421875" style="52" customWidth="1"/>
  </cols>
  <sheetData>
    <row r="1" spans="2:20" s="166" customFormat="1" ht="12.75">
      <c r="B1" s="149" t="s">
        <v>253</v>
      </c>
      <c r="C1" s="149"/>
      <c r="D1" s="149"/>
      <c r="E1" s="149"/>
      <c r="G1" s="149" t="s">
        <v>254</v>
      </c>
      <c r="H1" s="149"/>
      <c r="I1" s="149"/>
      <c r="J1" s="149"/>
      <c r="L1" s="149" t="s">
        <v>255</v>
      </c>
      <c r="M1" s="149"/>
      <c r="N1" s="149"/>
      <c r="O1" s="149"/>
      <c r="Q1" s="149" t="s">
        <v>256</v>
      </c>
      <c r="R1" s="149"/>
      <c r="S1" s="149"/>
      <c r="T1" s="149"/>
    </row>
    <row r="2" spans="2:20" s="166" customFormat="1" ht="12.75">
      <c r="B2" s="149" t="s">
        <v>74</v>
      </c>
      <c r="C2" s="149"/>
      <c r="D2" s="149"/>
      <c r="E2" s="149"/>
      <c r="G2" s="149" t="s">
        <v>74</v>
      </c>
      <c r="H2" s="149"/>
      <c r="I2" s="149"/>
      <c r="J2" s="149"/>
      <c r="L2" s="149" t="s">
        <v>74</v>
      </c>
      <c r="M2" s="149"/>
      <c r="N2" s="149"/>
      <c r="O2" s="149"/>
      <c r="Q2" s="149" t="s">
        <v>74</v>
      </c>
      <c r="R2" s="149"/>
      <c r="S2" s="149"/>
      <c r="T2" s="149"/>
    </row>
    <row r="3" spans="2:20" s="448" customFormat="1" ht="27" customHeight="1">
      <c r="B3" s="508" t="s">
        <v>242</v>
      </c>
      <c r="C3" s="508"/>
      <c r="D3" s="508"/>
      <c r="E3" s="508"/>
      <c r="G3" s="508" t="s">
        <v>243</v>
      </c>
      <c r="H3" s="508"/>
      <c r="I3" s="508"/>
      <c r="J3" s="508"/>
      <c r="L3" s="508" t="s">
        <v>244</v>
      </c>
      <c r="M3" s="508"/>
      <c r="N3" s="508"/>
      <c r="O3" s="508"/>
      <c r="Q3" s="508" t="s">
        <v>245</v>
      </c>
      <c r="R3" s="508"/>
      <c r="S3" s="508"/>
      <c r="T3" s="508"/>
    </row>
    <row r="4" spans="2:20" s="352" customFormat="1" ht="12.75">
      <c r="B4" s="465" t="s">
        <v>227</v>
      </c>
      <c r="C4" s="465"/>
      <c r="D4" s="465"/>
      <c r="E4" s="465"/>
      <c r="G4" s="465" t="s">
        <v>227</v>
      </c>
      <c r="H4" s="465"/>
      <c r="I4" s="465"/>
      <c r="J4" s="465"/>
      <c r="L4" s="465" t="s">
        <v>227</v>
      </c>
      <c r="M4" s="465"/>
      <c r="N4" s="465"/>
      <c r="O4" s="465"/>
      <c r="Q4" s="465" t="s">
        <v>227</v>
      </c>
      <c r="R4" s="465"/>
      <c r="S4" s="465"/>
      <c r="T4" s="465"/>
    </row>
    <row r="5" spans="2:20" s="166" customFormat="1" ht="12.75">
      <c r="B5" s="351"/>
      <c r="C5" s="351"/>
      <c r="D5" s="351"/>
      <c r="E5" s="351"/>
      <c r="F5" s="352"/>
      <c r="G5" s="351"/>
      <c r="H5" s="351"/>
      <c r="I5" s="351"/>
      <c r="J5" s="351"/>
      <c r="L5" s="351"/>
      <c r="M5" s="351"/>
      <c r="N5" s="351"/>
      <c r="O5" s="351"/>
      <c r="Q5" s="351"/>
      <c r="R5" s="351"/>
      <c r="S5" s="351"/>
      <c r="T5" s="351"/>
    </row>
    <row r="6" spans="2:20" s="166" customFormat="1" ht="12.75">
      <c r="B6" s="351"/>
      <c r="C6" s="351"/>
      <c r="D6" s="351"/>
      <c r="E6" s="351"/>
      <c r="F6" s="352"/>
      <c r="G6" s="351"/>
      <c r="H6" s="351"/>
      <c r="I6" s="351"/>
      <c r="J6" s="351"/>
      <c r="L6" s="351"/>
      <c r="M6" s="351"/>
      <c r="N6" s="351"/>
      <c r="O6" s="351"/>
      <c r="Q6" s="351"/>
      <c r="R6" s="351"/>
      <c r="S6" s="351"/>
      <c r="T6" s="351"/>
    </row>
    <row r="7" spans="2:20" s="166" customFormat="1" ht="12.75">
      <c r="B7" s="351"/>
      <c r="C7" s="351"/>
      <c r="D7" s="351"/>
      <c r="E7" s="351"/>
      <c r="F7" s="352"/>
      <c r="G7" s="351"/>
      <c r="H7" s="351"/>
      <c r="I7" s="351"/>
      <c r="J7" s="351"/>
      <c r="L7" s="351"/>
      <c r="M7" s="351"/>
      <c r="N7" s="351"/>
      <c r="O7" s="351"/>
      <c r="Q7" s="351"/>
      <c r="R7" s="351"/>
      <c r="S7" s="351"/>
      <c r="T7" s="351"/>
    </row>
    <row r="8" spans="3:20" ht="13.5" thickBot="1">
      <c r="C8" s="210"/>
      <c r="D8" s="210"/>
      <c r="E8" s="210"/>
      <c r="F8" s="188"/>
      <c r="H8" s="210"/>
      <c r="I8" s="210"/>
      <c r="J8" s="210"/>
      <c r="M8" s="210"/>
      <c r="N8" s="210"/>
      <c r="O8" s="210"/>
      <c r="R8" s="210"/>
      <c r="S8" s="210"/>
      <c r="T8" s="210"/>
    </row>
    <row r="9" spans="2:20" ht="12.75" customHeight="1">
      <c r="B9" s="226" t="s">
        <v>8</v>
      </c>
      <c r="C9" s="227" t="s">
        <v>75</v>
      </c>
      <c r="D9" s="160" t="s">
        <v>12</v>
      </c>
      <c r="E9" s="228" t="s">
        <v>76</v>
      </c>
      <c r="F9" s="59"/>
      <c r="G9" s="226" t="s">
        <v>8</v>
      </c>
      <c r="H9" s="227" t="s">
        <v>75</v>
      </c>
      <c r="I9" s="160" t="s">
        <v>12</v>
      </c>
      <c r="J9" s="228" t="s">
        <v>76</v>
      </c>
      <c r="L9" s="226" t="s">
        <v>8</v>
      </c>
      <c r="M9" s="227" t="s">
        <v>75</v>
      </c>
      <c r="N9" s="160" t="s">
        <v>12</v>
      </c>
      <c r="O9" s="228" t="s">
        <v>76</v>
      </c>
      <c r="Q9" s="226" t="s">
        <v>8</v>
      </c>
      <c r="R9" s="227" t="s">
        <v>75</v>
      </c>
      <c r="S9" s="160" t="s">
        <v>12</v>
      </c>
      <c r="T9" s="228" t="s">
        <v>76</v>
      </c>
    </row>
    <row r="10" spans="2:20" ht="23.25" customHeight="1" thickBot="1">
      <c r="B10" s="214" t="s">
        <v>9</v>
      </c>
      <c r="C10" s="229" t="s">
        <v>211</v>
      </c>
      <c r="D10" s="173" t="s">
        <v>224</v>
      </c>
      <c r="E10" s="215" t="s">
        <v>77</v>
      </c>
      <c r="F10" s="59"/>
      <c r="G10" s="214" t="s">
        <v>9</v>
      </c>
      <c r="H10" s="229" t="s">
        <v>211</v>
      </c>
      <c r="I10" s="173" t="s">
        <v>224</v>
      </c>
      <c r="J10" s="215" t="s">
        <v>77</v>
      </c>
      <c r="L10" s="214" t="s">
        <v>9</v>
      </c>
      <c r="M10" s="229" t="s">
        <v>211</v>
      </c>
      <c r="N10" s="173" t="s">
        <v>224</v>
      </c>
      <c r="O10" s="215" t="s">
        <v>77</v>
      </c>
      <c r="Q10" s="214" t="s">
        <v>9</v>
      </c>
      <c r="R10" s="229" t="s">
        <v>211</v>
      </c>
      <c r="S10" s="173" t="s">
        <v>224</v>
      </c>
      <c r="T10" s="215" t="s">
        <v>77</v>
      </c>
    </row>
    <row r="11" spans="2:20" ht="12.75">
      <c r="B11" s="174">
        <f>+'3.vol.'!C8</f>
        <v>41275</v>
      </c>
      <c r="C11" s="175"/>
      <c r="D11" s="176"/>
      <c r="E11" s="177"/>
      <c r="G11" s="174">
        <v>41275</v>
      </c>
      <c r="H11" s="175"/>
      <c r="I11" s="176"/>
      <c r="J11" s="177"/>
      <c r="L11" s="174">
        <v>41275</v>
      </c>
      <c r="M11" s="175"/>
      <c r="N11" s="176"/>
      <c r="O11" s="177"/>
      <c r="Q11" s="174">
        <v>41275</v>
      </c>
      <c r="R11" s="175"/>
      <c r="S11" s="176"/>
      <c r="T11" s="177"/>
    </row>
    <row r="12" spans="2:20" ht="12.75">
      <c r="B12" s="178">
        <f>+'3.vol.'!C9</f>
        <v>41306</v>
      </c>
      <c r="C12" s="179"/>
      <c r="D12" s="156"/>
      <c r="E12" s="157"/>
      <c r="G12" s="178">
        <v>41306</v>
      </c>
      <c r="H12" s="179"/>
      <c r="I12" s="156"/>
      <c r="J12" s="157"/>
      <c r="L12" s="178">
        <v>41306</v>
      </c>
      <c r="M12" s="179"/>
      <c r="N12" s="156"/>
      <c r="O12" s="157"/>
      <c r="Q12" s="178">
        <v>41306</v>
      </c>
      <c r="R12" s="179"/>
      <c r="S12" s="156"/>
      <c r="T12" s="157"/>
    </row>
    <row r="13" spans="2:20" ht="12.75">
      <c r="B13" s="178">
        <f>+'3.vol.'!C10</f>
        <v>41334</v>
      </c>
      <c r="C13" s="179"/>
      <c r="D13" s="156"/>
      <c r="E13" s="157"/>
      <c r="G13" s="178">
        <v>41334</v>
      </c>
      <c r="H13" s="179"/>
      <c r="I13" s="156"/>
      <c r="J13" s="157"/>
      <c r="L13" s="178">
        <v>41334</v>
      </c>
      <c r="M13" s="179"/>
      <c r="N13" s="156"/>
      <c r="O13" s="157"/>
      <c r="Q13" s="178">
        <v>41334</v>
      </c>
      <c r="R13" s="179"/>
      <c r="S13" s="156"/>
      <c r="T13" s="157"/>
    </row>
    <row r="14" spans="2:20" ht="12.75">
      <c r="B14" s="178">
        <f>+'3.vol.'!C11</f>
        <v>41365</v>
      </c>
      <c r="C14" s="179"/>
      <c r="D14" s="156"/>
      <c r="E14" s="157"/>
      <c r="G14" s="178">
        <v>41365</v>
      </c>
      <c r="H14" s="179"/>
      <c r="I14" s="156"/>
      <c r="J14" s="157"/>
      <c r="L14" s="178">
        <v>41365</v>
      </c>
      <c r="M14" s="179"/>
      <c r="N14" s="156"/>
      <c r="O14" s="157"/>
      <c r="Q14" s="178">
        <v>41365</v>
      </c>
      <c r="R14" s="179"/>
      <c r="S14" s="156"/>
      <c r="T14" s="157"/>
    </row>
    <row r="15" spans="2:20" ht="12.75">
      <c r="B15" s="178">
        <f>+'3.vol.'!C12</f>
        <v>41395</v>
      </c>
      <c r="C15" s="156"/>
      <c r="D15" s="156"/>
      <c r="E15" s="157"/>
      <c r="G15" s="178">
        <v>41395</v>
      </c>
      <c r="H15" s="156"/>
      <c r="I15" s="156"/>
      <c r="J15" s="157"/>
      <c r="L15" s="178">
        <v>41395</v>
      </c>
      <c r="M15" s="156"/>
      <c r="N15" s="156"/>
      <c r="O15" s="157"/>
      <c r="Q15" s="178">
        <v>41395</v>
      </c>
      <c r="R15" s="156"/>
      <c r="S15" s="156"/>
      <c r="T15" s="157"/>
    </row>
    <row r="16" spans="2:20" ht="12.75">
      <c r="B16" s="178">
        <f>+'3.vol.'!C13</f>
        <v>41426</v>
      </c>
      <c r="C16" s="179"/>
      <c r="D16" s="156"/>
      <c r="E16" s="157"/>
      <c r="G16" s="178">
        <v>41426</v>
      </c>
      <c r="H16" s="179"/>
      <c r="I16" s="156"/>
      <c r="J16" s="157"/>
      <c r="L16" s="178">
        <v>41426</v>
      </c>
      <c r="M16" s="179"/>
      <c r="N16" s="156"/>
      <c r="O16" s="157"/>
      <c r="Q16" s="178">
        <v>41426</v>
      </c>
      <c r="R16" s="179"/>
      <c r="S16" s="156"/>
      <c r="T16" s="157"/>
    </row>
    <row r="17" spans="2:20" ht="12.75">
      <c r="B17" s="178">
        <f>+'3.vol.'!C14</f>
        <v>41456</v>
      </c>
      <c r="C17" s="156"/>
      <c r="D17" s="156"/>
      <c r="E17" s="157"/>
      <c r="G17" s="178">
        <v>41456</v>
      </c>
      <c r="H17" s="156"/>
      <c r="I17" s="156"/>
      <c r="J17" s="157"/>
      <c r="L17" s="178">
        <v>41456</v>
      </c>
      <c r="M17" s="156"/>
      <c r="N17" s="156"/>
      <c r="O17" s="157"/>
      <c r="Q17" s="178">
        <v>41456</v>
      </c>
      <c r="R17" s="156"/>
      <c r="S17" s="156"/>
      <c r="T17" s="157"/>
    </row>
    <row r="18" spans="2:20" ht="12.75">
      <c r="B18" s="178">
        <f>+'3.vol.'!C15</f>
        <v>41487</v>
      </c>
      <c r="C18" s="156"/>
      <c r="D18" s="156"/>
      <c r="E18" s="157"/>
      <c r="G18" s="178">
        <v>41487</v>
      </c>
      <c r="H18" s="156"/>
      <c r="I18" s="156"/>
      <c r="J18" s="157"/>
      <c r="L18" s="178">
        <v>41487</v>
      </c>
      <c r="M18" s="156"/>
      <c r="N18" s="156"/>
      <c r="O18" s="157"/>
      <c r="Q18" s="178">
        <v>41487</v>
      </c>
      <c r="R18" s="156"/>
      <c r="S18" s="156"/>
      <c r="T18" s="157"/>
    </row>
    <row r="19" spans="2:20" ht="12.75">
      <c r="B19" s="178">
        <f>+'3.vol.'!C16</f>
        <v>41518</v>
      </c>
      <c r="C19" s="156"/>
      <c r="D19" s="156"/>
      <c r="E19" s="157"/>
      <c r="G19" s="178">
        <v>41518</v>
      </c>
      <c r="H19" s="156"/>
      <c r="I19" s="156"/>
      <c r="J19" s="157"/>
      <c r="L19" s="178">
        <v>41518</v>
      </c>
      <c r="M19" s="156"/>
      <c r="N19" s="156"/>
      <c r="O19" s="157"/>
      <c r="Q19" s="178">
        <v>41518</v>
      </c>
      <c r="R19" s="156"/>
      <c r="S19" s="156"/>
      <c r="T19" s="157"/>
    </row>
    <row r="20" spans="2:20" ht="12.75">
      <c r="B20" s="178">
        <f>+'3.vol.'!C17</f>
        <v>41548</v>
      </c>
      <c r="C20" s="156"/>
      <c r="D20" s="156"/>
      <c r="E20" s="157"/>
      <c r="G20" s="178">
        <v>41548</v>
      </c>
      <c r="H20" s="156"/>
      <c r="I20" s="156"/>
      <c r="J20" s="157"/>
      <c r="L20" s="178">
        <v>41548</v>
      </c>
      <c r="M20" s="156"/>
      <c r="N20" s="156"/>
      <c r="O20" s="157"/>
      <c r="Q20" s="178">
        <v>41548</v>
      </c>
      <c r="R20" s="156"/>
      <c r="S20" s="156"/>
      <c r="T20" s="157"/>
    </row>
    <row r="21" spans="2:20" ht="12.75">
      <c r="B21" s="178">
        <f>+'3.vol.'!C18</f>
        <v>41579</v>
      </c>
      <c r="C21" s="156"/>
      <c r="D21" s="156"/>
      <c r="E21" s="157"/>
      <c r="G21" s="178">
        <v>41579</v>
      </c>
      <c r="H21" s="156"/>
      <c r="I21" s="156"/>
      <c r="J21" s="157"/>
      <c r="L21" s="178">
        <v>41579</v>
      </c>
      <c r="M21" s="156"/>
      <c r="N21" s="156"/>
      <c r="O21" s="157"/>
      <c r="Q21" s="178">
        <v>41579</v>
      </c>
      <c r="R21" s="156"/>
      <c r="S21" s="156"/>
      <c r="T21" s="157"/>
    </row>
    <row r="22" spans="2:20" ht="13.5" thickBot="1">
      <c r="B22" s="180">
        <f>+'3.vol.'!C19</f>
        <v>41609</v>
      </c>
      <c r="C22" s="181"/>
      <c r="D22" s="181"/>
      <c r="E22" s="182"/>
      <c r="G22" s="180">
        <v>41609</v>
      </c>
      <c r="H22" s="181"/>
      <c r="I22" s="181"/>
      <c r="J22" s="182"/>
      <c r="L22" s="180">
        <v>41609</v>
      </c>
      <c r="M22" s="181"/>
      <c r="N22" s="181"/>
      <c r="O22" s="182"/>
      <c r="Q22" s="180">
        <v>41609</v>
      </c>
      <c r="R22" s="181"/>
      <c r="S22" s="181"/>
      <c r="T22" s="182"/>
    </row>
    <row r="23" spans="2:20" ht="12.75">
      <c r="B23" s="174">
        <f>+'3.vol.'!C20</f>
        <v>41640</v>
      </c>
      <c r="C23" s="176"/>
      <c r="D23" s="176"/>
      <c r="E23" s="157"/>
      <c r="G23" s="174">
        <v>41640</v>
      </c>
      <c r="H23" s="176"/>
      <c r="I23" s="176"/>
      <c r="J23" s="157"/>
      <c r="L23" s="174">
        <v>41640</v>
      </c>
      <c r="M23" s="176"/>
      <c r="N23" s="176"/>
      <c r="O23" s="157"/>
      <c r="Q23" s="174">
        <v>41640</v>
      </c>
      <c r="R23" s="176"/>
      <c r="S23" s="176"/>
      <c r="T23" s="157"/>
    </row>
    <row r="24" spans="2:20" ht="12.75">
      <c r="B24" s="178">
        <f>+'3.vol.'!C21</f>
        <v>41671</v>
      </c>
      <c r="C24" s="156"/>
      <c r="D24" s="156"/>
      <c r="E24" s="183"/>
      <c r="G24" s="178">
        <v>41671</v>
      </c>
      <c r="H24" s="156"/>
      <c r="I24" s="156"/>
      <c r="J24" s="183"/>
      <c r="L24" s="178">
        <v>41671</v>
      </c>
      <c r="M24" s="156"/>
      <c r="N24" s="156"/>
      <c r="O24" s="183"/>
      <c r="Q24" s="178">
        <v>41671</v>
      </c>
      <c r="R24" s="156"/>
      <c r="S24" s="156"/>
      <c r="T24" s="183"/>
    </row>
    <row r="25" spans="2:20" ht="12.75">
      <c r="B25" s="178">
        <f>+'3.vol.'!C22</f>
        <v>41699</v>
      </c>
      <c r="C25" s="156"/>
      <c r="D25" s="156"/>
      <c r="E25" s="157"/>
      <c r="G25" s="178">
        <v>41699</v>
      </c>
      <c r="H25" s="156"/>
      <c r="I25" s="156"/>
      <c r="J25" s="157"/>
      <c r="L25" s="178">
        <v>41699</v>
      </c>
      <c r="M25" s="156"/>
      <c r="N25" s="156"/>
      <c r="O25" s="157"/>
      <c r="Q25" s="178">
        <v>41699</v>
      </c>
      <c r="R25" s="156"/>
      <c r="S25" s="156"/>
      <c r="T25" s="157"/>
    </row>
    <row r="26" spans="2:20" ht="12.75">
      <c r="B26" s="178">
        <f>+'3.vol.'!C23</f>
        <v>41730</v>
      </c>
      <c r="C26" s="156"/>
      <c r="D26" s="156"/>
      <c r="E26" s="157"/>
      <c r="G26" s="178">
        <v>41730</v>
      </c>
      <c r="H26" s="156"/>
      <c r="I26" s="156"/>
      <c r="J26" s="157"/>
      <c r="L26" s="178">
        <v>41730</v>
      </c>
      <c r="M26" s="156"/>
      <c r="N26" s="156"/>
      <c r="O26" s="157"/>
      <c r="Q26" s="178">
        <v>41730</v>
      </c>
      <c r="R26" s="156"/>
      <c r="S26" s="156"/>
      <c r="T26" s="157"/>
    </row>
    <row r="27" spans="2:20" ht="12.75">
      <c r="B27" s="178">
        <f>+'3.vol.'!C24</f>
        <v>41760</v>
      </c>
      <c r="C27" s="156"/>
      <c r="D27" s="156"/>
      <c r="E27" s="157"/>
      <c r="G27" s="178">
        <v>41760</v>
      </c>
      <c r="H27" s="156"/>
      <c r="I27" s="156"/>
      <c r="J27" s="157"/>
      <c r="L27" s="178">
        <v>41760</v>
      </c>
      <c r="M27" s="156"/>
      <c r="N27" s="156"/>
      <c r="O27" s="157"/>
      <c r="Q27" s="178">
        <v>41760</v>
      </c>
      <c r="R27" s="156"/>
      <c r="S27" s="156"/>
      <c r="T27" s="157"/>
    </row>
    <row r="28" spans="2:20" ht="12.75">
      <c r="B28" s="178">
        <f>+'3.vol.'!C25</f>
        <v>41791</v>
      </c>
      <c r="C28" s="156"/>
      <c r="D28" s="156"/>
      <c r="E28" s="157"/>
      <c r="G28" s="178">
        <v>41791</v>
      </c>
      <c r="H28" s="156"/>
      <c r="I28" s="156"/>
      <c r="J28" s="157"/>
      <c r="L28" s="178">
        <v>41791</v>
      </c>
      <c r="M28" s="156"/>
      <c r="N28" s="156"/>
      <c r="O28" s="157"/>
      <c r="Q28" s="178">
        <v>41791</v>
      </c>
      <c r="R28" s="156"/>
      <c r="S28" s="156"/>
      <c r="T28" s="157"/>
    </row>
    <row r="29" spans="2:20" ht="12.75">
      <c r="B29" s="178">
        <f>+'3.vol.'!C26</f>
        <v>41821</v>
      </c>
      <c r="C29" s="156"/>
      <c r="D29" s="156"/>
      <c r="E29" s="157"/>
      <c r="G29" s="178">
        <v>41821</v>
      </c>
      <c r="H29" s="156"/>
      <c r="I29" s="156"/>
      <c r="J29" s="157"/>
      <c r="L29" s="178">
        <v>41821</v>
      </c>
      <c r="M29" s="156"/>
      <c r="N29" s="156"/>
      <c r="O29" s="157"/>
      <c r="Q29" s="178">
        <v>41821</v>
      </c>
      <c r="R29" s="156"/>
      <c r="S29" s="156"/>
      <c r="T29" s="157"/>
    </row>
    <row r="30" spans="2:20" ht="12.75">
      <c r="B30" s="178">
        <f>+'3.vol.'!C27</f>
        <v>41852</v>
      </c>
      <c r="C30" s="156"/>
      <c r="D30" s="156"/>
      <c r="E30" s="157"/>
      <c r="G30" s="178">
        <v>41852</v>
      </c>
      <c r="H30" s="156"/>
      <c r="I30" s="156"/>
      <c r="J30" s="157"/>
      <c r="L30" s="178">
        <v>41852</v>
      </c>
      <c r="M30" s="156"/>
      <c r="N30" s="156"/>
      <c r="O30" s="157"/>
      <c r="Q30" s="178">
        <v>41852</v>
      </c>
      <c r="R30" s="156"/>
      <c r="S30" s="156"/>
      <c r="T30" s="157"/>
    </row>
    <row r="31" spans="2:20" ht="12.75">
      <c r="B31" s="178">
        <f>+'3.vol.'!C28</f>
        <v>41883</v>
      </c>
      <c r="C31" s="156"/>
      <c r="D31" s="156"/>
      <c r="E31" s="157"/>
      <c r="G31" s="178">
        <v>41883</v>
      </c>
      <c r="H31" s="156"/>
      <c r="I31" s="156"/>
      <c r="J31" s="157"/>
      <c r="L31" s="178">
        <v>41883</v>
      </c>
      <c r="M31" s="156"/>
      <c r="N31" s="156"/>
      <c r="O31" s="157"/>
      <c r="Q31" s="178">
        <v>41883</v>
      </c>
      <c r="R31" s="156"/>
      <c r="S31" s="156"/>
      <c r="T31" s="157"/>
    </row>
    <row r="32" spans="2:20" ht="12.75">
      <c r="B32" s="178">
        <f>+'3.vol.'!C29</f>
        <v>41913</v>
      </c>
      <c r="C32" s="156"/>
      <c r="D32" s="156"/>
      <c r="E32" s="157"/>
      <c r="G32" s="178">
        <v>41913</v>
      </c>
      <c r="H32" s="156"/>
      <c r="I32" s="156"/>
      <c r="J32" s="157"/>
      <c r="L32" s="178">
        <v>41913</v>
      </c>
      <c r="M32" s="156"/>
      <c r="N32" s="156"/>
      <c r="O32" s="157"/>
      <c r="Q32" s="178">
        <v>41913</v>
      </c>
      <c r="R32" s="156"/>
      <c r="S32" s="156"/>
      <c r="T32" s="157"/>
    </row>
    <row r="33" spans="2:20" ht="12.75">
      <c r="B33" s="178">
        <f>+'3.vol.'!C30</f>
        <v>41944</v>
      </c>
      <c r="C33" s="156"/>
      <c r="D33" s="156"/>
      <c r="E33" s="157"/>
      <c r="G33" s="178">
        <v>41944</v>
      </c>
      <c r="H33" s="156"/>
      <c r="I33" s="156"/>
      <c r="J33" s="157"/>
      <c r="L33" s="178">
        <v>41944</v>
      </c>
      <c r="M33" s="156"/>
      <c r="N33" s="156"/>
      <c r="O33" s="157"/>
      <c r="Q33" s="178">
        <v>41944</v>
      </c>
      <c r="R33" s="156"/>
      <c r="S33" s="156"/>
      <c r="T33" s="157"/>
    </row>
    <row r="34" spans="2:20" ht="13.5" thickBot="1">
      <c r="B34" s="180">
        <f>+'3.vol.'!C31</f>
        <v>41974</v>
      </c>
      <c r="C34" s="181"/>
      <c r="D34" s="181"/>
      <c r="E34" s="184"/>
      <c r="G34" s="180">
        <v>41974</v>
      </c>
      <c r="H34" s="181"/>
      <c r="I34" s="181"/>
      <c r="J34" s="184"/>
      <c r="L34" s="180">
        <v>41974</v>
      </c>
      <c r="M34" s="181"/>
      <c r="N34" s="181"/>
      <c r="O34" s="184"/>
      <c r="Q34" s="180">
        <v>41974</v>
      </c>
      <c r="R34" s="181"/>
      <c r="S34" s="181"/>
      <c r="T34" s="184"/>
    </row>
    <row r="35" spans="2:20" ht="12.75">
      <c r="B35" s="174">
        <f>+'3.vol.'!C32</f>
        <v>42005</v>
      </c>
      <c r="C35" s="176"/>
      <c r="D35" s="185"/>
      <c r="E35" s="175"/>
      <c r="G35" s="174">
        <v>42005</v>
      </c>
      <c r="H35" s="176"/>
      <c r="I35" s="185"/>
      <c r="J35" s="175"/>
      <c r="L35" s="174">
        <v>42005</v>
      </c>
      <c r="M35" s="176"/>
      <c r="N35" s="185"/>
      <c r="O35" s="175"/>
      <c r="Q35" s="174">
        <v>42005</v>
      </c>
      <c r="R35" s="176"/>
      <c r="S35" s="185"/>
      <c r="T35" s="175"/>
    </row>
    <row r="36" spans="2:20" ht="12.75">
      <c r="B36" s="178">
        <f>+'3.vol.'!C33</f>
        <v>42036</v>
      </c>
      <c r="C36" s="156"/>
      <c r="D36" s="137"/>
      <c r="E36" s="179"/>
      <c r="G36" s="178">
        <v>42036</v>
      </c>
      <c r="H36" s="156"/>
      <c r="I36" s="137"/>
      <c r="J36" s="179"/>
      <c r="L36" s="178">
        <v>42036</v>
      </c>
      <c r="M36" s="156"/>
      <c r="N36" s="137"/>
      <c r="O36" s="179"/>
      <c r="Q36" s="178">
        <v>42036</v>
      </c>
      <c r="R36" s="156"/>
      <c r="S36" s="137"/>
      <c r="T36" s="179"/>
    </row>
    <row r="37" spans="2:20" ht="12.75">
      <c r="B37" s="178">
        <f>+'3.vol.'!C34</f>
        <v>42064</v>
      </c>
      <c r="C37" s="156"/>
      <c r="D37" s="137"/>
      <c r="E37" s="179"/>
      <c r="G37" s="178">
        <v>42064</v>
      </c>
      <c r="H37" s="156"/>
      <c r="I37" s="137"/>
      <c r="J37" s="179"/>
      <c r="L37" s="178">
        <v>42064</v>
      </c>
      <c r="M37" s="156"/>
      <c r="N37" s="137"/>
      <c r="O37" s="179"/>
      <c r="Q37" s="178">
        <v>42064</v>
      </c>
      <c r="R37" s="156"/>
      <c r="S37" s="137"/>
      <c r="T37" s="179"/>
    </row>
    <row r="38" spans="2:20" ht="12.75">
      <c r="B38" s="178">
        <f>+'3.vol.'!C35</f>
        <v>42095</v>
      </c>
      <c r="C38" s="156"/>
      <c r="D38" s="137"/>
      <c r="E38" s="179"/>
      <c r="G38" s="178">
        <v>42095</v>
      </c>
      <c r="H38" s="156"/>
      <c r="I38" s="137"/>
      <c r="J38" s="179"/>
      <c r="L38" s="178">
        <v>42095</v>
      </c>
      <c r="M38" s="156"/>
      <c r="N38" s="137"/>
      <c r="O38" s="179"/>
      <c r="Q38" s="178">
        <v>42095</v>
      </c>
      <c r="R38" s="156"/>
      <c r="S38" s="137"/>
      <c r="T38" s="179"/>
    </row>
    <row r="39" spans="2:20" ht="12.75">
      <c r="B39" s="178">
        <f>+'3.vol.'!C36</f>
        <v>42125</v>
      </c>
      <c r="C39" s="156"/>
      <c r="D39" s="137"/>
      <c r="E39" s="179"/>
      <c r="G39" s="178">
        <v>42125</v>
      </c>
      <c r="H39" s="156"/>
      <c r="I39" s="137"/>
      <c r="J39" s="179"/>
      <c r="L39" s="178">
        <v>42125</v>
      </c>
      <c r="M39" s="156"/>
      <c r="N39" s="137"/>
      <c r="O39" s="179"/>
      <c r="Q39" s="178">
        <v>42125</v>
      </c>
      <c r="R39" s="156"/>
      <c r="S39" s="137"/>
      <c r="T39" s="179"/>
    </row>
    <row r="40" spans="2:20" ht="12.75">
      <c r="B40" s="178">
        <f>+'3.vol.'!C37</f>
        <v>42156</v>
      </c>
      <c r="C40" s="156"/>
      <c r="D40" s="137"/>
      <c r="E40" s="179"/>
      <c r="G40" s="178">
        <v>42156</v>
      </c>
      <c r="H40" s="156"/>
      <c r="I40" s="137"/>
      <c r="J40" s="179"/>
      <c r="L40" s="178">
        <v>42156</v>
      </c>
      <c r="M40" s="156"/>
      <c r="N40" s="137"/>
      <c r="O40" s="179"/>
      <c r="Q40" s="178">
        <v>42156</v>
      </c>
      <c r="R40" s="156"/>
      <c r="S40" s="137"/>
      <c r="T40" s="179"/>
    </row>
    <row r="41" spans="2:20" ht="12.75">
      <c r="B41" s="178">
        <f>+'3.vol.'!C38</f>
        <v>42186</v>
      </c>
      <c r="C41" s="156"/>
      <c r="D41" s="137"/>
      <c r="E41" s="179"/>
      <c r="G41" s="178">
        <v>42186</v>
      </c>
      <c r="H41" s="156"/>
      <c r="I41" s="137"/>
      <c r="J41" s="179"/>
      <c r="L41" s="178">
        <v>42186</v>
      </c>
      <c r="M41" s="156"/>
      <c r="N41" s="137"/>
      <c r="O41" s="179"/>
      <c r="Q41" s="178">
        <v>42186</v>
      </c>
      <c r="R41" s="156"/>
      <c r="S41" s="137"/>
      <c r="T41" s="179"/>
    </row>
    <row r="42" spans="2:20" ht="12.75">
      <c r="B42" s="178">
        <f>+'3.vol.'!C39</f>
        <v>42217</v>
      </c>
      <c r="C42" s="156"/>
      <c r="D42" s="137"/>
      <c r="E42" s="179"/>
      <c r="G42" s="178">
        <v>42217</v>
      </c>
      <c r="H42" s="156"/>
      <c r="I42" s="137"/>
      <c r="J42" s="179"/>
      <c r="L42" s="178">
        <v>42217</v>
      </c>
      <c r="M42" s="156"/>
      <c r="N42" s="137"/>
      <c r="O42" s="179"/>
      <c r="Q42" s="178">
        <v>42217</v>
      </c>
      <c r="R42" s="156"/>
      <c r="S42" s="137"/>
      <c r="T42" s="179"/>
    </row>
    <row r="43" spans="2:20" ht="12.75">
      <c r="B43" s="178">
        <f>+'3.vol.'!C40</f>
        <v>42248</v>
      </c>
      <c r="C43" s="156"/>
      <c r="D43" s="137"/>
      <c r="E43" s="179"/>
      <c r="G43" s="178">
        <v>42248</v>
      </c>
      <c r="H43" s="156"/>
      <c r="I43" s="137"/>
      <c r="J43" s="179"/>
      <c r="L43" s="178">
        <v>42248</v>
      </c>
      <c r="M43" s="156"/>
      <c r="N43" s="137"/>
      <c r="O43" s="179"/>
      <c r="Q43" s="178">
        <v>42248</v>
      </c>
      <c r="R43" s="156"/>
      <c r="S43" s="137"/>
      <c r="T43" s="179"/>
    </row>
    <row r="44" spans="2:20" ht="12.75">
      <c r="B44" s="178">
        <f>+'3.vol.'!C41</f>
        <v>42278</v>
      </c>
      <c r="C44" s="156"/>
      <c r="D44" s="137"/>
      <c r="E44" s="179"/>
      <c r="G44" s="178">
        <v>42278</v>
      </c>
      <c r="H44" s="156"/>
      <c r="I44" s="137"/>
      <c r="J44" s="179"/>
      <c r="L44" s="178">
        <v>42278</v>
      </c>
      <c r="M44" s="156"/>
      <c r="N44" s="137"/>
      <c r="O44" s="179"/>
      <c r="Q44" s="178">
        <v>42278</v>
      </c>
      <c r="R44" s="156"/>
      <c r="S44" s="137"/>
      <c r="T44" s="179"/>
    </row>
    <row r="45" spans="2:20" ht="12.75">
      <c r="B45" s="178">
        <f>+'3.vol.'!C42</f>
        <v>42309</v>
      </c>
      <c r="C45" s="156"/>
      <c r="D45" s="137"/>
      <c r="E45" s="179"/>
      <c r="G45" s="178">
        <v>42309</v>
      </c>
      <c r="H45" s="156"/>
      <c r="I45" s="137"/>
      <c r="J45" s="179"/>
      <c r="L45" s="178">
        <v>42309</v>
      </c>
      <c r="M45" s="156"/>
      <c r="N45" s="137"/>
      <c r="O45" s="179"/>
      <c r="Q45" s="178">
        <v>42309</v>
      </c>
      <c r="R45" s="156"/>
      <c r="S45" s="137"/>
      <c r="T45" s="179"/>
    </row>
    <row r="46" spans="2:20" ht="13.5" thickBot="1">
      <c r="B46" s="180">
        <f>+'3.vol.'!C43</f>
        <v>42339</v>
      </c>
      <c r="C46" s="181"/>
      <c r="D46" s="441"/>
      <c r="E46" s="186"/>
      <c r="G46" s="180">
        <v>42339</v>
      </c>
      <c r="H46" s="181"/>
      <c r="I46" s="441"/>
      <c r="J46" s="186"/>
      <c r="L46" s="180">
        <v>42339</v>
      </c>
      <c r="M46" s="181"/>
      <c r="N46" s="441"/>
      <c r="O46" s="186"/>
      <c r="Q46" s="180">
        <v>42339</v>
      </c>
      <c r="R46" s="181"/>
      <c r="S46" s="441"/>
      <c r="T46" s="186"/>
    </row>
    <row r="47" spans="2:20" ht="12.75">
      <c r="B47" s="174">
        <f>+'3.vol.'!C44</f>
        <v>42370</v>
      </c>
      <c r="C47" s="176"/>
      <c r="D47" s="185"/>
      <c r="E47" s="175"/>
      <c r="G47" s="174">
        <v>42370</v>
      </c>
      <c r="H47" s="176"/>
      <c r="I47" s="185"/>
      <c r="J47" s="175"/>
      <c r="L47" s="174">
        <v>42370</v>
      </c>
      <c r="M47" s="176"/>
      <c r="N47" s="185"/>
      <c r="O47" s="175"/>
      <c r="Q47" s="174">
        <v>42370</v>
      </c>
      <c r="R47" s="176"/>
      <c r="S47" s="185"/>
      <c r="T47" s="175"/>
    </row>
    <row r="48" spans="2:20" ht="12.75">
      <c r="B48" s="178">
        <f>+'3.vol.'!C45</f>
        <v>42401</v>
      </c>
      <c r="C48" s="156"/>
      <c r="D48" s="137"/>
      <c r="E48" s="179"/>
      <c r="G48" s="178">
        <v>42401</v>
      </c>
      <c r="H48" s="156"/>
      <c r="I48" s="137"/>
      <c r="J48" s="179"/>
      <c r="L48" s="178">
        <v>42401</v>
      </c>
      <c r="M48" s="156"/>
      <c r="N48" s="137"/>
      <c r="O48" s="179"/>
      <c r="Q48" s="178">
        <v>42401</v>
      </c>
      <c r="R48" s="156"/>
      <c r="S48" s="137"/>
      <c r="T48" s="179"/>
    </row>
    <row r="49" spans="2:20" ht="12.75">
      <c r="B49" s="178">
        <f>+'3.vol.'!C46</f>
        <v>42430</v>
      </c>
      <c r="C49" s="156"/>
      <c r="D49" s="137"/>
      <c r="E49" s="179"/>
      <c r="G49" s="178">
        <v>42430</v>
      </c>
      <c r="H49" s="156"/>
      <c r="I49" s="137"/>
      <c r="J49" s="179"/>
      <c r="L49" s="178">
        <v>42430</v>
      </c>
      <c r="M49" s="156"/>
      <c r="N49" s="137"/>
      <c r="O49" s="179"/>
      <c r="Q49" s="178">
        <v>42430</v>
      </c>
      <c r="R49" s="156"/>
      <c r="S49" s="137"/>
      <c r="T49" s="179"/>
    </row>
    <row r="50" spans="2:20" ht="12.75">
      <c r="B50" s="178">
        <f>+'3.vol.'!C47</f>
        <v>42461</v>
      </c>
      <c r="C50" s="156"/>
      <c r="D50" s="137"/>
      <c r="E50" s="179"/>
      <c r="G50" s="178">
        <v>42461</v>
      </c>
      <c r="H50" s="156"/>
      <c r="I50" s="137"/>
      <c r="J50" s="179"/>
      <c r="L50" s="178">
        <v>42461</v>
      </c>
      <c r="M50" s="156"/>
      <c r="N50" s="137"/>
      <c r="O50" s="179"/>
      <c r="Q50" s="178">
        <v>42461</v>
      </c>
      <c r="R50" s="156"/>
      <c r="S50" s="137"/>
      <c r="T50" s="179"/>
    </row>
    <row r="51" spans="2:20" ht="12.75">
      <c r="B51" s="178">
        <f>+'3.vol.'!C48</f>
        <v>42491</v>
      </c>
      <c r="C51" s="156"/>
      <c r="D51" s="137"/>
      <c r="E51" s="179"/>
      <c r="G51" s="178">
        <v>42491</v>
      </c>
      <c r="H51" s="156"/>
      <c r="I51" s="137"/>
      <c r="J51" s="179"/>
      <c r="L51" s="178">
        <v>42491</v>
      </c>
      <c r="M51" s="156"/>
      <c r="N51" s="137"/>
      <c r="O51" s="179"/>
      <c r="Q51" s="178">
        <v>42491</v>
      </c>
      <c r="R51" s="156"/>
      <c r="S51" s="137"/>
      <c r="T51" s="179"/>
    </row>
    <row r="52" spans="2:20" ht="12.75">
      <c r="B52" s="178">
        <f>+'3.vol.'!C49</f>
        <v>42522</v>
      </c>
      <c r="C52" s="156"/>
      <c r="D52" s="137"/>
      <c r="E52" s="179"/>
      <c r="G52" s="178">
        <v>42522</v>
      </c>
      <c r="H52" s="156"/>
      <c r="I52" s="137"/>
      <c r="J52" s="179"/>
      <c r="L52" s="178">
        <v>42522</v>
      </c>
      <c r="M52" s="156"/>
      <c r="N52" s="137"/>
      <c r="O52" s="179"/>
      <c r="Q52" s="178">
        <v>42522</v>
      </c>
      <c r="R52" s="156"/>
      <c r="S52" s="137"/>
      <c r="T52" s="179"/>
    </row>
    <row r="53" spans="2:20" ht="12.75" hidden="1">
      <c r="B53" s="178">
        <f>+'3.vol.'!C50</f>
        <v>42552</v>
      </c>
      <c r="C53" s="156"/>
      <c r="D53" s="137"/>
      <c r="E53" s="179"/>
      <c r="G53" s="178">
        <f>+'3.vol.'!H50</f>
        <v>0</v>
      </c>
      <c r="H53" s="156"/>
      <c r="I53" s="137"/>
      <c r="J53" s="179"/>
      <c r="L53" s="178">
        <f>+'3.vol.'!M50</f>
        <v>0</v>
      </c>
      <c r="M53" s="156"/>
      <c r="N53" s="137"/>
      <c r="O53" s="179"/>
      <c r="Q53" s="178">
        <f>+'3.vol.'!R50</f>
        <v>0</v>
      </c>
      <c r="R53" s="156"/>
      <c r="S53" s="137"/>
      <c r="T53" s="179"/>
    </row>
    <row r="54" spans="2:20" ht="13.5" hidden="1" thickBot="1">
      <c r="B54" s="180">
        <f>+'3.vol.'!C51</f>
        <v>42583</v>
      </c>
      <c r="C54" s="181"/>
      <c r="D54" s="441"/>
      <c r="E54" s="186"/>
      <c r="G54" s="180">
        <f>+'3.vol.'!H51</f>
        <v>0</v>
      </c>
      <c r="H54" s="181"/>
      <c r="I54" s="441"/>
      <c r="J54" s="186"/>
      <c r="L54" s="180">
        <f>+'3.vol.'!M51</f>
        <v>0</v>
      </c>
      <c r="M54" s="181"/>
      <c r="N54" s="441"/>
      <c r="O54" s="186"/>
      <c r="Q54" s="180">
        <f>+'3.vol.'!R51</f>
        <v>0</v>
      </c>
      <c r="R54" s="181"/>
      <c r="S54" s="441"/>
      <c r="T54" s="186"/>
    </row>
    <row r="55" spans="2:20" ht="12.75" hidden="1">
      <c r="B55" s="392">
        <f>+'3.vol.'!C52</f>
        <v>42614</v>
      </c>
      <c r="C55" s="393"/>
      <c r="D55" s="439"/>
      <c r="E55" s="440"/>
      <c r="G55" s="392">
        <f>+'3.vol.'!H52</f>
        <v>0</v>
      </c>
      <c r="H55" s="393"/>
      <c r="I55" s="439"/>
      <c r="J55" s="440"/>
      <c r="L55" s="392">
        <f>+'3.vol.'!M52</f>
        <v>0</v>
      </c>
      <c r="M55" s="393"/>
      <c r="N55" s="439"/>
      <c r="O55" s="440"/>
      <c r="Q55" s="392">
        <f>+'3.vol.'!R52</f>
        <v>0</v>
      </c>
      <c r="R55" s="393"/>
      <c r="S55" s="439"/>
      <c r="T55" s="440"/>
    </row>
    <row r="56" spans="2:20" ht="12.75" hidden="1">
      <c r="B56" s="178"/>
      <c r="C56" s="156"/>
      <c r="D56" s="137"/>
      <c r="E56" s="179"/>
      <c r="G56" s="178"/>
      <c r="H56" s="156"/>
      <c r="I56" s="137"/>
      <c r="J56" s="179"/>
      <c r="L56" s="178"/>
      <c r="M56" s="156"/>
      <c r="N56" s="137"/>
      <c r="O56" s="179"/>
      <c r="Q56" s="178"/>
      <c r="R56" s="156"/>
      <c r="S56" s="137"/>
      <c r="T56" s="179"/>
    </row>
    <row r="57" spans="2:20" ht="12.75" hidden="1">
      <c r="B57" s="178"/>
      <c r="C57" s="156"/>
      <c r="D57" s="137"/>
      <c r="E57" s="179"/>
      <c r="G57" s="178"/>
      <c r="H57" s="156"/>
      <c r="I57" s="137"/>
      <c r="J57" s="179"/>
      <c r="L57" s="178"/>
      <c r="M57" s="156"/>
      <c r="N57" s="137"/>
      <c r="O57" s="179"/>
      <c r="Q57" s="178"/>
      <c r="R57" s="156"/>
      <c r="S57" s="137"/>
      <c r="T57" s="179"/>
    </row>
    <row r="58" spans="2:20" ht="12.75" hidden="1">
      <c r="B58" s="400"/>
      <c r="C58" s="401"/>
      <c r="D58" s="402"/>
      <c r="E58" s="403"/>
      <c r="G58" s="400"/>
      <c r="H58" s="401"/>
      <c r="I58" s="402"/>
      <c r="J58" s="403"/>
      <c r="L58" s="400"/>
      <c r="M58" s="401"/>
      <c r="N58" s="402"/>
      <c r="O58" s="403"/>
      <c r="Q58" s="400"/>
      <c r="R58" s="401"/>
      <c r="S58" s="402"/>
      <c r="T58" s="403"/>
    </row>
    <row r="59" spans="2:46" ht="13.5" thickBot="1">
      <c r="B59" s="193"/>
      <c r="C59" s="188"/>
      <c r="D59" s="188"/>
      <c r="E59" s="189"/>
      <c r="G59" s="193"/>
      <c r="H59" s="188"/>
      <c r="I59" s="188"/>
      <c r="J59" s="189"/>
      <c r="K59" s="188"/>
      <c r="L59" s="193"/>
      <c r="M59" s="188"/>
      <c r="N59" s="188"/>
      <c r="O59" s="189"/>
      <c r="P59" s="188"/>
      <c r="Q59" s="193"/>
      <c r="R59" s="188"/>
      <c r="S59" s="188"/>
      <c r="T59" s="189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</row>
    <row r="60" spans="2:20" ht="12.75">
      <c r="B60" s="190">
        <f>+'3.vol.'!C59</f>
        <v>2013</v>
      </c>
      <c r="C60" s="176"/>
      <c r="D60" s="176"/>
      <c r="E60" s="176"/>
      <c r="F60" s="188"/>
      <c r="G60" s="190">
        <v>2013</v>
      </c>
      <c r="H60" s="176"/>
      <c r="I60" s="176"/>
      <c r="J60" s="176"/>
      <c r="L60" s="190">
        <v>2013</v>
      </c>
      <c r="M60" s="176"/>
      <c r="N60" s="176"/>
      <c r="O60" s="176"/>
      <c r="Q60" s="190">
        <v>2013</v>
      </c>
      <c r="R60" s="176"/>
      <c r="S60" s="176"/>
      <c r="T60" s="176"/>
    </row>
    <row r="61" spans="2:20" ht="12.75">
      <c r="B61" s="191">
        <f>+'3.vol.'!C60</f>
        <v>2014</v>
      </c>
      <c r="C61" s="156"/>
      <c r="D61" s="156"/>
      <c r="E61" s="156"/>
      <c r="F61" s="188"/>
      <c r="G61" s="191">
        <v>2014</v>
      </c>
      <c r="H61" s="156"/>
      <c r="I61" s="156"/>
      <c r="J61" s="156"/>
      <c r="L61" s="191">
        <v>2014</v>
      </c>
      <c r="M61" s="156"/>
      <c r="N61" s="156"/>
      <c r="O61" s="156"/>
      <c r="Q61" s="191">
        <v>2014</v>
      </c>
      <c r="R61" s="156"/>
      <c r="S61" s="156"/>
      <c r="T61" s="156"/>
    </row>
    <row r="62" spans="2:20" ht="13.5" thickBot="1">
      <c r="B62" s="192">
        <f>+'3.vol.'!C61</f>
        <v>2015</v>
      </c>
      <c r="C62" s="181"/>
      <c r="D62" s="181"/>
      <c r="E62" s="181"/>
      <c r="G62" s="192">
        <v>2015</v>
      </c>
      <c r="H62" s="181"/>
      <c r="I62" s="181"/>
      <c r="J62" s="181"/>
      <c r="L62" s="192">
        <v>2015</v>
      </c>
      <c r="M62" s="181"/>
      <c r="N62" s="181"/>
      <c r="O62" s="181"/>
      <c r="Q62" s="192">
        <v>2015</v>
      </c>
      <c r="R62" s="181"/>
      <c r="S62" s="181"/>
      <c r="T62" s="181"/>
    </row>
    <row r="63" spans="2:20" ht="13.5" thickBot="1">
      <c r="B63" s="193"/>
      <c r="C63" s="188"/>
      <c r="D63" s="188"/>
      <c r="E63" s="188"/>
      <c r="G63" s="193"/>
      <c r="H63" s="188"/>
      <c r="I63" s="188"/>
      <c r="J63" s="188"/>
      <c r="L63" s="193"/>
      <c r="M63" s="188"/>
      <c r="N63" s="188"/>
      <c r="O63" s="188"/>
      <c r="Q63" s="193"/>
      <c r="R63" s="188"/>
      <c r="S63" s="188"/>
      <c r="T63" s="188"/>
    </row>
    <row r="64" spans="2:20" ht="12.75">
      <c r="B64" s="174" t="s">
        <v>234</v>
      </c>
      <c r="C64" s="176"/>
      <c r="D64" s="176"/>
      <c r="E64" s="176"/>
      <c r="G64" s="174" t="s">
        <v>234</v>
      </c>
      <c r="H64" s="176"/>
      <c r="I64" s="176"/>
      <c r="J64" s="176"/>
      <c r="L64" s="174" t="s">
        <v>234</v>
      </c>
      <c r="M64" s="176"/>
      <c r="N64" s="176"/>
      <c r="O64" s="176"/>
      <c r="Q64" s="174" t="s">
        <v>234</v>
      </c>
      <c r="R64" s="176"/>
      <c r="S64" s="176"/>
      <c r="T64" s="176"/>
    </row>
    <row r="65" spans="2:20" ht="13.5" thickBot="1">
      <c r="B65" s="180" t="s">
        <v>233</v>
      </c>
      <c r="C65" s="181"/>
      <c r="D65" s="181"/>
      <c r="E65" s="181"/>
      <c r="G65" s="180" t="s">
        <v>233</v>
      </c>
      <c r="H65" s="181"/>
      <c r="I65" s="181"/>
      <c r="J65" s="181"/>
      <c r="L65" s="180" t="s">
        <v>233</v>
      </c>
      <c r="M65" s="181"/>
      <c r="N65" s="181"/>
      <c r="O65" s="181"/>
      <c r="Q65" s="180" t="s">
        <v>233</v>
      </c>
      <c r="R65" s="181"/>
      <c r="S65" s="181"/>
      <c r="T65" s="181"/>
    </row>
    <row r="66" spans="3:19" ht="12.75">
      <c r="C66" s="52"/>
      <c r="D66" s="52"/>
      <c r="H66" s="52"/>
      <c r="I66" s="52"/>
      <c r="M66" s="52"/>
      <c r="N66" s="52"/>
      <c r="R66" s="52"/>
      <c r="S66" s="52"/>
    </row>
    <row r="67" spans="2:19" ht="12.75">
      <c r="B67" s="231"/>
      <c r="C67" s="52"/>
      <c r="D67" s="52"/>
      <c r="G67" s="231"/>
      <c r="H67" s="52"/>
      <c r="I67" s="52"/>
      <c r="L67" s="231"/>
      <c r="M67" s="52"/>
      <c r="N67" s="52"/>
      <c r="Q67" s="231"/>
      <c r="R67" s="52"/>
      <c r="S67" s="52"/>
    </row>
    <row r="68" spans="2:20" ht="12.75" hidden="1">
      <c r="B68" s="83" t="s">
        <v>152</v>
      </c>
      <c r="C68" s="84"/>
      <c r="D68" s="57"/>
      <c r="E68" s="57"/>
      <c r="G68" s="83" t="s">
        <v>152</v>
      </c>
      <c r="H68" s="84"/>
      <c r="I68" s="57"/>
      <c r="J68" s="57"/>
      <c r="L68" s="83" t="s">
        <v>152</v>
      </c>
      <c r="M68" s="84"/>
      <c r="N68" s="57"/>
      <c r="O68" s="57"/>
      <c r="Q68" s="83" t="s">
        <v>152</v>
      </c>
      <c r="R68" s="84"/>
      <c r="S68" s="57"/>
      <c r="T68" s="57"/>
    </row>
    <row r="69" spans="2:20" ht="12.75" hidden="1">
      <c r="B69" s="57"/>
      <c r="C69" s="57"/>
      <c r="D69" s="57"/>
      <c r="E69" s="57"/>
      <c r="G69" s="57"/>
      <c r="H69" s="57"/>
      <c r="I69" s="57"/>
      <c r="J69" s="57"/>
      <c r="L69" s="57"/>
      <c r="M69" s="57"/>
      <c r="N69" s="57"/>
      <c r="O69" s="57"/>
      <c r="Q69" s="57"/>
      <c r="R69" s="57"/>
      <c r="S69" s="57"/>
      <c r="T69" s="57"/>
    </row>
    <row r="70" spans="2:19" ht="13.5" hidden="1" thickBot="1">
      <c r="B70" s="88" t="s">
        <v>9</v>
      </c>
      <c r="C70" s="90" t="s">
        <v>143</v>
      </c>
      <c r="D70" s="101" t="s">
        <v>144</v>
      </c>
      <c r="G70" s="88" t="s">
        <v>9</v>
      </c>
      <c r="H70" s="90" t="s">
        <v>143</v>
      </c>
      <c r="I70" s="101" t="s">
        <v>144</v>
      </c>
      <c r="L70" s="88" t="s">
        <v>9</v>
      </c>
      <c r="M70" s="90" t="s">
        <v>143</v>
      </c>
      <c r="N70" s="101" t="s">
        <v>144</v>
      </c>
      <c r="Q70" s="88" t="s">
        <v>9</v>
      </c>
      <c r="R70" s="90" t="s">
        <v>143</v>
      </c>
      <c r="S70" s="101" t="s">
        <v>144</v>
      </c>
    </row>
    <row r="71" spans="2:19" ht="12.75" hidden="1">
      <c r="B71" s="96">
        <v>2003</v>
      </c>
      <c r="C71" s="105">
        <f>+C60-SUM(C11:C22)</f>
        <v>0</v>
      </c>
      <c r="D71" s="108">
        <f>+D60-SUM(D11:D22)</f>
        <v>0</v>
      </c>
      <c r="G71" s="96">
        <v>2003</v>
      </c>
      <c r="H71" s="105">
        <f>+H60-SUM(H11:H22)</f>
        <v>0</v>
      </c>
      <c r="I71" s="108">
        <f>+I60-SUM(I11:I22)</f>
        <v>0</v>
      </c>
      <c r="L71" s="96">
        <v>2003</v>
      </c>
      <c r="M71" s="105">
        <f>+M60-SUM(M11:M22)</f>
        <v>0</v>
      </c>
      <c r="N71" s="108">
        <f>+N60-SUM(N11:N22)</f>
        <v>0</v>
      </c>
      <c r="Q71" s="96">
        <v>2003</v>
      </c>
      <c r="R71" s="105">
        <f>+R60-SUM(R11:R22)</f>
        <v>0</v>
      </c>
      <c r="S71" s="108">
        <f>+S60-SUM(S11:S22)</f>
        <v>0</v>
      </c>
    </row>
    <row r="72" spans="2:19" ht="12.75" hidden="1">
      <c r="B72" s="98">
        <v>2004</v>
      </c>
      <c r="C72" s="109">
        <f>+C61-SUM(C23:C34)</f>
        <v>0</v>
      </c>
      <c r="D72" s="112">
        <f>+D61-SUM(D23:D34)</f>
        <v>0</v>
      </c>
      <c r="G72" s="98">
        <v>2004</v>
      </c>
      <c r="H72" s="109">
        <f>+H61-SUM(H23:H34)</f>
        <v>0</v>
      </c>
      <c r="I72" s="112">
        <f>+I61-SUM(I23:I34)</f>
        <v>0</v>
      </c>
      <c r="L72" s="98">
        <v>2004</v>
      </c>
      <c r="M72" s="109">
        <f>+M61-SUM(M23:M34)</f>
        <v>0</v>
      </c>
      <c r="N72" s="112">
        <f>+N61-SUM(N23:N34)</f>
        <v>0</v>
      </c>
      <c r="Q72" s="98">
        <v>2004</v>
      </c>
      <c r="R72" s="109">
        <f>+R61-SUM(R23:R34)</f>
        <v>0</v>
      </c>
      <c r="S72" s="112">
        <f>+S61-SUM(S23:S34)</f>
        <v>0</v>
      </c>
    </row>
    <row r="73" spans="2:19" ht="13.5" hidden="1" thickBot="1">
      <c r="B73" s="99">
        <v>2005</v>
      </c>
      <c r="C73" s="113">
        <f>+C62-SUM(C35:C46)</f>
        <v>0</v>
      </c>
      <c r="D73" s="116">
        <f>+D62-SUM(D35:D46)</f>
        <v>0</v>
      </c>
      <c r="G73" s="99">
        <v>2005</v>
      </c>
      <c r="H73" s="113">
        <f>+H62-SUM(H35:H46)</f>
        <v>0</v>
      </c>
      <c r="I73" s="116">
        <f>+I62-SUM(I35:I46)</f>
        <v>0</v>
      </c>
      <c r="L73" s="99">
        <v>2005</v>
      </c>
      <c r="M73" s="113">
        <f>+M62-SUM(M35:M46)</f>
        <v>0</v>
      </c>
      <c r="N73" s="116">
        <f>+N62-SUM(N35:N46)</f>
        <v>0</v>
      </c>
      <c r="Q73" s="99">
        <v>2005</v>
      </c>
      <c r="R73" s="113">
        <f>+R62-SUM(R35:R46)</f>
        <v>0</v>
      </c>
      <c r="S73" s="116">
        <f>+S62-SUM(S35:S46)</f>
        <v>0</v>
      </c>
    </row>
    <row r="74" spans="2:19" ht="12.75" hidden="1">
      <c r="B74" s="96" t="str">
        <f>+B64</f>
        <v>Ene - Jun 15</v>
      </c>
      <c r="C74" s="122">
        <f>+C64-(SUM(C35:INDEX(C35:C46,'parámetros e instrucciones'!$E$3)))</f>
        <v>0</v>
      </c>
      <c r="D74" s="122">
        <f>+D64-(SUM(D35:INDEX(D35:D46,'parámetros e instrucciones'!$E$3)))</f>
        <v>0</v>
      </c>
      <c r="G74" s="96" t="str">
        <f>+G64</f>
        <v>Ene - Jun 15</v>
      </c>
      <c r="H74" s="122">
        <f>+H64-(SUM(H35:INDEX(H35:H46,'parámetros e instrucciones'!$E$3)))</f>
        <v>0</v>
      </c>
      <c r="I74" s="122">
        <f>+I64-(SUM(I35:INDEX(I35:I46,'parámetros e instrucciones'!$E$3)))</f>
        <v>0</v>
      </c>
      <c r="L74" s="96" t="str">
        <f>+L64</f>
        <v>Ene - Jun 15</v>
      </c>
      <c r="M74" s="122">
        <f>+M64-(SUM(M35:INDEX(M35:M46,'parámetros e instrucciones'!$E$3)))</f>
        <v>0</v>
      </c>
      <c r="N74" s="122">
        <f>+N64-(SUM(N35:INDEX(N35:N46,'parámetros e instrucciones'!$E$3)))</f>
        <v>0</v>
      </c>
      <c r="Q74" s="96" t="str">
        <f>+Q64</f>
        <v>Ene - Jun 15</v>
      </c>
      <c r="R74" s="122">
        <f>+R64-(SUM(R35:INDEX(R35:R46,'parámetros e instrucciones'!$E$3)))</f>
        <v>0</v>
      </c>
      <c r="S74" s="122">
        <f>+S64-(SUM(S35:INDEX(S35:S46,'parámetros e instrucciones'!$E$3)))</f>
        <v>0</v>
      </c>
    </row>
    <row r="75" spans="2:19" ht="13.5" hidden="1" thickBot="1">
      <c r="B75" s="99" t="str">
        <f>+B65</f>
        <v>Ene - Jun 16</v>
      </c>
      <c r="C75" s="126">
        <f>+C65-(SUM(C47:INDEX(C47:C58,'parámetros e instrucciones'!$E$3)))</f>
        <v>0</v>
      </c>
      <c r="D75" s="126">
        <f>+D65-(SUM(D47:INDEX(D47:D58,'parámetros e instrucciones'!$E$3)))</f>
        <v>0</v>
      </c>
      <c r="G75" s="99" t="str">
        <f>+G65</f>
        <v>Ene - Jun 16</v>
      </c>
      <c r="H75" s="126">
        <f>+H65-(SUM(H47:INDEX(H47:H58,'parámetros e instrucciones'!$E$3)))</f>
        <v>0</v>
      </c>
      <c r="I75" s="126">
        <f>+I65-(SUM(I47:INDEX(I47:I58,'parámetros e instrucciones'!$E$3)))</f>
        <v>0</v>
      </c>
      <c r="L75" s="99" t="str">
        <f>+L65</f>
        <v>Ene - Jun 16</v>
      </c>
      <c r="M75" s="126">
        <f>+M65-(SUM(M47:INDEX(M47:M58,'parámetros e instrucciones'!$E$3)))</f>
        <v>0</v>
      </c>
      <c r="N75" s="126">
        <f>+N65-(SUM(N47:INDEX(N47:N58,'parámetros e instrucciones'!$E$3)))</f>
        <v>0</v>
      </c>
      <c r="Q75" s="99" t="str">
        <f>+Q65</f>
        <v>Ene - Jun 16</v>
      </c>
      <c r="R75" s="126">
        <f>+R65-(SUM(R47:INDEX(R47:R58,'parámetros e instrucciones'!$E$3)))</f>
        <v>0</v>
      </c>
      <c r="S75" s="126">
        <f>+S65-(SUM(S47:INDEX(S47:S58,'parámetros e instrucciones'!$E$3)))</f>
        <v>0</v>
      </c>
    </row>
    <row r="76" ht="12.75" hidden="1"/>
  </sheetData>
  <sheetProtection formatCells="0" formatColumns="0" formatRows="0"/>
  <mergeCells count="8">
    <mergeCell ref="B3:E3"/>
    <mergeCell ref="G3:J3"/>
    <mergeCell ref="L3:O3"/>
    <mergeCell ref="Q3:T3"/>
    <mergeCell ref="B4:E4"/>
    <mergeCell ref="G4:J4"/>
    <mergeCell ref="L4:O4"/>
    <mergeCell ref="Q4:T4"/>
  </mergeCells>
  <printOptions horizontalCentered="1" verticalCentered="1"/>
  <pageMargins left="0.31496062992125984" right="0.4724409448818898" top="0.5905511811023623" bottom="0.35433070866141736" header="0.1968503937007874" footer="0"/>
  <pageSetup fitToWidth="4" fitToHeight="1" horizontalDpi="1200" verticalDpi="1200" orientation="portrait" paperSize="9" scale="78" r:id="rId1"/>
  <headerFooter alignWithMargins="0">
    <oddHeader>&amp;R2016 - Año del Bicentenario de la Declaración de la Independencia Nacional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H74"/>
  <sheetViews>
    <sheetView showGridLines="0" view="pageBreakPreview" zoomScale="55" zoomScaleNormal="75" zoomScaleSheetLayoutView="55" workbookViewId="0" topLeftCell="A1">
      <selection activeCell="B2" sqref="B2"/>
    </sheetView>
  </sheetViews>
  <sheetFormatPr defaultColWidth="11.421875" defaultRowHeight="12.75"/>
  <cols>
    <col min="1" max="1" width="17.00390625" style="52" customWidth="1"/>
    <col min="2" max="2" width="35.7109375" style="52" customWidth="1"/>
    <col min="3" max="3" width="16.140625" style="52" customWidth="1"/>
    <col min="4" max="5" width="11.421875" style="52" customWidth="1"/>
    <col min="6" max="6" width="14.140625" style="52" customWidth="1"/>
    <col min="7" max="9" width="2.8515625" style="52" customWidth="1"/>
    <col min="10" max="16384" width="11.421875" style="52" customWidth="1"/>
  </cols>
  <sheetData>
    <row r="1" spans="1:8" ht="12.75">
      <c r="A1" s="467" t="s">
        <v>229</v>
      </c>
      <c r="B1" s="470"/>
      <c r="C1" s="470"/>
      <c r="D1" s="470"/>
      <c r="E1" s="470"/>
      <c r="F1" s="470"/>
      <c r="G1" s="225"/>
      <c r="H1" s="225"/>
    </row>
    <row r="2" spans="1:6" ht="12.75">
      <c r="A2" s="149" t="s">
        <v>78</v>
      </c>
      <c r="B2" s="150"/>
      <c r="C2" s="150"/>
      <c r="D2" s="150"/>
      <c r="E2" s="150"/>
      <c r="F2" s="150"/>
    </row>
    <row r="3" spans="1:6" s="54" customFormat="1" ht="12.75">
      <c r="A3" s="356" t="str">
        <f>+'1.modelos'!A3</f>
        <v>RUEDAS DE ALEACIÓN</v>
      </c>
      <c r="B3" s="355"/>
      <c r="C3" s="355"/>
      <c r="D3" s="355"/>
      <c r="E3" s="355"/>
      <c r="F3" s="355"/>
    </row>
    <row r="4" spans="1:6" ht="12.75">
      <c r="A4" s="356" t="s">
        <v>248</v>
      </c>
      <c r="B4" s="150"/>
      <c r="C4" s="150"/>
      <c r="D4" s="150"/>
      <c r="E4" s="150"/>
      <c r="F4" s="150"/>
    </row>
    <row r="5" spans="1:6" ht="13.5" thickBot="1">
      <c r="A5" s="149"/>
      <c r="B5" s="150"/>
      <c r="C5" s="150"/>
      <c r="D5" s="150"/>
      <c r="E5" s="150"/>
      <c r="F5" s="150"/>
    </row>
    <row r="6" spans="1:6" ht="12.75" customHeight="1">
      <c r="A6" s="160" t="s">
        <v>8</v>
      </c>
      <c r="B6" s="160" t="s">
        <v>81</v>
      </c>
      <c r="C6" s="160" t="s">
        <v>82</v>
      </c>
      <c r="D6" s="160" t="s">
        <v>17</v>
      </c>
      <c r="E6" s="160" t="s">
        <v>96</v>
      </c>
      <c r="F6" s="160" t="s">
        <v>83</v>
      </c>
    </row>
    <row r="7" spans="1:6" ht="13.5" thickBot="1">
      <c r="A7" s="173" t="s">
        <v>9</v>
      </c>
      <c r="B7" s="173" t="s">
        <v>84</v>
      </c>
      <c r="C7" s="173" t="s">
        <v>224</v>
      </c>
      <c r="D7" s="173" t="s">
        <v>85</v>
      </c>
      <c r="E7" s="173" t="s">
        <v>85</v>
      </c>
      <c r="F7" s="173"/>
    </row>
    <row r="8" spans="1:6" ht="12.75">
      <c r="A8" s="174">
        <f>+'10.-precios'!B11</f>
        <v>41275</v>
      </c>
      <c r="B8" s="175"/>
      <c r="C8" s="176"/>
      <c r="D8" s="177"/>
      <c r="E8" s="176"/>
      <c r="F8" s="177"/>
    </row>
    <row r="9" spans="1:6" ht="12.75">
      <c r="A9" s="178">
        <f>+'10.-precios'!B12</f>
        <v>41306</v>
      </c>
      <c r="B9" s="179"/>
      <c r="C9" s="156"/>
      <c r="D9" s="157"/>
      <c r="E9" s="156"/>
      <c r="F9" s="157"/>
    </row>
    <row r="10" spans="1:6" ht="12.75">
      <c r="A10" s="178">
        <f>+'10.-precios'!B13</f>
        <v>41334</v>
      </c>
      <c r="B10" s="179"/>
      <c r="C10" s="156"/>
      <c r="D10" s="157"/>
      <c r="E10" s="156"/>
      <c r="F10" s="157"/>
    </row>
    <row r="11" spans="1:6" ht="12.75">
      <c r="A11" s="178">
        <f>+'10.-precios'!B14</f>
        <v>41365</v>
      </c>
      <c r="B11" s="179"/>
      <c r="C11" s="156"/>
      <c r="D11" s="157"/>
      <c r="E11" s="156"/>
      <c r="F11" s="157"/>
    </row>
    <row r="12" spans="1:6" ht="12.75">
      <c r="A12" s="178">
        <f>+'10.-precios'!B15</f>
        <v>41395</v>
      </c>
      <c r="B12" s="156"/>
      <c r="C12" s="156"/>
      <c r="D12" s="157"/>
      <c r="E12" s="156"/>
      <c r="F12" s="157"/>
    </row>
    <row r="13" spans="1:6" ht="12.75">
      <c r="A13" s="178">
        <f>+'10.-precios'!B16</f>
        <v>41426</v>
      </c>
      <c r="B13" s="179"/>
      <c r="C13" s="156"/>
      <c r="D13" s="157"/>
      <c r="E13" s="156"/>
      <c r="F13" s="157"/>
    </row>
    <row r="14" spans="1:6" ht="12.75">
      <c r="A14" s="178">
        <f>+'10.-precios'!B17</f>
        <v>41456</v>
      </c>
      <c r="B14" s="156"/>
      <c r="C14" s="156"/>
      <c r="D14" s="157"/>
      <c r="E14" s="156"/>
      <c r="F14" s="157"/>
    </row>
    <row r="15" spans="1:6" ht="12.75">
      <c r="A15" s="178">
        <f>+'10.-precios'!B18</f>
        <v>41487</v>
      </c>
      <c r="B15" s="156"/>
      <c r="C15" s="156"/>
      <c r="D15" s="157"/>
      <c r="E15" s="156"/>
      <c r="F15" s="157"/>
    </row>
    <row r="16" spans="1:6" ht="12.75">
      <c r="A16" s="178">
        <f>+'10.-precios'!B19</f>
        <v>41518</v>
      </c>
      <c r="B16" s="156"/>
      <c r="C16" s="156"/>
      <c r="D16" s="157"/>
      <c r="E16" s="156"/>
      <c r="F16" s="157"/>
    </row>
    <row r="17" spans="1:6" ht="12.75">
      <c r="A17" s="178">
        <f>+'10.-precios'!B20</f>
        <v>41548</v>
      </c>
      <c r="B17" s="156"/>
      <c r="C17" s="156"/>
      <c r="D17" s="157"/>
      <c r="E17" s="156"/>
      <c r="F17" s="157"/>
    </row>
    <row r="18" spans="1:6" ht="12.75">
      <c r="A18" s="178">
        <f>+'10.-precios'!B21</f>
        <v>41579</v>
      </c>
      <c r="B18" s="156"/>
      <c r="C18" s="156"/>
      <c r="D18" s="157"/>
      <c r="E18" s="156"/>
      <c r="F18" s="157"/>
    </row>
    <row r="19" spans="1:6" ht="13.5" thickBot="1">
      <c r="A19" s="180">
        <f>+'10.-precios'!B22</f>
        <v>41609</v>
      </c>
      <c r="B19" s="181"/>
      <c r="C19" s="181"/>
      <c r="D19" s="182"/>
      <c r="E19" s="181"/>
      <c r="F19" s="182"/>
    </row>
    <row r="20" spans="1:6" ht="12.75">
      <c r="A20" s="174">
        <f>+'10.-precios'!B23</f>
        <v>41640</v>
      </c>
      <c r="B20" s="176"/>
      <c r="C20" s="176"/>
      <c r="D20" s="157"/>
      <c r="E20" s="176"/>
      <c r="F20" s="157"/>
    </row>
    <row r="21" spans="1:6" ht="12.75">
      <c r="A21" s="178">
        <f>+'10.-precios'!B24</f>
        <v>41671</v>
      </c>
      <c r="B21" s="156"/>
      <c r="C21" s="156"/>
      <c r="D21" s="183"/>
      <c r="E21" s="156"/>
      <c r="F21" s="183"/>
    </row>
    <row r="22" spans="1:6" ht="12.75">
      <c r="A22" s="178">
        <f>+'10.-precios'!B25</f>
        <v>41699</v>
      </c>
      <c r="B22" s="156"/>
      <c r="C22" s="156"/>
      <c r="D22" s="157"/>
      <c r="E22" s="156"/>
      <c r="F22" s="157"/>
    </row>
    <row r="23" spans="1:6" ht="12.75">
      <c r="A23" s="178">
        <f>+'10.-precios'!B26</f>
        <v>41730</v>
      </c>
      <c r="B23" s="156"/>
      <c r="C23" s="156"/>
      <c r="D23" s="157"/>
      <c r="E23" s="156"/>
      <c r="F23" s="157"/>
    </row>
    <row r="24" spans="1:6" ht="12.75">
      <c r="A24" s="178">
        <f>+'10.-precios'!B27</f>
        <v>41760</v>
      </c>
      <c r="B24" s="156"/>
      <c r="C24" s="156"/>
      <c r="D24" s="157"/>
      <c r="E24" s="156"/>
      <c r="F24" s="157"/>
    </row>
    <row r="25" spans="1:6" ht="12.75">
      <c r="A25" s="178">
        <f>+'10.-precios'!B28</f>
        <v>41791</v>
      </c>
      <c r="B25" s="156"/>
      <c r="C25" s="156"/>
      <c r="D25" s="157"/>
      <c r="E25" s="156"/>
      <c r="F25" s="157"/>
    </row>
    <row r="26" spans="1:6" ht="12.75">
      <c r="A26" s="178">
        <f>+'10.-precios'!B29</f>
        <v>41821</v>
      </c>
      <c r="B26" s="156"/>
      <c r="C26" s="156"/>
      <c r="D26" s="157"/>
      <c r="E26" s="156"/>
      <c r="F26" s="157"/>
    </row>
    <row r="27" spans="1:6" ht="12.75">
      <c r="A27" s="178">
        <f>+'10.-precios'!B30</f>
        <v>41852</v>
      </c>
      <c r="B27" s="156"/>
      <c r="C27" s="156"/>
      <c r="D27" s="157"/>
      <c r="E27" s="156"/>
      <c r="F27" s="157"/>
    </row>
    <row r="28" spans="1:6" ht="12.75">
      <c r="A28" s="178">
        <f>+'10.-precios'!B31</f>
        <v>41883</v>
      </c>
      <c r="B28" s="156"/>
      <c r="C28" s="156"/>
      <c r="D28" s="157"/>
      <c r="E28" s="156"/>
      <c r="F28" s="157"/>
    </row>
    <row r="29" spans="1:6" ht="12.75">
      <c r="A29" s="178">
        <f>+'10.-precios'!B32</f>
        <v>41913</v>
      </c>
      <c r="B29" s="156"/>
      <c r="C29" s="156"/>
      <c r="D29" s="157"/>
      <c r="E29" s="156"/>
      <c r="F29" s="157"/>
    </row>
    <row r="30" spans="1:6" ht="12.75">
      <c r="A30" s="178">
        <f>+'10.-precios'!B33</f>
        <v>41944</v>
      </c>
      <c r="B30" s="156"/>
      <c r="C30" s="156"/>
      <c r="D30" s="157"/>
      <c r="E30" s="156"/>
      <c r="F30" s="157"/>
    </row>
    <row r="31" spans="1:6" ht="13.5" thickBot="1">
      <c r="A31" s="180">
        <f>+'10.-precios'!B34</f>
        <v>41974</v>
      </c>
      <c r="B31" s="181"/>
      <c r="C31" s="181"/>
      <c r="D31" s="184"/>
      <c r="E31" s="181"/>
      <c r="F31" s="184"/>
    </row>
    <row r="32" spans="1:6" ht="12.75">
      <c r="A32" s="174">
        <f>+'10.-precios'!B35</f>
        <v>42005</v>
      </c>
      <c r="B32" s="176"/>
      <c r="C32" s="185"/>
      <c r="D32" s="175"/>
      <c r="E32" s="185"/>
      <c r="F32" s="175"/>
    </row>
    <row r="33" spans="1:6" ht="12.75">
      <c r="A33" s="178">
        <f>+'10.-precios'!B36</f>
        <v>42036</v>
      </c>
      <c r="B33" s="156"/>
      <c r="C33" s="137"/>
      <c r="D33" s="179"/>
      <c r="E33" s="137"/>
      <c r="F33" s="179"/>
    </row>
    <row r="34" spans="1:6" ht="12.75">
      <c r="A34" s="178">
        <f>+'10.-precios'!B37</f>
        <v>42064</v>
      </c>
      <c r="B34" s="156"/>
      <c r="C34" s="137"/>
      <c r="D34" s="179"/>
      <c r="E34" s="137"/>
      <c r="F34" s="179"/>
    </row>
    <row r="35" spans="1:6" ht="12.75">
      <c r="A35" s="178">
        <f>+'10.-precios'!B38</f>
        <v>42095</v>
      </c>
      <c r="B35" s="156"/>
      <c r="C35" s="137"/>
      <c r="D35" s="179"/>
      <c r="E35" s="137"/>
      <c r="F35" s="179"/>
    </row>
    <row r="36" spans="1:6" ht="12.75">
      <c r="A36" s="178">
        <f>+'10.-precios'!B39</f>
        <v>42125</v>
      </c>
      <c r="B36" s="156"/>
      <c r="C36" s="137"/>
      <c r="D36" s="179"/>
      <c r="E36" s="137"/>
      <c r="F36" s="179"/>
    </row>
    <row r="37" spans="1:6" ht="12.75">
      <c r="A37" s="178">
        <f>+'10.-precios'!B40</f>
        <v>42156</v>
      </c>
      <c r="B37" s="156"/>
      <c r="C37" s="137"/>
      <c r="D37" s="179"/>
      <c r="E37" s="137"/>
      <c r="F37" s="179"/>
    </row>
    <row r="38" spans="1:6" ht="12.75">
      <c r="A38" s="178">
        <f>+'10.-precios'!B41</f>
        <v>42186</v>
      </c>
      <c r="B38" s="156"/>
      <c r="C38" s="137"/>
      <c r="D38" s="179"/>
      <c r="E38" s="137"/>
      <c r="F38" s="179"/>
    </row>
    <row r="39" spans="1:6" ht="12.75">
      <c r="A39" s="178">
        <f>+'10.-precios'!B42</f>
        <v>42217</v>
      </c>
      <c r="B39" s="156"/>
      <c r="C39" s="137"/>
      <c r="D39" s="179"/>
      <c r="E39" s="137"/>
      <c r="F39" s="179"/>
    </row>
    <row r="40" spans="1:6" ht="12.75">
      <c r="A40" s="178">
        <f>+'10.-precios'!B43</f>
        <v>42248</v>
      </c>
      <c r="B40" s="156"/>
      <c r="C40" s="137"/>
      <c r="D40" s="179"/>
      <c r="E40" s="137"/>
      <c r="F40" s="179"/>
    </row>
    <row r="41" spans="1:6" ht="12.75">
      <c r="A41" s="178">
        <f>+'10.-precios'!B44</f>
        <v>42278</v>
      </c>
      <c r="B41" s="156"/>
      <c r="C41" s="137"/>
      <c r="D41" s="179"/>
      <c r="E41" s="137"/>
      <c r="F41" s="179"/>
    </row>
    <row r="42" spans="1:6" ht="12.75">
      <c r="A42" s="178">
        <f>+'10.-precios'!B45</f>
        <v>42309</v>
      </c>
      <c r="B42" s="156"/>
      <c r="C42" s="137"/>
      <c r="D42" s="179"/>
      <c r="E42" s="137"/>
      <c r="F42" s="179"/>
    </row>
    <row r="43" spans="1:6" ht="13.5" thickBot="1">
      <c r="A43" s="180">
        <f>+'10.-precios'!B46</f>
        <v>42339</v>
      </c>
      <c r="B43" s="181"/>
      <c r="C43" s="441"/>
      <c r="D43" s="186"/>
      <c r="E43" s="441"/>
      <c r="F43" s="186"/>
    </row>
    <row r="44" spans="1:6" ht="12.75">
      <c r="A44" s="174">
        <f>+'10.-precios'!B47</f>
        <v>42370</v>
      </c>
      <c r="B44" s="176"/>
      <c r="C44" s="185"/>
      <c r="D44" s="175"/>
      <c r="E44" s="185"/>
      <c r="F44" s="175"/>
    </row>
    <row r="45" spans="1:6" ht="12.75">
      <c r="A45" s="178">
        <f>+'10.-precios'!B48</f>
        <v>42401</v>
      </c>
      <c r="B45" s="156"/>
      <c r="C45" s="137"/>
      <c r="D45" s="179"/>
      <c r="E45" s="137"/>
      <c r="F45" s="179"/>
    </row>
    <row r="46" spans="1:6" ht="12.75">
      <c r="A46" s="178">
        <f>+'10.-precios'!B49</f>
        <v>42430</v>
      </c>
      <c r="B46" s="156"/>
      <c r="C46" s="137"/>
      <c r="D46" s="179"/>
      <c r="E46" s="137"/>
      <c r="F46" s="179"/>
    </row>
    <row r="47" spans="1:6" ht="12.75">
      <c r="A47" s="178">
        <f>+'10.-precios'!B50</f>
        <v>42461</v>
      </c>
      <c r="B47" s="156"/>
      <c r="C47" s="137"/>
      <c r="D47" s="179"/>
      <c r="E47" s="137"/>
      <c r="F47" s="179"/>
    </row>
    <row r="48" spans="1:6" ht="12.75">
      <c r="A48" s="178">
        <f>+'10.-precios'!B51</f>
        <v>42491</v>
      </c>
      <c r="B48" s="156"/>
      <c r="C48" s="137"/>
      <c r="D48" s="179"/>
      <c r="E48" s="137"/>
      <c r="F48" s="179"/>
    </row>
    <row r="49" spans="1:6" ht="12.75">
      <c r="A49" s="178">
        <f>+'10.-precios'!B52</f>
        <v>42522</v>
      </c>
      <c r="B49" s="156"/>
      <c r="C49" s="137"/>
      <c r="D49" s="179"/>
      <c r="E49" s="137"/>
      <c r="F49" s="179"/>
    </row>
    <row r="50" spans="1:6" ht="12.75" hidden="1">
      <c r="A50" s="178">
        <f>+'10.-precios'!B53</f>
        <v>42552</v>
      </c>
      <c r="B50" s="156"/>
      <c r="C50" s="137"/>
      <c r="D50" s="179"/>
      <c r="E50" s="137"/>
      <c r="F50" s="179"/>
    </row>
    <row r="51" spans="1:6" ht="13.5" hidden="1" thickBot="1">
      <c r="A51" s="180">
        <f>+'10.-precios'!B54</f>
        <v>42583</v>
      </c>
      <c r="B51" s="181"/>
      <c r="C51" s="441"/>
      <c r="D51" s="186"/>
      <c r="E51" s="441"/>
      <c r="F51" s="186"/>
    </row>
    <row r="52" spans="1:6" ht="12.75" hidden="1">
      <c r="A52" s="392">
        <f>+'10.-precios'!B55</f>
        <v>42614</v>
      </c>
      <c r="B52" s="393"/>
      <c r="C52" s="439"/>
      <c r="D52" s="440"/>
      <c r="E52" s="439"/>
      <c r="F52" s="440"/>
    </row>
    <row r="53" spans="1:6" ht="12.75" hidden="1">
      <c r="A53" s="178"/>
      <c r="B53" s="156"/>
      <c r="C53" s="137"/>
      <c r="D53" s="179"/>
      <c r="E53" s="137"/>
      <c r="F53" s="179"/>
    </row>
    <row r="54" spans="1:6" ht="12.75" hidden="1">
      <c r="A54" s="400"/>
      <c r="B54" s="401"/>
      <c r="C54" s="402"/>
      <c r="D54" s="403"/>
      <c r="E54" s="402"/>
      <c r="F54" s="403"/>
    </row>
    <row r="55" spans="1:6" ht="12.75">
      <c r="A55" s="193"/>
      <c r="B55" s="188"/>
      <c r="C55" s="188"/>
      <c r="D55" s="189"/>
      <c r="E55" s="188"/>
      <c r="F55" s="189"/>
    </row>
    <row r="56" spans="1:6" ht="13.5" thickBot="1">
      <c r="A56" s="193"/>
      <c r="B56" s="188"/>
      <c r="C56" s="188"/>
      <c r="D56" s="189"/>
      <c r="E56" s="188"/>
      <c r="F56" s="189"/>
    </row>
    <row r="57" spans="1:6" ht="12.75">
      <c r="A57" s="190">
        <f>+'10.-precios'!B60</f>
        <v>2013</v>
      </c>
      <c r="B57" s="176"/>
      <c r="C57" s="176"/>
      <c r="D57" s="176"/>
      <c r="E57" s="176"/>
      <c r="F57" s="176"/>
    </row>
    <row r="58" spans="1:6" ht="12.75">
      <c r="A58" s="191">
        <f>+'10.-precios'!B61</f>
        <v>2014</v>
      </c>
      <c r="B58" s="156"/>
      <c r="C58" s="156"/>
      <c r="D58" s="156"/>
      <c r="E58" s="156"/>
      <c r="F58" s="156"/>
    </row>
    <row r="59" spans="1:6" ht="13.5" thickBot="1">
      <c r="A59" s="192">
        <f>+'10.-precios'!B62</f>
        <v>2015</v>
      </c>
      <c r="B59" s="181"/>
      <c r="C59" s="181"/>
      <c r="D59" s="181"/>
      <c r="E59" s="181"/>
      <c r="F59" s="181"/>
    </row>
    <row r="60" spans="1:6" ht="13.5" thickBot="1">
      <c r="A60" s="193"/>
      <c r="B60" s="188"/>
      <c r="C60" s="188"/>
      <c r="D60" s="188"/>
      <c r="E60" s="188"/>
      <c r="F60" s="188"/>
    </row>
    <row r="61" spans="1:6" ht="12.75">
      <c r="A61" s="174" t="s">
        <v>234</v>
      </c>
      <c r="B61" s="176"/>
      <c r="C61" s="176"/>
      <c r="D61" s="176"/>
      <c r="E61" s="176"/>
      <c r="F61" s="176"/>
    </row>
    <row r="62" spans="1:6" ht="13.5" thickBot="1">
      <c r="A62" s="180" t="s">
        <v>233</v>
      </c>
      <c r="B62" s="181"/>
      <c r="C62" s="181"/>
      <c r="D62" s="181"/>
      <c r="E62" s="181"/>
      <c r="F62" s="181"/>
    </row>
    <row r="63" spans="2:6" ht="12.75">
      <c r="B63" s="188"/>
      <c r="C63" s="188"/>
      <c r="D63" s="188"/>
      <c r="E63" s="188"/>
      <c r="F63" s="188"/>
    </row>
    <row r="64" spans="1:6" ht="12.75">
      <c r="A64" s="165"/>
      <c r="B64" s="188"/>
      <c r="C64" s="188"/>
      <c r="D64" s="188"/>
      <c r="E64" s="188"/>
      <c r="F64" s="188"/>
    </row>
    <row r="65" spans="1:6" ht="12.75">
      <c r="A65" s="165"/>
      <c r="B65" s="188"/>
      <c r="C65" s="188"/>
      <c r="D65" s="188"/>
      <c r="E65" s="188"/>
      <c r="F65" s="188"/>
    </row>
    <row r="66" spans="2:6" ht="12.75">
      <c r="B66" s="188"/>
      <c r="C66" s="188"/>
      <c r="D66" s="188"/>
      <c r="E66" s="188"/>
      <c r="F66" s="188"/>
    </row>
    <row r="67" spans="1:3" ht="12.75" hidden="1">
      <c r="A67" s="83" t="s">
        <v>152</v>
      </c>
      <c r="B67" s="84"/>
      <c r="C67" s="57"/>
    </row>
    <row r="68" spans="1:3" ht="13.5" hidden="1" thickBot="1">
      <c r="A68" s="57"/>
      <c r="B68" s="57"/>
      <c r="C68" s="57"/>
    </row>
    <row r="69" spans="1:4" ht="13.5" hidden="1" thickBot="1">
      <c r="A69" s="88" t="s">
        <v>9</v>
      </c>
      <c r="C69" s="93" t="s">
        <v>143</v>
      </c>
      <c r="D69" s="95" t="s">
        <v>120</v>
      </c>
    </row>
    <row r="70" spans="1:4" ht="12.75" hidden="1">
      <c r="A70" s="96">
        <v>2003</v>
      </c>
      <c r="C70" s="105">
        <f>+C57-SUM(C8:C19)</f>
        <v>0</v>
      </c>
      <c r="D70" s="108">
        <f>+D57-SUM(D8:D19)</f>
        <v>0</v>
      </c>
    </row>
    <row r="71" spans="1:4" ht="12.75" hidden="1">
      <c r="A71" s="98">
        <v>2004</v>
      </c>
      <c r="C71" s="109">
        <f>+C58-SUM(C20:C31)</f>
        <v>0</v>
      </c>
      <c r="D71" s="112">
        <f>+D58-SUM(D20:D31)</f>
        <v>0</v>
      </c>
    </row>
    <row r="72" spans="1:4" ht="13.5" hidden="1" thickBot="1">
      <c r="A72" s="99">
        <v>2005</v>
      </c>
      <c r="C72" s="113">
        <f>+C59-SUM(C32:C43)</f>
        <v>0</v>
      </c>
      <c r="D72" s="116">
        <f>+D59-SUM(D32:D43)</f>
        <v>0</v>
      </c>
    </row>
    <row r="73" spans="1:4" ht="12.75" hidden="1">
      <c r="A73" s="96" t="str">
        <f>+A61</f>
        <v>Ene - Jun 15</v>
      </c>
      <c r="C73" s="122">
        <f>+C61-(SUM(C32:INDEX(C32:C43,'parámetros e instrucciones'!$E$3)))</f>
        <v>0</v>
      </c>
      <c r="D73" s="122">
        <f>+D61-(SUM(D32:INDEX(D32:D43,'parámetros e instrucciones'!$E$3)))</f>
        <v>0</v>
      </c>
    </row>
    <row r="74" spans="1:4" ht="13.5" hidden="1" thickBot="1">
      <c r="A74" s="99" t="str">
        <f>+A62</f>
        <v>Ene - Jun 16</v>
      </c>
      <c r="C74" s="126">
        <f>+C62-(SUM(C44:INDEX(C44:C55,'parámetros e instrucciones'!$E$3)))</f>
        <v>0</v>
      </c>
      <c r="D74" s="126">
        <f>+D62-(SUM(D44:INDEX(D44:D55,'parámetros e instrucciones'!$E$3)))</f>
        <v>0</v>
      </c>
    </row>
    <row r="75" ht="12.75" hidden="1"/>
  </sheetData>
  <sheetProtection password="CA79" sheet="1" objects="1" scenarios="1" formatCells="0" formatColumns="0" formatRows="0"/>
  <mergeCells count="1">
    <mergeCell ref="A1:F1"/>
  </mergeCells>
  <printOptions horizontalCentered="1" verticalCentered="1"/>
  <pageMargins left="0.35433070866141736" right="0.2362204724409449" top="0.3937007874015748" bottom="0.4330708661417323" header="0.1968503937007874" footer="0.5118110236220472"/>
  <pageSetup fitToHeight="1" fitToWidth="1" horizontalDpi="300" verticalDpi="300" orientation="portrait" paperSize="9" scale="94" r:id="rId1"/>
  <headerFooter alignWithMargins="0">
    <oddHeader>&amp;R2016 - Año del Bicentenario de la Declaración de la Independencia Nacional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view="pageBreakPreview" zoomScale="55" zoomScaleSheetLayoutView="55" workbookViewId="0" topLeftCell="A1">
      <selection activeCell="E10" sqref="E10"/>
    </sheetView>
  </sheetViews>
  <sheetFormatPr defaultColWidth="11.421875" defaultRowHeight="12.75"/>
  <cols>
    <col min="1" max="1" width="17.00390625" style="52" customWidth="1"/>
    <col min="2" max="2" width="35.7109375" style="52" customWidth="1"/>
    <col min="3" max="3" width="16.140625" style="52" customWidth="1"/>
    <col min="4" max="5" width="11.421875" style="52" customWidth="1"/>
    <col min="6" max="6" width="14.140625" style="52" customWidth="1"/>
    <col min="7" max="9" width="2.8515625" style="52" customWidth="1"/>
    <col min="10" max="16384" width="11.421875" style="52" customWidth="1"/>
  </cols>
  <sheetData>
    <row r="1" spans="1:8" ht="12.75">
      <c r="A1" s="467" t="s">
        <v>228</v>
      </c>
      <c r="B1" s="470"/>
      <c r="C1" s="470"/>
      <c r="D1" s="470"/>
      <c r="E1" s="470"/>
      <c r="F1" s="470"/>
      <c r="G1" s="225"/>
      <c r="H1" s="225"/>
    </row>
    <row r="2" spans="1:6" ht="12.75">
      <c r="A2" s="149" t="s">
        <v>78</v>
      </c>
      <c r="B2" s="150"/>
      <c r="C2" s="150"/>
      <c r="D2" s="150"/>
      <c r="E2" s="150"/>
      <c r="F2" s="150"/>
    </row>
    <row r="3" spans="1:6" s="54" customFormat="1" ht="12.75">
      <c r="A3" s="356" t="str">
        <f>+'1.modelos'!A3</f>
        <v>RUEDAS DE ALEACIÓN</v>
      </c>
      <c r="B3" s="355"/>
      <c r="C3" s="355"/>
      <c r="D3" s="355"/>
      <c r="E3" s="355"/>
      <c r="F3" s="355"/>
    </row>
    <row r="4" spans="1:6" ht="12.75">
      <c r="A4" s="149" t="s">
        <v>79</v>
      </c>
      <c r="B4" s="150"/>
      <c r="C4" s="150"/>
      <c r="D4" s="150"/>
      <c r="E4" s="150"/>
      <c r="F4" s="150"/>
    </row>
    <row r="5" spans="1:6" ht="13.5" thickBot="1">
      <c r="A5" s="149" t="s">
        <v>80</v>
      </c>
      <c r="B5" s="150"/>
      <c r="C5" s="150"/>
      <c r="D5" s="150"/>
      <c r="E5" s="150"/>
      <c r="F5" s="150"/>
    </row>
    <row r="6" spans="1:6" ht="12.75" customHeight="1">
      <c r="A6" s="160" t="s">
        <v>8</v>
      </c>
      <c r="B6" s="160" t="s">
        <v>81</v>
      </c>
      <c r="C6" s="160" t="s">
        <v>82</v>
      </c>
      <c r="D6" s="160" t="s">
        <v>17</v>
      </c>
      <c r="E6" s="160" t="s">
        <v>96</v>
      </c>
      <c r="F6" s="160" t="s">
        <v>83</v>
      </c>
    </row>
    <row r="7" spans="1:6" ht="13.5" thickBot="1">
      <c r="A7" s="173" t="s">
        <v>9</v>
      </c>
      <c r="B7" s="173" t="s">
        <v>84</v>
      </c>
      <c r="C7" s="173" t="s">
        <v>208</v>
      </c>
      <c r="D7" s="173" t="s">
        <v>85</v>
      </c>
      <c r="E7" s="173" t="s">
        <v>85</v>
      </c>
      <c r="F7" s="173"/>
    </row>
    <row r="8" spans="1:6" ht="12.75">
      <c r="A8" s="174">
        <f>+'10.-precios'!B11</f>
        <v>41275</v>
      </c>
      <c r="B8" s="175"/>
      <c r="C8" s="176"/>
      <c r="D8" s="177"/>
      <c r="E8" s="176"/>
      <c r="F8" s="177"/>
    </row>
    <row r="9" spans="1:6" ht="12.75">
      <c r="A9" s="178">
        <f>+'10.-precios'!B12</f>
        <v>41306</v>
      </c>
      <c r="B9" s="179"/>
      <c r="C9" s="156"/>
      <c r="D9" s="157"/>
      <c r="E9" s="156"/>
      <c r="F9" s="157"/>
    </row>
    <row r="10" spans="1:6" ht="12.75">
      <c r="A10" s="178">
        <f>+'10.-precios'!B13</f>
        <v>41334</v>
      </c>
      <c r="B10" s="179"/>
      <c r="C10" s="156"/>
      <c r="D10" s="157"/>
      <c r="E10" s="156"/>
      <c r="F10" s="157"/>
    </row>
    <row r="11" spans="1:6" ht="12.75">
      <c r="A11" s="178">
        <f>+'10.-precios'!B14</f>
        <v>41365</v>
      </c>
      <c r="B11" s="179"/>
      <c r="C11" s="156"/>
      <c r="D11" s="157"/>
      <c r="E11" s="156"/>
      <c r="F11" s="157"/>
    </row>
    <row r="12" spans="1:6" ht="12.75">
      <c r="A12" s="178">
        <f>+'10.-precios'!B15</f>
        <v>41395</v>
      </c>
      <c r="B12" s="156"/>
      <c r="C12" s="156"/>
      <c r="D12" s="157"/>
      <c r="E12" s="156"/>
      <c r="F12" s="157"/>
    </row>
    <row r="13" spans="1:6" ht="12.75">
      <c r="A13" s="178">
        <f>+'10.-precios'!B16</f>
        <v>41426</v>
      </c>
      <c r="B13" s="179"/>
      <c r="C13" s="156"/>
      <c r="D13" s="157"/>
      <c r="E13" s="156"/>
      <c r="F13" s="157"/>
    </row>
    <row r="14" spans="1:6" ht="12.75">
      <c r="A14" s="178">
        <f>+'10.-precios'!B17</f>
        <v>41456</v>
      </c>
      <c r="B14" s="156"/>
      <c r="C14" s="156"/>
      <c r="D14" s="157"/>
      <c r="E14" s="156"/>
      <c r="F14" s="157"/>
    </row>
    <row r="15" spans="1:6" ht="12.75">
      <c r="A15" s="178">
        <f>+'10.-precios'!B18</f>
        <v>41487</v>
      </c>
      <c r="B15" s="156"/>
      <c r="C15" s="156"/>
      <c r="D15" s="157"/>
      <c r="E15" s="156"/>
      <c r="F15" s="157"/>
    </row>
    <row r="16" spans="1:6" ht="12.75">
      <c r="A16" s="178">
        <f>+'10.-precios'!B19</f>
        <v>41518</v>
      </c>
      <c r="B16" s="156"/>
      <c r="C16" s="156"/>
      <c r="D16" s="157"/>
      <c r="E16" s="156"/>
      <c r="F16" s="157"/>
    </row>
    <row r="17" spans="1:6" ht="12.75">
      <c r="A17" s="178">
        <f>+'10.-precios'!B20</f>
        <v>41548</v>
      </c>
      <c r="B17" s="156"/>
      <c r="C17" s="156"/>
      <c r="D17" s="157"/>
      <c r="E17" s="156"/>
      <c r="F17" s="157"/>
    </row>
    <row r="18" spans="1:6" ht="12.75">
      <c r="A18" s="178">
        <f>+'10.-precios'!B21</f>
        <v>41579</v>
      </c>
      <c r="B18" s="156"/>
      <c r="C18" s="156"/>
      <c r="D18" s="157"/>
      <c r="E18" s="156"/>
      <c r="F18" s="157"/>
    </row>
    <row r="19" spans="1:6" ht="13.5" thickBot="1">
      <c r="A19" s="180">
        <f>+'10.-precios'!B22</f>
        <v>41609</v>
      </c>
      <c r="B19" s="181"/>
      <c r="C19" s="181"/>
      <c r="D19" s="182"/>
      <c r="E19" s="181"/>
      <c r="F19" s="182"/>
    </row>
    <row r="20" spans="1:6" ht="12.75">
      <c r="A20" s="174">
        <f>+'10.-precios'!B23</f>
        <v>41640</v>
      </c>
      <c r="B20" s="176"/>
      <c r="C20" s="176"/>
      <c r="D20" s="157"/>
      <c r="E20" s="176"/>
      <c r="F20" s="157"/>
    </row>
    <row r="21" spans="1:6" ht="12.75">
      <c r="A21" s="178">
        <f>+'10.-precios'!B24</f>
        <v>41671</v>
      </c>
      <c r="B21" s="156"/>
      <c r="C21" s="156"/>
      <c r="D21" s="183"/>
      <c r="E21" s="156"/>
      <c r="F21" s="183"/>
    </row>
    <row r="22" spans="1:6" ht="12.75">
      <c r="A22" s="178">
        <f>+'10.-precios'!B25</f>
        <v>41699</v>
      </c>
      <c r="B22" s="156"/>
      <c r="C22" s="156"/>
      <c r="D22" s="157"/>
      <c r="E22" s="156"/>
      <c r="F22" s="157"/>
    </row>
    <row r="23" spans="1:6" ht="12.75">
      <c r="A23" s="178">
        <f>+'10.-precios'!B26</f>
        <v>41730</v>
      </c>
      <c r="B23" s="156"/>
      <c r="C23" s="156"/>
      <c r="D23" s="157"/>
      <c r="E23" s="156"/>
      <c r="F23" s="157"/>
    </row>
    <row r="24" spans="1:6" ht="12.75">
      <c r="A24" s="178">
        <f>+'10.-precios'!B27</f>
        <v>41760</v>
      </c>
      <c r="B24" s="156"/>
      <c r="C24" s="156"/>
      <c r="D24" s="157"/>
      <c r="E24" s="156"/>
      <c r="F24" s="157"/>
    </row>
    <row r="25" spans="1:6" ht="12.75">
      <c r="A25" s="178">
        <f>+'10.-precios'!B28</f>
        <v>41791</v>
      </c>
      <c r="B25" s="156"/>
      <c r="C25" s="156"/>
      <c r="D25" s="157"/>
      <c r="E25" s="156"/>
      <c r="F25" s="157"/>
    </row>
    <row r="26" spans="1:6" ht="12.75">
      <c r="A26" s="178">
        <f>+'10.-precios'!B29</f>
        <v>41821</v>
      </c>
      <c r="B26" s="156"/>
      <c r="C26" s="156"/>
      <c r="D26" s="157"/>
      <c r="E26" s="156"/>
      <c r="F26" s="157"/>
    </row>
    <row r="27" spans="1:6" ht="12.75">
      <c r="A27" s="178">
        <f>+'10.-precios'!B30</f>
        <v>41852</v>
      </c>
      <c r="B27" s="156"/>
      <c r="C27" s="156"/>
      <c r="D27" s="157"/>
      <c r="E27" s="156"/>
      <c r="F27" s="157"/>
    </row>
    <row r="28" spans="1:6" ht="12.75">
      <c r="A28" s="178">
        <f>+'10.-precios'!B31</f>
        <v>41883</v>
      </c>
      <c r="B28" s="156"/>
      <c r="C28" s="156"/>
      <c r="D28" s="157"/>
      <c r="E28" s="156"/>
      <c r="F28" s="157"/>
    </row>
    <row r="29" spans="1:6" ht="12.75">
      <c r="A29" s="178">
        <f>+'10.-precios'!B32</f>
        <v>41913</v>
      </c>
      <c r="B29" s="156"/>
      <c r="C29" s="156"/>
      <c r="D29" s="157"/>
      <c r="E29" s="156"/>
      <c r="F29" s="157"/>
    </row>
    <row r="30" spans="1:6" ht="12.75">
      <c r="A30" s="178">
        <f>+'10.-precios'!B33</f>
        <v>41944</v>
      </c>
      <c r="B30" s="156"/>
      <c r="C30" s="156"/>
      <c r="D30" s="157"/>
      <c r="E30" s="156"/>
      <c r="F30" s="157"/>
    </row>
    <row r="31" spans="1:6" ht="13.5" thickBot="1">
      <c r="A31" s="180">
        <f>+'10.-precios'!B34</f>
        <v>41974</v>
      </c>
      <c r="B31" s="181"/>
      <c r="C31" s="181"/>
      <c r="D31" s="184"/>
      <c r="E31" s="181"/>
      <c r="F31" s="184"/>
    </row>
    <row r="32" spans="1:6" ht="12.75">
      <c r="A32" s="174">
        <f>+'10.-precios'!B35</f>
        <v>42005</v>
      </c>
      <c r="B32" s="176"/>
      <c r="C32" s="185"/>
      <c r="D32" s="175"/>
      <c r="E32" s="185"/>
      <c r="F32" s="175"/>
    </row>
    <row r="33" spans="1:6" ht="12.75">
      <c r="A33" s="178">
        <f>+'10.-precios'!B36</f>
        <v>42036</v>
      </c>
      <c r="B33" s="156"/>
      <c r="C33" s="137"/>
      <c r="D33" s="179"/>
      <c r="E33" s="137"/>
      <c r="F33" s="179"/>
    </row>
    <row r="34" spans="1:6" ht="12.75">
      <c r="A34" s="178">
        <f>+'10.-precios'!B37</f>
        <v>42064</v>
      </c>
      <c r="B34" s="156"/>
      <c r="C34" s="137"/>
      <c r="D34" s="179"/>
      <c r="E34" s="137"/>
      <c r="F34" s="179"/>
    </row>
    <row r="35" spans="1:6" ht="12.75">
      <c r="A35" s="178">
        <f>+'10.-precios'!B38</f>
        <v>42095</v>
      </c>
      <c r="B35" s="156"/>
      <c r="C35" s="137"/>
      <c r="D35" s="179"/>
      <c r="E35" s="137"/>
      <c r="F35" s="179"/>
    </row>
    <row r="36" spans="1:6" ht="12.75">
      <c r="A36" s="178">
        <f>+'10.-precios'!B39</f>
        <v>42125</v>
      </c>
      <c r="B36" s="156"/>
      <c r="C36" s="137"/>
      <c r="D36" s="179"/>
      <c r="E36" s="137"/>
      <c r="F36" s="179"/>
    </row>
    <row r="37" spans="1:6" ht="12.75">
      <c r="A37" s="178">
        <f>+'10.-precios'!B40</f>
        <v>42156</v>
      </c>
      <c r="B37" s="156"/>
      <c r="C37" s="137"/>
      <c r="D37" s="179"/>
      <c r="E37" s="137"/>
      <c r="F37" s="179"/>
    </row>
    <row r="38" spans="1:6" ht="12.75">
      <c r="A38" s="178">
        <f>+'10.-precios'!B41</f>
        <v>42186</v>
      </c>
      <c r="B38" s="156"/>
      <c r="C38" s="137"/>
      <c r="D38" s="179"/>
      <c r="E38" s="137"/>
      <c r="F38" s="179"/>
    </row>
    <row r="39" spans="1:6" ht="12.75">
      <c r="A39" s="178">
        <f>+'10.-precios'!B42</f>
        <v>42217</v>
      </c>
      <c r="B39" s="156"/>
      <c r="C39" s="137"/>
      <c r="D39" s="179"/>
      <c r="E39" s="137"/>
      <c r="F39" s="179"/>
    </row>
    <row r="40" spans="1:6" ht="12.75">
      <c r="A40" s="178">
        <f>+'10.-precios'!B43</f>
        <v>42248</v>
      </c>
      <c r="B40" s="156"/>
      <c r="C40" s="137"/>
      <c r="D40" s="179"/>
      <c r="E40" s="137"/>
      <c r="F40" s="179"/>
    </row>
    <row r="41" spans="1:6" ht="12.75">
      <c r="A41" s="178">
        <f>+'10.-precios'!B44</f>
        <v>42278</v>
      </c>
      <c r="B41" s="156"/>
      <c r="C41" s="137"/>
      <c r="D41" s="179"/>
      <c r="E41" s="137"/>
      <c r="F41" s="179"/>
    </row>
    <row r="42" spans="1:6" ht="12.75">
      <c r="A42" s="178">
        <f>+'10.-precios'!B45</f>
        <v>42309</v>
      </c>
      <c r="B42" s="156"/>
      <c r="C42" s="137"/>
      <c r="D42" s="179"/>
      <c r="E42" s="137"/>
      <c r="F42" s="179"/>
    </row>
    <row r="43" spans="1:6" ht="13.5" thickBot="1">
      <c r="A43" s="180">
        <f>+'10.-precios'!B46</f>
        <v>42339</v>
      </c>
      <c r="B43" s="181"/>
      <c r="C43" s="441"/>
      <c r="D43" s="186"/>
      <c r="E43" s="441"/>
      <c r="F43" s="186"/>
    </row>
    <row r="44" spans="1:6" ht="12.75">
      <c r="A44" s="174">
        <f>+'10.-precios'!B47</f>
        <v>42370</v>
      </c>
      <c r="B44" s="176"/>
      <c r="C44" s="185"/>
      <c r="D44" s="175"/>
      <c r="E44" s="185"/>
      <c r="F44" s="175"/>
    </row>
    <row r="45" spans="1:6" ht="12.75">
      <c r="A45" s="178">
        <f>+'10.-precios'!B48</f>
        <v>42401</v>
      </c>
      <c r="B45" s="156"/>
      <c r="C45" s="137"/>
      <c r="D45" s="179"/>
      <c r="E45" s="137"/>
      <c r="F45" s="179"/>
    </row>
    <row r="46" spans="1:6" ht="12.75">
      <c r="A46" s="178">
        <f>+'10.-precios'!B49</f>
        <v>42430</v>
      </c>
      <c r="B46" s="156"/>
      <c r="C46" s="137"/>
      <c r="D46" s="179"/>
      <c r="E46" s="137"/>
      <c r="F46" s="179"/>
    </row>
    <row r="47" spans="1:6" ht="12.75">
      <c r="A47" s="178">
        <f>+'10.-precios'!B50</f>
        <v>42461</v>
      </c>
      <c r="B47" s="156"/>
      <c r="C47" s="137"/>
      <c r="D47" s="179"/>
      <c r="E47" s="137"/>
      <c r="F47" s="179"/>
    </row>
    <row r="48" spans="1:6" ht="12.75">
      <c r="A48" s="178">
        <f>+'10.-precios'!B51</f>
        <v>42491</v>
      </c>
      <c r="B48" s="156"/>
      <c r="C48" s="137"/>
      <c r="D48" s="179"/>
      <c r="E48" s="137"/>
      <c r="F48" s="179"/>
    </row>
    <row r="49" spans="1:6" ht="12.75">
      <c r="A49" s="178">
        <f>+'10.-precios'!B52</f>
        <v>42522</v>
      </c>
      <c r="B49" s="156"/>
      <c r="C49" s="137"/>
      <c r="D49" s="179"/>
      <c r="E49" s="137"/>
      <c r="F49" s="179"/>
    </row>
    <row r="50" spans="1:6" ht="12.75" hidden="1">
      <c r="A50" s="178">
        <f>+'10.-precios'!B53</f>
        <v>42552</v>
      </c>
      <c r="B50" s="156"/>
      <c r="C50" s="137"/>
      <c r="D50" s="179"/>
      <c r="E50" s="137"/>
      <c r="F50" s="179"/>
    </row>
    <row r="51" spans="1:6" ht="13.5" hidden="1" thickBot="1">
      <c r="A51" s="180">
        <f>+'10.-precios'!B54</f>
        <v>42583</v>
      </c>
      <c r="B51" s="181"/>
      <c r="C51" s="441"/>
      <c r="D51" s="186"/>
      <c r="E51" s="441"/>
      <c r="F51" s="186"/>
    </row>
    <row r="52" spans="1:6" ht="12.75" hidden="1">
      <c r="A52" s="392">
        <f>+'10.-precios'!B55</f>
        <v>42614</v>
      </c>
      <c r="B52" s="393"/>
      <c r="C52" s="439"/>
      <c r="D52" s="440"/>
      <c r="E52" s="439"/>
      <c r="F52" s="440"/>
    </row>
    <row r="53" spans="1:6" ht="12.75" hidden="1">
      <c r="A53" s="178"/>
      <c r="B53" s="156"/>
      <c r="C53" s="137"/>
      <c r="D53" s="179"/>
      <c r="E53" s="137"/>
      <c r="F53" s="179"/>
    </row>
    <row r="54" spans="1:6" ht="12.75" hidden="1">
      <c r="A54" s="178"/>
      <c r="B54" s="156"/>
      <c r="C54" s="137"/>
      <c r="D54" s="179"/>
      <c r="E54" s="137"/>
      <c r="F54" s="179"/>
    </row>
    <row r="55" spans="1:6" ht="12.75" hidden="1">
      <c r="A55" s="400"/>
      <c r="B55" s="401"/>
      <c r="C55" s="402"/>
      <c r="D55" s="403"/>
      <c r="E55" s="402"/>
      <c r="F55" s="403"/>
    </row>
    <row r="56" spans="1:6" ht="13.5" thickBot="1">
      <c r="A56" s="193"/>
      <c r="B56" s="188"/>
      <c r="C56" s="188"/>
      <c r="D56" s="189"/>
      <c r="E56" s="188"/>
      <c r="F56" s="189"/>
    </row>
    <row r="57" spans="1:6" ht="12.75">
      <c r="A57" s="190">
        <f>+'10.-precios'!B60</f>
        <v>2013</v>
      </c>
      <c r="B57" s="176"/>
      <c r="C57" s="176"/>
      <c r="D57" s="176"/>
      <c r="E57" s="176"/>
      <c r="F57" s="176"/>
    </row>
    <row r="58" spans="1:6" ht="12.75">
      <c r="A58" s="191">
        <f>+'10.-precios'!B61</f>
        <v>2014</v>
      </c>
      <c r="B58" s="156"/>
      <c r="C58" s="156"/>
      <c r="D58" s="156"/>
      <c r="E58" s="156"/>
      <c r="F58" s="156"/>
    </row>
    <row r="59" spans="1:6" ht="13.5" thickBot="1">
      <c r="A59" s="192">
        <f>+'10.-precios'!B62</f>
        <v>2015</v>
      </c>
      <c r="B59" s="181"/>
      <c r="C59" s="181"/>
      <c r="D59" s="181"/>
      <c r="E59" s="181"/>
      <c r="F59" s="181"/>
    </row>
    <row r="60" spans="1:6" ht="13.5" thickBot="1">
      <c r="A60" s="193"/>
      <c r="B60" s="188"/>
      <c r="C60" s="188"/>
      <c r="D60" s="188"/>
      <c r="E60" s="188"/>
      <c r="F60" s="188"/>
    </row>
    <row r="61" spans="1:6" ht="12.75">
      <c r="A61" s="174" t="s">
        <v>234</v>
      </c>
      <c r="B61" s="176"/>
      <c r="C61" s="176"/>
      <c r="D61" s="176"/>
      <c r="E61" s="176"/>
      <c r="F61" s="176"/>
    </row>
    <row r="62" spans="1:6" ht="13.5" thickBot="1">
      <c r="A62" s="180" t="s">
        <v>233</v>
      </c>
      <c r="B62" s="181"/>
      <c r="C62" s="181"/>
      <c r="D62" s="181"/>
      <c r="E62" s="181"/>
      <c r="F62" s="181"/>
    </row>
    <row r="63" spans="2:6" ht="12.75">
      <c r="B63" s="188"/>
      <c r="C63" s="188"/>
      <c r="D63" s="188"/>
      <c r="E63" s="188"/>
      <c r="F63" s="188"/>
    </row>
    <row r="64" spans="1:6" ht="12.75">
      <c r="A64" s="165"/>
      <c r="B64" s="188"/>
      <c r="C64" s="188"/>
      <c r="D64" s="188"/>
      <c r="E64" s="188"/>
      <c r="F64" s="188"/>
    </row>
    <row r="65" spans="1:6" ht="12.75">
      <c r="A65" s="165"/>
      <c r="B65" s="188"/>
      <c r="C65" s="188"/>
      <c r="D65" s="188"/>
      <c r="E65" s="188"/>
      <c r="F65" s="188"/>
    </row>
    <row r="66" spans="2:6" ht="12.75">
      <c r="B66" s="188"/>
      <c r="C66" s="188"/>
      <c r="D66" s="188"/>
      <c r="E66" s="188"/>
      <c r="F66" s="188"/>
    </row>
    <row r="67" spans="1:3" ht="12.75" hidden="1">
      <c r="A67" s="83" t="s">
        <v>152</v>
      </c>
      <c r="B67" s="84"/>
      <c r="C67" s="57"/>
    </row>
    <row r="68" spans="1:3" ht="12.75" hidden="1">
      <c r="A68" s="57"/>
      <c r="B68" s="57"/>
      <c r="C68" s="57"/>
    </row>
    <row r="69" spans="1:4" ht="13.5" hidden="1" thickBot="1">
      <c r="A69" s="88" t="s">
        <v>9</v>
      </c>
      <c r="C69" s="93" t="s">
        <v>143</v>
      </c>
      <c r="D69" s="95" t="s">
        <v>120</v>
      </c>
    </row>
    <row r="70" spans="1:4" ht="12.75" hidden="1">
      <c r="A70" s="96">
        <v>2003</v>
      </c>
      <c r="C70" s="105">
        <f>+C57-SUM(C8:C19)</f>
        <v>0</v>
      </c>
      <c r="D70" s="108">
        <f>+D57-SUM(D8:D19)</f>
        <v>0</v>
      </c>
    </row>
    <row r="71" spans="1:4" ht="12.75" hidden="1">
      <c r="A71" s="98">
        <v>2004</v>
      </c>
      <c r="C71" s="109">
        <f>+C58-SUM(C20:C31)</f>
        <v>0</v>
      </c>
      <c r="D71" s="112">
        <f>+D58-SUM(D20:D31)</f>
        <v>0</v>
      </c>
    </row>
    <row r="72" spans="1:4" ht="13.5" hidden="1" thickBot="1">
      <c r="A72" s="99">
        <v>2005</v>
      </c>
      <c r="C72" s="113">
        <f>+C59-SUM(C32:C43)</f>
        <v>0</v>
      </c>
      <c r="D72" s="116">
        <f>+D59-SUM(D32:D43)</f>
        <v>0</v>
      </c>
    </row>
    <row r="73" spans="1:4" ht="12.75" hidden="1">
      <c r="A73" s="96" t="str">
        <f>+A61</f>
        <v>Ene - Jun 15</v>
      </c>
      <c r="C73" s="122">
        <f>+C61-(SUM(C32:INDEX(C32:C43,'parámetros e instrucciones'!$E$3)))</f>
        <v>0</v>
      </c>
      <c r="D73" s="122">
        <f>+D61-(SUM(D32:INDEX(D32:D43,'parámetros e instrucciones'!$E$3)))</f>
        <v>0</v>
      </c>
    </row>
    <row r="74" spans="1:4" ht="13.5" hidden="1" thickBot="1">
      <c r="A74" s="99" t="str">
        <f>+A62</f>
        <v>Ene - Jun 16</v>
      </c>
      <c r="C74" s="126">
        <f>+C62-(SUM(C44:INDEX(C44:C55,'parámetros e instrucciones'!$E$3)))</f>
        <v>0</v>
      </c>
      <c r="D74" s="126">
        <f>+D62-(SUM(D44:INDEX(D44:D55,'parámetros e instrucciones'!$E$3)))</f>
        <v>0</v>
      </c>
    </row>
    <row r="75" ht="12.75" hidden="1"/>
  </sheetData>
  <sheetProtection/>
  <mergeCells count="1">
    <mergeCell ref="A1:F1"/>
  </mergeCells>
  <printOptions/>
  <pageMargins left="0.7086614173228347" right="0.7086614173228347" top="0.7480314960629921" bottom="0.7480314960629921" header="0.1968503937007874" footer="0.31496062992125984"/>
  <pageSetup fitToHeight="1" fitToWidth="1" horizontalDpi="1200" verticalDpi="1200" orientation="portrait" paperSize="9" scale="83" r:id="rId1"/>
  <headerFooter>
    <oddHeader>&amp;R2016 - Año del Bicentenario de la Declaración de la Independencia Nacional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K75"/>
  <sheetViews>
    <sheetView showGridLines="0" view="pageBreakPreview" zoomScale="40" zoomScaleNormal="75" zoomScaleSheetLayoutView="40" workbookViewId="0" topLeftCell="A1">
      <selection activeCell="E10" sqref="E10"/>
    </sheetView>
  </sheetViews>
  <sheetFormatPr defaultColWidth="11.421875" defaultRowHeight="12.75"/>
  <cols>
    <col min="1" max="1" width="20.140625" style="52" customWidth="1"/>
    <col min="2" max="5" width="14.57421875" style="52" customWidth="1"/>
    <col min="6" max="10" width="13.8515625" style="52" customWidth="1"/>
    <col min="11" max="11" width="18.421875" style="52" customWidth="1"/>
    <col min="12" max="16384" width="11.421875" style="52" customWidth="1"/>
  </cols>
  <sheetData>
    <row r="1" spans="1:11" ht="12.75">
      <c r="A1" s="149" t="s">
        <v>140</v>
      </c>
      <c r="B1" s="149"/>
      <c r="C1" s="149"/>
      <c r="D1" s="149"/>
      <c r="E1" s="149"/>
      <c r="F1" s="209"/>
      <c r="G1" s="209"/>
      <c r="H1" s="210"/>
      <c r="I1" s="210"/>
      <c r="J1" s="210"/>
      <c r="K1" s="210"/>
    </row>
    <row r="2" spans="1:11" ht="12.75">
      <c r="A2" s="149" t="s">
        <v>13</v>
      </c>
      <c r="B2" s="149"/>
      <c r="C2" s="149"/>
      <c r="D2" s="149"/>
      <c r="E2" s="149"/>
      <c r="F2" s="210"/>
      <c r="G2" s="210"/>
      <c r="H2" s="210"/>
      <c r="I2" s="210"/>
      <c r="J2" s="210"/>
      <c r="K2" s="210"/>
    </row>
    <row r="3" spans="1:11" s="54" customFormat="1" ht="12.75">
      <c r="A3" s="356" t="str">
        <f>+'1.modelos'!A3</f>
        <v>RUEDAS DE ALEACIÓN</v>
      </c>
      <c r="B3" s="356"/>
      <c r="C3" s="356"/>
      <c r="D3" s="356"/>
      <c r="E3" s="356"/>
      <c r="F3" s="377"/>
      <c r="G3" s="377"/>
      <c r="H3" s="377"/>
      <c r="I3" s="377"/>
      <c r="J3" s="377"/>
      <c r="K3" s="377"/>
    </row>
    <row r="4" spans="1:11" ht="12.75">
      <c r="A4" s="149" t="s">
        <v>14</v>
      </c>
      <c r="B4" s="149"/>
      <c r="C4" s="149"/>
      <c r="D4" s="149"/>
      <c r="E4" s="149"/>
      <c r="F4" s="210"/>
      <c r="G4" s="210"/>
      <c r="H4" s="210"/>
      <c r="I4" s="210"/>
      <c r="J4" s="210"/>
      <c r="K4" s="210"/>
    </row>
    <row r="5" spans="1:11" s="55" customFormat="1" ht="12.75">
      <c r="A5" s="356" t="s">
        <v>225</v>
      </c>
      <c r="B5" s="356"/>
      <c r="C5" s="356"/>
      <c r="D5" s="356"/>
      <c r="E5" s="356"/>
      <c r="F5" s="378"/>
      <c r="G5" s="378"/>
      <c r="H5" s="378"/>
      <c r="I5" s="378"/>
      <c r="J5" s="378"/>
      <c r="K5" s="378"/>
    </row>
    <row r="6" spans="6:11" ht="13.5" thickBot="1">
      <c r="F6" s="189"/>
      <c r="G6" s="210"/>
      <c r="H6" s="210"/>
      <c r="I6" s="210"/>
      <c r="J6" s="210"/>
      <c r="K6" s="210"/>
    </row>
    <row r="7" spans="1:11" ht="12.75">
      <c r="A7" s="160" t="s">
        <v>8</v>
      </c>
      <c r="B7" s="509" t="s">
        <v>223</v>
      </c>
      <c r="C7" s="510"/>
      <c r="D7" s="211" t="s">
        <v>15</v>
      </c>
      <c r="E7" s="212"/>
      <c r="F7" s="211" t="s">
        <v>15</v>
      </c>
      <c r="G7" s="212"/>
      <c r="H7" s="211" t="s">
        <v>15</v>
      </c>
      <c r="I7" s="212"/>
      <c r="J7" s="211" t="s">
        <v>15</v>
      </c>
      <c r="K7" s="212"/>
    </row>
    <row r="8" spans="1:11" ht="13.5" thickBot="1">
      <c r="A8" s="213" t="s">
        <v>9</v>
      </c>
      <c r="B8" s="214" t="s">
        <v>224</v>
      </c>
      <c r="C8" s="215" t="s">
        <v>16</v>
      </c>
      <c r="D8" s="214" t="s">
        <v>224</v>
      </c>
      <c r="E8" s="215" t="s">
        <v>16</v>
      </c>
      <c r="F8" s="214" t="s">
        <v>224</v>
      </c>
      <c r="G8" s="215" t="s">
        <v>16</v>
      </c>
      <c r="H8" s="214" t="s">
        <v>224</v>
      </c>
      <c r="I8" s="215" t="s">
        <v>16</v>
      </c>
      <c r="J8" s="214" t="s">
        <v>224</v>
      </c>
      <c r="K8" s="215" t="s">
        <v>16</v>
      </c>
    </row>
    <row r="9" spans="1:11" ht="12.75">
      <c r="A9" s="174">
        <f>+'11- impo totales '!A8</f>
        <v>41275</v>
      </c>
      <c r="B9" s="174"/>
      <c r="C9" s="174"/>
      <c r="D9" s="174"/>
      <c r="E9" s="174"/>
      <c r="F9" s="175"/>
      <c r="G9" s="176"/>
      <c r="H9" s="175"/>
      <c r="I9" s="176"/>
      <c r="J9" s="175"/>
      <c r="K9" s="176"/>
    </row>
    <row r="10" spans="1:11" ht="12.75">
      <c r="A10" s="178">
        <f>+'11- impo totales '!A9</f>
        <v>41306</v>
      </c>
      <c r="B10" s="178"/>
      <c r="C10" s="178"/>
      <c r="D10" s="178"/>
      <c r="E10" s="178"/>
      <c r="F10" s="179"/>
      <c r="G10" s="156"/>
      <c r="H10" s="179"/>
      <c r="I10" s="156"/>
      <c r="J10" s="179"/>
      <c r="K10" s="156"/>
    </row>
    <row r="11" spans="1:11" ht="12.75">
      <c r="A11" s="178">
        <f>+'11- impo totales '!A10</f>
        <v>41334</v>
      </c>
      <c r="B11" s="178"/>
      <c r="C11" s="178"/>
      <c r="D11" s="178"/>
      <c r="E11" s="178"/>
      <c r="F11" s="179"/>
      <c r="G11" s="156"/>
      <c r="H11" s="179"/>
      <c r="I11" s="156"/>
      <c r="J11" s="179"/>
      <c r="K11" s="156"/>
    </row>
    <row r="12" spans="1:11" ht="12.75">
      <c r="A12" s="178">
        <f>+'11- impo totales '!A11</f>
        <v>41365</v>
      </c>
      <c r="B12" s="178"/>
      <c r="C12" s="178"/>
      <c r="D12" s="178"/>
      <c r="E12" s="178"/>
      <c r="F12" s="179"/>
      <c r="G12" s="156"/>
      <c r="H12" s="179"/>
      <c r="I12" s="156"/>
      <c r="J12" s="179"/>
      <c r="K12" s="156"/>
    </row>
    <row r="13" spans="1:11" ht="12.75">
      <c r="A13" s="178">
        <f>+'11- impo totales '!A12</f>
        <v>41395</v>
      </c>
      <c r="B13" s="178"/>
      <c r="C13" s="178"/>
      <c r="D13" s="178"/>
      <c r="E13" s="178"/>
      <c r="F13" s="156"/>
      <c r="G13" s="156"/>
      <c r="H13" s="156"/>
      <c r="I13" s="156"/>
      <c r="J13" s="156"/>
      <c r="K13" s="156"/>
    </row>
    <row r="14" spans="1:11" ht="12.75">
      <c r="A14" s="178">
        <f>+'11- impo totales '!A13</f>
        <v>41426</v>
      </c>
      <c r="B14" s="178"/>
      <c r="C14" s="178"/>
      <c r="D14" s="178"/>
      <c r="E14" s="178"/>
      <c r="F14" s="179"/>
      <c r="G14" s="156"/>
      <c r="H14" s="179"/>
      <c r="I14" s="156"/>
      <c r="J14" s="179"/>
      <c r="K14" s="156"/>
    </row>
    <row r="15" spans="1:11" ht="12.75">
      <c r="A15" s="178">
        <f>+'11- impo totales '!A14</f>
        <v>41456</v>
      </c>
      <c r="B15" s="178"/>
      <c r="C15" s="178"/>
      <c r="D15" s="178"/>
      <c r="E15" s="178"/>
      <c r="F15" s="156"/>
      <c r="G15" s="156"/>
      <c r="H15" s="156"/>
      <c r="I15" s="156"/>
      <c r="J15" s="156"/>
      <c r="K15" s="156"/>
    </row>
    <row r="16" spans="1:11" ht="12.75">
      <c r="A16" s="178">
        <f>+'11- impo totales '!A15</f>
        <v>41487</v>
      </c>
      <c r="B16" s="178"/>
      <c r="C16" s="178"/>
      <c r="D16" s="178"/>
      <c r="E16" s="178"/>
      <c r="F16" s="156"/>
      <c r="G16" s="156"/>
      <c r="H16" s="156"/>
      <c r="I16" s="156"/>
      <c r="J16" s="156"/>
      <c r="K16" s="156"/>
    </row>
    <row r="17" spans="1:11" ht="12.75">
      <c r="A17" s="178">
        <f>+'11- impo totales '!A16</f>
        <v>41518</v>
      </c>
      <c r="B17" s="178"/>
      <c r="C17" s="178"/>
      <c r="D17" s="178"/>
      <c r="E17" s="178"/>
      <c r="F17" s="156"/>
      <c r="G17" s="156"/>
      <c r="H17" s="156"/>
      <c r="I17" s="156"/>
      <c r="J17" s="156"/>
      <c r="K17" s="156"/>
    </row>
    <row r="18" spans="1:11" ht="12.75">
      <c r="A18" s="178">
        <f>+'11- impo totales '!A17</f>
        <v>41548</v>
      </c>
      <c r="B18" s="178"/>
      <c r="C18" s="178"/>
      <c r="D18" s="178"/>
      <c r="E18" s="178"/>
      <c r="F18" s="156"/>
      <c r="G18" s="156"/>
      <c r="H18" s="156"/>
      <c r="I18" s="156"/>
      <c r="J18" s="156"/>
      <c r="K18" s="156"/>
    </row>
    <row r="19" spans="1:11" ht="12.75">
      <c r="A19" s="178">
        <f>+'11- impo totales '!A18</f>
        <v>41579</v>
      </c>
      <c r="B19" s="178"/>
      <c r="C19" s="178"/>
      <c r="D19" s="178"/>
      <c r="E19" s="178"/>
      <c r="F19" s="156"/>
      <c r="G19" s="156"/>
      <c r="H19" s="156"/>
      <c r="I19" s="156"/>
      <c r="J19" s="156"/>
      <c r="K19" s="156"/>
    </row>
    <row r="20" spans="1:11" ht="13.5" thickBot="1">
      <c r="A20" s="180">
        <f>+'11- impo totales '!A19</f>
        <v>41609</v>
      </c>
      <c r="B20" s="180"/>
      <c r="C20" s="180"/>
      <c r="D20" s="180"/>
      <c r="E20" s="180"/>
      <c r="F20" s="181"/>
      <c r="G20" s="181"/>
      <c r="H20" s="181"/>
      <c r="I20" s="181"/>
      <c r="J20" s="181"/>
      <c r="K20" s="181"/>
    </row>
    <row r="21" spans="1:11" ht="12.75">
      <c r="A21" s="174">
        <f>+'11- impo totales '!A20</f>
        <v>41640</v>
      </c>
      <c r="B21" s="174"/>
      <c r="C21" s="174"/>
      <c r="D21" s="174"/>
      <c r="E21" s="174"/>
      <c r="F21" s="176"/>
      <c r="G21" s="176"/>
      <c r="H21" s="176"/>
      <c r="I21" s="176"/>
      <c r="J21" s="176"/>
      <c r="K21" s="176"/>
    </row>
    <row r="22" spans="1:11" ht="12.75">
      <c r="A22" s="178">
        <f>+'11- impo totales '!A21</f>
        <v>41671</v>
      </c>
      <c r="B22" s="178"/>
      <c r="C22" s="178"/>
      <c r="D22" s="178"/>
      <c r="E22" s="178"/>
      <c r="F22" s="156"/>
      <c r="G22" s="156"/>
      <c r="H22" s="156"/>
      <c r="I22" s="156"/>
      <c r="J22" s="156"/>
      <c r="K22" s="156"/>
    </row>
    <row r="23" spans="1:11" ht="12.75">
      <c r="A23" s="178">
        <f>+'11- impo totales '!A22</f>
        <v>41699</v>
      </c>
      <c r="B23" s="178"/>
      <c r="C23" s="178"/>
      <c r="D23" s="178"/>
      <c r="E23" s="178"/>
      <c r="F23" s="156"/>
      <c r="G23" s="156"/>
      <c r="H23" s="156"/>
      <c r="I23" s="156"/>
      <c r="J23" s="156"/>
      <c r="K23" s="156"/>
    </row>
    <row r="24" spans="1:11" ht="12.75">
      <c r="A24" s="178">
        <f>+'11- impo totales '!A23</f>
        <v>41730</v>
      </c>
      <c r="B24" s="178"/>
      <c r="C24" s="178"/>
      <c r="D24" s="178"/>
      <c r="E24" s="178"/>
      <c r="F24" s="156"/>
      <c r="G24" s="156"/>
      <c r="H24" s="156"/>
      <c r="I24" s="156"/>
      <c r="J24" s="156"/>
      <c r="K24" s="156"/>
    </row>
    <row r="25" spans="1:11" ht="12.75">
      <c r="A25" s="178">
        <f>+'11- impo totales '!A24</f>
        <v>41760</v>
      </c>
      <c r="B25" s="178"/>
      <c r="C25" s="178"/>
      <c r="D25" s="178"/>
      <c r="E25" s="178"/>
      <c r="F25" s="156"/>
      <c r="G25" s="156"/>
      <c r="H25" s="156"/>
      <c r="I25" s="156"/>
      <c r="J25" s="156"/>
      <c r="K25" s="156"/>
    </row>
    <row r="26" spans="1:11" ht="12.75">
      <c r="A26" s="178">
        <f>+'11- impo totales '!A25</f>
        <v>41791</v>
      </c>
      <c r="B26" s="178"/>
      <c r="C26" s="178"/>
      <c r="D26" s="178"/>
      <c r="E26" s="178"/>
      <c r="F26" s="156"/>
      <c r="G26" s="156"/>
      <c r="H26" s="156"/>
      <c r="I26" s="156"/>
      <c r="J26" s="156"/>
      <c r="K26" s="156"/>
    </row>
    <row r="27" spans="1:11" ht="12.75">
      <c r="A27" s="178">
        <f>+'11- impo totales '!A26</f>
        <v>41821</v>
      </c>
      <c r="B27" s="178"/>
      <c r="C27" s="178"/>
      <c r="D27" s="178"/>
      <c r="E27" s="178"/>
      <c r="F27" s="156"/>
      <c r="G27" s="156"/>
      <c r="H27" s="156"/>
      <c r="I27" s="156"/>
      <c r="J27" s="156"/>
      <c r="K27" s="156"/>
    </row>
    <row r="28" spans="1:11" ht="12.75">
      <c r="A28" s="178">
        <f>+'11- impo totales '!A27</f>
        <v>41852</v>
      </c>
      <c r="B28" s="178"/>
      <c r="C28" s="178"/>
      <c r="D28" s="178"/>
      <c r="E28" s="178"/>
      <c r="F28" s="156"/>
      <c r="G28" s="156"/>
      <c r="H28" s="156"/>
      <c r="I28" s="156"/>
      <c r="J28" s="156"/>
      <c r="K28" s="156"/>
    </row>
    <row r="29" spans="1:11" ht="12.75">
      <c r="A29" s="178">
        <f>+'11- impo totales '!A28</f>
        <v>41883</v>
      </c>
      <c r="B29" s="178"/>
      <c r="C29" s="178"/>
      <c r="D29" s="178"/>
      <c r="E29" s="178"/>
      <c r="F29" s="156"/>
      <c r="G29" s="156"/>
      <c r="H29" s="156"/>
      <c r="I29" s="156"/>
      <c r="J29" s="156"/>
      <c r="K29" s="156"/>
    </row>
    <row r="30" spans="1:11" ht="12.75">
      <c r="A30" s="178">
        <f>+'11- impo totales '!A29</f>
        <v>41913</v>
      </c>
      <c r="B30" s="178"/>
      <c r="C30" s="178"/>
      <c r="D30" s="178"/>
      <c r="E30" s="178"/>
      <c r="F30" s="156"/>
      <c r="G30" s="156"/>
      <c r="H30" s="156"/>
      <c r="I30" s="156"/>
      <c r="J30" s="156"/>
      <c r="K30" s="156"/>
    </row>
    <row r="31" spans="1:11" ht="12.75">
      <c r="A31" s="178">
        <f>+'11- impo totales '!A30</f>
        <v>41944</v>
      </c>
      <c r="B31" s="178"/>
      <c r="C31" s="178"/>
      <c r="D31" s="178"/>
      <c r="E31" s="178"/>
      <c r="F31" s="156"/>
      <c r="G31" s="156"/>
      <c r="H31" s="156"/>
      <c r="I31" s="156"/>
      <c r="J31" s="156"/>
      <c r="K31" s="156"/>
    </row>
    <row r="32" spans="1:11" ht="13.5" thickBot="1">
      <c r="A32" s="180">
        <f>+'11- impo totales '!A31</f>
        <v>41974</v>
      </c>
      <c r="B32" s="180"/>
      <c r="C32" s="180"/>
      <c r="D32" s="180"/>
      <c r="E32" s="180"/>
      <c r="F32" s="181"/>
      <c r="G32" s="181"/>
      <c r="H32" s="181"/>
      <c r="I32" s="181"/>
      <c r="J32" s="181"/>
      <c r="K32" s="181"/>
    </row>
    <row r="33" spans="1:11" ht="12.75">
      <c r="A33" s="174">
        <f>+'11- impo totales '!A32</f>
        <v>42005</v>
      </c>
      <c r="B33" s="174"/>
      <c r="C33" s="174"/>
      <c r="D33" s="174"/>
      <c r="E33" s="174"/>
      <c r="F33" s="176"/>
      <c r="G33" s="176"/>
      <c r="H33" s="176"/>
      <c r="I33" s="176"/>
      <c r="J33" s="176"/>
      <c r="K33" s="176"/>
    </row>
    <row r="34" spans="1:11" ht="12.75">
      <c r="A34" s="178">
        <f>+'11- impo totales '!A33</f>
        <v>42036</v>
      </c>
      <c r="B34" s="178"/>
      <c r="C34" s="178"/>
      <c r="D34" s="178"/>
      <c r="E34" s="178"/>
      <c r="F34" s="156"/>
      <c r="G34" s="156"/>
      <c r="H34" s="156"/>
      <c r="I34" s="156"/>
      <c r="J34" s="156"/>
      <c r="K34" s="156"/>
    </row>
    <row r="35" spans="1:11" ht="12.75">
      <c r="A35" s="178">
        <f>+'11- impo totales '!A34</f>
        <v>42064</v>
      </c>
      <c r="B35" s="178"/>
      <c r="C35" s="178"/>
      <c r="D35" s="178"/>
      <c r="E35" s="178"/>
      <c r="F35" s="156"/>
      <c r="G35" s="156"/>
      <c r="H35" s="156"/>
      <c r="I35" s="156"/>
      <c r="J35" s="156"/>
      <c r="K35" s="156"/>
    </row>
    <row r="36" spans="1:11" ht="12.75">
      <c r="A36" s="178">
        <f>+'11- impo totales '!A35</f>
        <v>42095</v>
      </c>
      <c r="B36" s="178"/>
      <c r="C36" s="178"/>
      <c r="D36" s="178"/>
      <c r="E36" s="178"/>
      <c r="F36" s="156"/>
      <c r="G36" s="156"/>
      <c r="H36" s="156"/>
      <c r="I36" s="156"/>
      <c r="J36" s="156"/>
      <c r="K36" s="156"/>
    </row>
    <row r="37" spans="1:11" ht="12.75">
      <c r="A37" s="178">
        <f>+'11- impo totales '!A36</f>
        <v>42125</v>
      </c>
      <c r="B37" s="178"/>
      <c r="C37" s="178"/>
      <c r="D37" s="178"/>
      <c r="E37" s="178"/>
      <c r="F37" s="156"/>
      <c r="G37" s="156"/>
      <c r="H37" s="156"/>
      <c r="I37" s="156"/>
      <c r="J37" s="156"/>
      <c r="K37" s="156"/>
    </row>
    <row r="38" spans="1:11" ht="12.75">
      <c r="A38" s="178">
        <f>+'11- impo totales '!A37</f>
        <v>42156</v>
      </c>
      <c r="B38" s="178"/>
      <c r="C38" s="178"/>
      <c r="D38" s="178"/>
      <c r="E38" s="178"/>
      <c r="F38" s="156"/>
      <c r="G38" s="156"/>
      <c r="H38" s="156"/>
      <c r="I38" s="156"/>
      <c r="J38" s="156"/>
      <c r="K38" s="156"/>
    </row>
    <row r="39" spans="1:11" ht="12.75">
      <c r="A39" s="178">
        <f>+'11- impo totales '!A38</f>
        <v>42186</v>
      </c>
      <c r="B39" s="178"/>
      <c r="C39" s="178"/>
      <c r="D39" s="178"/>
      <c r="E39" s="178"/>
      <c r="F39" s="156"/>
      <c r="G39" s="156"/>
      <c r="H39" s="156"/>
      <c r="I39" s="156"/>
      <c r="J39" s="156"/>
      <c r="K39" s="156"/>
    </row>
    <row r="40" spans="1:11" ht="12.75">
      <c r="A40" s="178">
        <f>+'11- impo totales '!A39</f>
        <v>42217</v>
      </c>
      <c r="B40" s="178"/>
      <c r="C40" s="178"/>
      <c r="D40" s="178"/>
      <c r="E40" s="178"/>
      <c r="F40" s="156"/>
      <c r="G40" s="156"/>
      <c r="H40" s="156"/>
      <c r="I40" s="156"/>
      <c r="J40" s="156"/>
      <c r="K40" s="156"/>
    </row>
    <row r="41" spans="1:11" ht="12.75">
      <c r="A41" s="178">
        <f>+'11- impo totales '!A40</f>
        <v>42248</v>
      </c>
      <c r="B41" s="178"/>
      <c r="C41" s="178"/>
      <c r="D41" s="178"/>
      <c r="E41" s="178"/>
      <c r="F41" s="156"/>
      <c r="G41" s="156"/>
      <c r="H41" s="156"/>
      <c r="I41" s="156"/>
      <c r="J41" s="156"/>
      <c r="K41" s="156"/>
    </row>
    <row r="42" spans="1:11" ht="12.75">
      <c r="A42" s="178">
        <f>+'11- impo totales '!A41</f>
        <v>42278</v>
      </c>
      <c r="B42" s="178"/>
      <c r="C42" s="178"/>
      <c r="D42" s="178"/>
      <c r="E42" s="178"/>
      <c r="F42" s="156"/>
      <c r="G42" s="156"/>
      <c r="H42" s="156"/>
      <c r="I42" s="156"/>
      <c r="J42" s="156"/>
      <c r="K42" s="156"/>
    </row>
    <row r="43" spans="1:11" ht="12.75">
      <c r="A43" s="178">
        <f>+'11- impo totales '!A42</f>
        <v>42309</v>
      </c>
      <c r="B43" s="178"/>
      <c r="C43" s="178"/>
      <c r="D43" s="178"/>
      <c r="E43" s="178"/>
      <c r="F43" s="156"/>
      <c r="G43" s="156"/>
      <c r="H43" s="156"/>
      <c r="I43" s="156"/>
      <c r="J43" s="156"/>
      <c r="K43" s="156"/>
    </row>
    <row r="44" spans="1:11" ht="13.5" thickBot="1">
      <c r="A44" s="180">
        <f>+'11- impo totales '!A43</f>
        <v>42339</v>
      </c>
      <c r="B44" s="180"/>
      <c r="C44" s="180"/>
      <c r="D44" s="180"/>
      <c r="E44" s="180"/>
      <c r="F44" s="181"/>
      <c r="G44" s="181"/>
      <c r="H44" s="181"/>
      <c r="I44" s="181"/>
      <c r="J44" s="181"/>
      <c r="K44" s="181"/>
    </row>
    <row r="45" spans="1:11" ht="12.75">
      <c r="A45" s="174">
        <f>+'11- impo totales '!A44</f>
        <v>42370</v>
      </c>
      <c r="B45" s="174"/>
      <c r="C45" s="174"/>
      <c r="D45" s="174"/>
      <c r="E45" s="174"/>
      <c r="F45" s="176"/>
      <c r="G45" s="176"/>
      <c r="H45" s="176"/>
      <c r="I45" s="176"/>
      <c r="J45" s="176"/>
      <c r="K45" s="176"/>
    </row>
    <row r="46" spans="1:11" ht="12.75">
      <c r="A46" s="178">
        <f>+'11- impo totales '!A45</f>
        <v>42401</v>
      </c>
      <c r="B46" s="178"/>
      <c r="C46" s="178"/>
      <c r="D46" s="178"/>
      <c r="E46" s="178"/>
      <c r="F46" s="156"/>
      <c r="G46" s="156"/>
      <c r="H46" s="156"/>
      <c r="I46" s="156"/>
      <c r="J46" s="156"/>
      <c r="K46" s="156"/>
    </row>
    <row r="47" spans="1:11" ht="12.75">
      <c r="A47" s="178">
        <f>+'11- impo totales '!A46</f>
        <v>42430</v>
      </c>
      <c r="B47" s="178"/>
      <c r="C47" s="178"/>
      <c r="D47" s="178"/>
      <c r="E47" s="178"/>
      <c r="F47" s="156"/>
      <c r="G47" s="156"/>
      <c r="H47" s="156"/>
      <c r="I47" s="156"/>
      <c r="J47" s="156"/>
      <c r="K47" s="156"/>
    </row>
    <row r="48" spans="1:11" ht="12.75">
      <c r="A48" s="178">
        <f>+'11- impo totales '!A47</f>
        <v>42461</v>
      </c>
      <c r="B48" s="178"/>
      <c r="C48" s="178"/>
      <c r="D48" s="178"/>
      <c r="E48" s="178"/>
      <c r="F48" s="156"/>
      <c r="G48" s="156"/>
      <c r="H48" s="156"/>
      <c r="I48" s="156"/>
      <c r="J48" s="156"/>
      <c r="K48" s="156"/>
    </row>
    <row r="49" spans="1:11" ht="12.75">
      <c r="A49" s="178">
        <f>+'11- impo totales '!A48</f>
        <v>42491</v>
      </c>
      <c r="B49" s="178"/>
      <c r="C49" s="178"/>
      <c r="D49" s="178"/>
      <c r="E49" s="178"/>
      <c r="F49" s="156"/>
      <c r="G49" s="156"/>
      <c r="H49" s="156"/>
      <c r="I49" s="156"/>
      <c r="J49" s="156"/>
      <c r="K49" s="156"/>
    </row>
    <row r="50" spans="1:11" ht="12.75">
      <c r="A50" s="178">
        <f>+'11- impo totales '!A49</f>
        <v>42522</v>
      </c>
      <c r="B50" s="178"/>
      <c r="C50" s="178"/>
      <c r="D50" s="178"/>
      <c r="E50" s="178"/>
      <c r="F50" s="156"/>
      <c r="G50" s="156"/>
      <c r="H50" s="156"/>
      <c r="I50" s="156"/>
      <c r="J50" s="156"/>
      <c r="K50" s="156"/>
    </row>
    <row r="51" spans="1:11" ht="12.75" hidden="1">
      <c r="A51" s="178">
        <f>+'11- impo totales '!A50</f>
        <v>42552</v>
      </c>
      <c r="B51" s="178"/>
      <c r="C51" s="178"/>
      <c r="D51" s="178"/>
      <c r="E51" s="178"/>
      <c r="F51" s="156"/>
      <c r="G51" s="156"/>
      <c r="H51" s="156"/>
      <c r="I51" s="156"/>
      <c r="J51" s="156"/>
      <c r="K51" s="156"/>
    </row>
    <row r="52" spans="1:11" ht="13.5" hidden="1" thickBot="1">
      <c r="A52" s="180">
        <f>+'11- impo totales '!A51</f>
        <v>42583</v>
      </c>
      <c r="B52" s="180"/>
      <c r="C52" s="180"/>
      <c r="D52" s="180"/>
      <c r="E52" s="180"/>
      <c r="F52" s="181"/>
      <c r="G52" s="181"/>
      <c r="H52" s="181"/>
      <c r="I52" s="181"/>
      <c r="J52" s="181"/>
      <c r="K52" s="181"/>
    </row>
    <row r="53" spans="1:11" ht="12.75" hidden="1">
      <c r="A53" s="392">
        <f>+'11- impo totales '!A52</f>
        <v>42614</v>
      </c>
      <c r="B53" s="392"/>
      <c r="C53" s="392"/>
      <c r="D53" s="392"/>
      <c r="E53" s="392"/>
      <c r="F53" s="393"/>
      <c r="G53" s="393"/>
      <c r="H53" s="393"/>
      <c r="I53" s="393"/>
      <c r="J53" s="393"/>
      <c r="K53" s="393"/>
    </row>
    <row r="54" spans="1:11" ht="13.5" hidden="1" thickBot="1">
      <c r="A54" s="180"/>
      <c r="B54" s="178"/>
      <c r="C54" s="178"/>
      <c r="D54" s="178"/>
      <c r="E54" s="178"/>
      <c r="F54" s="156"/>
      <c r="G54" s="156"/>
      <c r="H54" s="156"/>
      <c r="I54" s="156"/>
      <c r="J54" s="156"/>
      <c r="K54" s="156"/>
    </row>
    <row r="55" spans="1:11" ht="12.75" hidden="1">
      <c r="A55" s="392"/>
      <c r="B55" s="178"/>
      <c r="C55" s="178"/>
      <c r="D55" s="178"/>
      <c r="E55" s="178"/>
      <c r="F55" s="156"/>
      <c r="G55" s="156"/>
      <c r="H55" s="156"/>
      <c r="I55" s="156"/>
      <c r="J55" s="156"/>
      <c r="K55" s="156"/>
    </row>
    <row r="56" spans="1:11" ht="13.5" hidden="1" thickBot="1">
      <c r="A56" s="180"/>
      <c r="B56" s="400"/>
      <c r="C56" s="400"/>
      <c r="D56" s="400"/>
      <c r="E56" s="400"/>
      <c r="F56" s="401"/>
      <c r="G56" s="401"/>
      <c r="H56" s="401"/>
      <c r="I56" s="401"/>
      <c r="J56" s="401"/>
      <c r="K56" s="401"/>
    </row>
    <row r="57" spans="1:11" ht="13.5" thickBot="1">
      <c r="A57" s="193"/>
      <c r="B57" s="193"/>
      <c r="C57" s="193"/>
      <c r="D57" s="193"/>
      <c r="E57" s="193"/>
      <c r="F57" s="188"/>
      <c r="G57" s="188"/>
      <c r="H57" s="188"/>
      <c r="I57" s="188"/>
      <c r="J57" s="188"/>
      <c r="K57" s="188"/>
    </row>
    <row r="58" spans="1:11" ht="12.75">
      <c r="A58" s="190">
        <f>+'10.-precios'!B60</f>
        <v>2013</v>
      </c>
      <c r="B58" s="216"/>
      <c r="C58" s="216"/>
      <c r="D58" s="216"/>
      <c r="E58" s="216"/>
      <c r="F58" s="217"/>
      <c r="G58" s="217"/>
      <c r="H58" s="217"/>
      <c r="I58" s="217"/>
      <c r="J58" s="217"/>
      <c r="K58" s="217"/>
    </row>
    <row r="59" spans="1:11" ht="12.75">
      <c r="A59" s="191">
        <f>+'10.-precios'!B61</f>
        <v>2014</v>
      </c>
      <c r="B59" s="218"/>
      <c r="C59" s="218"/>
      <c r="D59" s="218"/>
      <c r="E59" s="218"/>
      <c r="F59" s="219"/>
      <c r="G59" s="219"/>
      <c r="H59" s="219"/>
      <c r="I59" s="219"/>
      <c r="J59" s="219"/>
      <c r="K59" s="219"/>
    </row>
    <row r="60" spans="1:11" ht="13.5" thickBot="1">
      <c r="A60" s="192">
        <f>+'10.-precios'!B62</f>
        <v>2015</v>
      </c>
      <c r="B60" s="220"/>
      <c r="C60" s="220"/>
      <c r="D60" s="220"/>
      <c r="E60" s="220"/>
      <c r="F60" s="221"/>
      <c r="G60" s="221"/>
      <c r="H60" s="221"/>
      <c r="I60" s="221"/>
      <c r="J60" s="221"/>
      <c r="K60" s="221"/>
    </row>
    <row r="61" spans="1:11" ht="13.5" thickBot="1">
      <c r="A61" s="193"/>
      <c r="B61" s="222"/>
      <c r="C61" s="222"/>
      <c r="D61" s="222"/>
      <c r="E61" s="222"/>
      <c r="F61" s="69"/>
      <c r="G61" s="69"/>
      <c r="H61" s="69"/>
      <c r="I61" s="69"/>
      <c r="J61" s="69"/>
      <c r="K61" s="69"/>
    </row>
    <row r="62" spans="1:11" ht="12.75">
      <c r="A62" s="174" t="s">
        <v>234</v>
      </c>
      <c r="B62" s="223"/>
      <c r="C62" s="223"/>
      <c r="D62" s="223"/>
      <c r="E62" s="223"/>
      <c r="F62" s="217"/>
      <c r="G62" s="217"/>
      <c r="H62" s="217"/>
      <c r="I62" s="217"/>
      <c r="J62" s="217"/>
      <c r="K62" s="217"/>
    </row>
    <row r="63" spans="1:11" ht="13.5" thickBot="1">
      <c r="A63" s="180" t="s">
        <v>233</v>
      </c>
      <c r="B63" s="224"/>
      <c r="C63" s="224"/>
      <c r="D63" s="224"/>
      <c r="E63" s="224"/>
      <c r="F63" s="221"/>
      <c r="G63" s="221"/>
      <c r="H63" s="221"/>
      <c r="I63" s="221"/>
      <c r="J63" s="221"/>
      <c r="K63" s="221"/>
    </row>
    <row r="64" spans="1:5" ht="12.75">
      <c r="A64" s="187"/>
      <c r="B64" s="187"/>
      <c r="C64" s="187"/>
      <c r="D64" s="187"/>
      <c r="E64" s="187"/>
    </row>
    <row r="65" spans="1:5" ht="12.75">
      <c r="A65" s="187"/>
      <c r="B65" s="187"/>
      <c r="C65" s="187"/>
      <c r="D65" s="187"/>
      <c r="E65" s="187"/>
    </row>
    <row r="67" ht="12.75" hidden="1"/>
    <row r="68" spans="1:7" ht="12.75" hidden="1">
      <c r="A68" s="83" t="s">
        <v>152</v>
      </c>
      <c r="B68" s="83"/>
      <c r="C68" s="83"/>
      <c r="D68" s="83"/>
      <c r="E68" s="83"/>
      <c r="F68" s="84"/>
      <c r="G68" s="57"/>
    </row>
    <row r="69" spans="1:7" ht="12.75" hidden="1">
      <c r="A69" s="57"/>
      <c r="B69" s="57"/>
      <c r="C69" s="57"/>
      <c r="D69" s="57"/>
      <c r="E69" s="57"/>
      <c r="F69" s="57"/>
      <c r="G69" s="57"/>
    </row>
    <row r="70" spans="1:11" ht="13.5" hidden="1" thickBot="1">
      <c r="A70" s="88" t="s">
        <v>9</v>
      </c>
      <c r="B70" s="90" t="s">
        <v>143</v>
      </c>
      <c r="C70" s="101" t="s">
        <v>147</v>
      </c>
      <c r="D70" s="404"/>
      <c r="E70" s="404"/>
      <c r="F70" s="90" t="s">
        <v>143</v>
      </c>
      <c r="G70" s="101" t="s">
        <v>147</v>
      </c>
      <c r="H70" s="90" t="s">
        <v>143</v>
      </c>
      <c r="I70" s="101" t="s">
        <v>147</v>
      </c>
      <c r="J70" s="90" t="s">
        <v>143</v>
      </c>
      <c r="K70" s="101" t="s">
        <v>147</v>
      </c>
    </row>
    <row r="71" spans="1:11" ht="12.75" hidden="1">
      <c r="A71" s="96">
        <v>2003</v>
      </c>
      <c r="B71" s="105">
        <f>+B58-SUM(B9:B20)</f>
        <v>0</v>
      </c>
      <c r="C71" s="105">
        <f aca="true" t="shared" si="0" ref="C71:K71">+C58-SUM(C9:C20)</f>
        <v>0</v>
      </c>
      <c r="D71" s="105"/>
      <c r="E71" s="105"/>
      <c r="F71" s="105">
        <f t="shared" si="0"/>
        <v>0</v>
      </c>
      <c r="G71" s="105">
        <f t="shared" si="0"/>
        <v>0</v>
      </c>
      <c r="H71" s="105">
        <f t="shared" si="0"/>
        <v>0</v>
      </c>
      <c r="I71" s="105">
        <f t="shared" si="0"/>
        <v>0</v>
      </c>
      <c r="J71" s="105">
        <f t="shared" si="0"/>
        <v>0</v>
      </c>
      <c r="K71" s="108">
        <f t="shared" si="0"/>
        <v>0</v>
      </c>
    </row>
    <row r="72" spans="1:11" ht="12.75" hidden="1">
      <c r="A72" s="98">
        <v>2004</v>
      </c>
      <c r="B72" s="109">
        <f>+B59-SUM(B21:B32)</f>
        <v>0</v>
      </c>
      <c r="C72" s="109">
        <f aca="true" t="shared" si="1" ref="C72:K72">+C59-SUM(C21:C32)</f>
        <v>0</v>
      </c>
      <c r="D72" s="109"/>
      <c r="E72" s="109"/>
      <c r="F72" s="109">
        <f t="shared" si="1"/>
        <v>0</v>
      </c>
      <c r="G72" s="109">
        <f t="shared" si="1"/>
        <v>0</v>
      </c>
      <c r="H72" s="109">
        <f t="shared" si="1"/>
        <v>0</v>
      </c>
      <c r="I72" s="109">
        <f t="shared" si="1"/>
        <v>0</v>
      </c>
      <c r="J72" s="109">
        <f t="shared" si="1"/>
        <v>0</v>
      </c>
      <c r="K72" s="112">
        <f t="shared" si="1"/>
        <v>0</v>
      </c>
    </row>
    <row r="73" spans="1:11" ht="13.5" hidden="1" thickBot="1">
      <c r="A73" s="99">
        <v>2005</v>
      </c>
      <c r="B73" s="113">
        <f>+B60-SUM(B33:B44)</f>
        <v>0</v>
      </c>
      <c r="C73" s="113">
        <f aca="true" t="shared" si="2" ref="C73:K73">+C60-SUM(C33:C44)</f>
        <v>0</v>
      </c>
      <c r="D73" s="113"/>
      <c r="E73" s="113"/>
      <c r="F73" s="113">
        <f t="shared" si="2"/>
        <v>0</v>
      </c>
      <c r="G73" s="113">
        <f t="shared" si="2"/>
        <v>0</v>
      </c>
      <c r="H73" s="113">
        <f t="shared" si="2"/>
        <v>0</v>
      </c>
      <c r="I73" s="113">
        <f t="shared" si="2"/>
        <v>0</v>
      </c>
      <c r="J73" s="113">
        <f t="shared" si="2"/>
        <v>0</v>
      </c>
      <c r="K73" s="116">
        <f t="shared" si="2"/>
        <v>0</v>
      </c>
    </row>
    <row r="74" spans="1:11" ht="12.75" hidden="1">
      <c r="A74" s="96" t="str">
        <f>+A62</f>
        <v>Ene - Jun 15</v>
      </c>
      <c r="B74" s="122">
        <f>+B62-(SUM(B33:INDEX(B33:B44,'parámetros e instrucciones'!$E$3)))</f>
        <v>0</v>
      </c>
      <c r="C74" s="122">
        <f>+C62-(SUM(C33:INDEX(C33:C44,'parámetros e instrucciones'!$E$3)))</f>
        <v>0</v>
      </c>
      <c r="D74" s="122"/>
      <c r="E74" s="122"/>
      <c r="F74" s="122">
        <f>+F62-(SUM(F33:INDEX(F33:F44,'parámetros e instrucciones'!$E$3)))</f>
        <v>0</v>
      </c>
      <c r="G74" s="122">
        <f>+G62-(SUM(G33:INDEX(G33:G44,'parámetros e instrucciones'!$E$3)))</f>
        <v>0</v>
      </c>
      <c r="H74" s="122">
        <f>+H62-(SUM(H33:INDEX(H33:H44,'parámetros e instrucciones'!$E$3)))</f>
        <v>0</v>
      </c>
      <c r="I74" s="122">
        <f>+I62-(SUM(I33:INDEX(I33:I44,'parámetros e instrucciones'!$E$3)))</f>
        <v>0</v>
      </c>
      <c r="J74" s="122">
        <f>+J62-(SUM(J33:INDEX(J33:J44,'parámetros e instrucciones'!$E$3)))</f>
        <v>0</v>
      </c>
      <c r="K74" s="122">
        <f>+K62-(SUM(K33:INDEX(K33:K44,'parámetros e instrucciones'!$E$3)))</f>
        <v>0</v>
      </c>
    </row>
    <row r="75" spans="1:11" ht="13.5" hidden="1" thickBot="1">
      <c r="A75" s="99" t="str">
        <f>+A63</f>
        <v>Ene - Jun 16</v>
      </c>
      <c r="B75" s="126">
        <f>+B63-(SUM(B45:INDEX(B45:B56,'parámetros e instrucciones'!$E$3)))</f>
        <v>0</v>
      </c>
      <c r="C75" s="126">
        <f>+C63-(SUM(C45:INDEX(C45:C56,'parámetros e instrucciones'!$E$3)))</f>
        <v>0</v>
      </c>
      <c r="D75" s="126"/>
      <c r="E75" s="126"/>
      <c r="F75" s="126">
        <f>+F63-(SUM(F45:INDEX(F45:F56,'parámetros e instrucciones'!$E$3)))</f>
        <v>0</v>
      </c>
      <c r="G75" s="126">
        <f>+G63-(SUM(G45:INDEX(G45:G56,'parámetros e instrucciones'!$E$3)))</f>
        <v>0</v>
      </c>
      <c r="H75" s="126">
        <f>+H63-(SUM(H45:INDEX(H45:H56,'parámetros e instrucciones'!$E$3)))</f>
        <v>0</v>
      </c>
      <c r="I75" s="126">
        <f>+I63-(SUM(I45:INDEX(I45:I56,'parámetros e instrucciones'!$E$3)))</f>
        <v>0</v>
      </c>
      <c r="J75" s="126">
        <f>+J63-(SUM(J45:INDEX(J45:J56,'parámetros e instrucciones'!$E$3)))</f>
        <v>0</v>
      </c>
      <c r="K75" s="126">
        <f>+K63-(SUM(K45:INDEX(K45:K56,'parámetros e instrucciones'!$E$3)))</f>
        <v>0</v>
      </c>
    </row>
    <row r="76" ht="12.75" hidden="1"/>
    <row r="77" ht="12.75" hidden="1"/>
  </sheetData>
  <sheetProtection formatCells="0" formatColumns="0" formatRows="0"/>
  <mergeCells count="1">
    <mergeCell ref="B7:C7"/>
  </mergeCells>
  <printOptions horizontalCentered="1" verticalCentered="1"/>
  <pageMargins left="0.2362204724409449" right="0.2362204724409449" top="0.5905511811023623" bottom="0.2362204724409449" header="0.1968503937007874" footer="0"/>
  <pageSetup fitToHeight="1" fitToWidth="1" horizontalDpi="300" verticalDpi="300" orientation="landscape" paperSize="9" scale="75" r:id="rId1"/>
  <headerFooter alignWithMargins="0">
    <oddHeader>&amp;R2016 - Año del Bicentenario de la Declaración de la Independencia Nacional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F26"/>
  <sheetViews>
    <sheetView showGridLines="0" view="pageBreakPreview" zoomScale="130" zoomScaleNormal="75" zoomScaleSheetLayoutView="130" workbookViewId="0" topLeftCell="A1">
      <selection activeCell="E10" sqref="E10"/>
    </sheetView>
  </sheetViews>
  <sheetFormatPr defaultColWidth="11.421875" defaultRowHeight="12.75"/>
  <cols>
    <col min="1" max="1" width="17.57421875" style="52" customWidth="1"/>
    <col min="2" max="2" width="20.140625" style="52" bestFit="1" customWidth="1"/>
    <col min="3" max="5" width="32.140625" style="52" bestFit="1" customWidth="1"/>
    <col min="6" max="16384" width="11.421875" style="52" customWidth="1"/>
  </cols>
  <sheetData>
    <row r="1" spans="1:5" ht="12.75">
      <c r="A1" s="149" t="s">
        <v>141</v>
      </c>
      <c r="B1" s="150"/>
      <c r="C1" s="150"/>
      <c r="D1" s="150"/>
      <c r="E1" s="150"/>
    </row>
    <row r="2" spans="1:5" ht="12.75">
      <c r="A2" s="149" t="s">
        <v>18</v>
      </c>
      <c r="B2" s="150"/>
      <c r="C2" s="150"/>
      <c r="D2" s="150"/>
      <c r="E2" s="150"/>
    </row>
    <row r="3" spans="1:5" s="54" customFormat="1" ht="12.75">
      <c r="A3" s="356" t="s">
        <v>226</v>
      </c>
      <c r="B3" s="355"/>
      <c r="C3" s="355"/>
      <c r="D3" s="355"/>
      <c r="E3" s="355"/>
    </row>
    <row r="4" spans="1:5" s="54" customFormat="1" ht="12.75">
      <c r="A4" s="356" t="s">
        <v>221</v>
      </c>
      <c r="B4" s="355"/>
      <c r="C4" s="355"/>
      <c r="D4" s="355"/>
      <c r="E4" s="355"/>
    </row>
    <row r="5" spans="1:5" ht="13.5" thickBot="1">
      <c r="A5" s="59"/>
      <c r="B5" s="59"/>
      <c r="C5" s="59"/>
      <c r="D5" s="59"/>
      <c r="E5" s="59"/>
    </row>
    <row r="6" spans="1:5" ht="13.5" thickBot="1">
      <c r="A6" s="159"/>
      <c r="B6" s="159"/>
      <c r="C6" s="194" t="s">
        <v>21</v>
      </c>
      <c r="D6" s="195"/>
      <c r="E6" s="196"/>
    </row>
    <row r="7" spans="1:5" ht="13.5" thickBot="1">
      <c r="A7" s="160" t="s">
        <v>9</v>
      </c>
      <c r="B7" s="380" t="s">
        <v>223</v>
      </c>
      <c r="C7" s="380" t="str">
        <f>+'12Reventa'!F7</f>
        <v>Origen:.............................</v>
      </c>
      <c r="D7" s="381" t="str">
        <f>+'12Reventa'!H7</f>
        <v>Origen:.............................</v>
      </c>
      <c r="E7" s="382" t="str">
        <f>+'12Reventa'!J7</f>
        <v>Origen:.............................</v>
      </c>
    </row>
    <row r="8" spans="1:5" ht="12.75">
      <c r="A8" s="200">
        <v>41274</v>
      </c>
      <c r="B8" s="405"/>
      <c r="C8" s="197"/>
      <c r="D8" s="198"/>
      <c r="E8" s="199"/>
    </row>
    <row r="9" spans="1:5" ht="12.75">
      <c r="A9" s="200">
        <v>41639</v>
      </c>
      <c r="B9" s="406"/>
      <c r="C9" s="201"/>
      <c r="D9" s="202"/>
      <c r="E9" s="157"/>
    </row>
    <row r="10" spans="1:5" ht="13.5" thickBot="1">
      <c r="A10" s="379">
        <v>42004</v>
      </c>
      <c r="B10" s="407"/>
      <c r="C10" s="201"/>
      <c r="D10" s="202"/>
      <c r="E10" s="157"/>
    </row>
    <row r="11" spans="1:5" ht="13.5" thickBot="1">
      <c r="A11" s="379">
        <v>42369</v>
      </c>
      <c r="B11" s="408"/>
      <c r="C11" s="205"/>
      <c r="D11" s="206"/>
      <c r="E11" s="182"/>
    </row>
    <row r="12" spans="1:5" ht="12.75">
      <c r="A12" s="409">
        <v>42185</v>
      </c>
      <c r="B12" s="203"/>
      <c r="C12" s="203"/>
      <c r="D12" s="204"/>
      <c r="E12" s="177"/>
    </row>
    <row r="13" spans="1:5" ht="13.5" thickBot="1">
      <c r="A13" s="379">
        <v>42551</v>
      </c>
      <c r="B13" s="205"/>
      <c r="C13" s="205"/>
      <c r="D13" s="206"/>
      <c r="E13" s="182"/>
    </row>
    <row r="16" ht="12.75" hidden="1">
      <c r="A16" s="89" t="s">
        <v>157</v>
      </c>
    </row>
    <row r="17" ht="12.75" hidden="1"/>
    <row r="18" spans="1:6" ht="13.5" hidden="1" thickBot="1">
      <c r="A18" s="88" t="s">
        <v>9</v>
      </c>
      <c r="B18" s="207" t="str">
        <f>+B7</f>
        <v>CHINA</v>
      </c>
      <c r="C18" s="85"/>
      <c r="D18" s="85"/>
      <c r="E18" s="85"/>
      <c r="F18" s="55"/>
    </row>
    <row r="19" spans="1:6" ht="12.75" hidden="1">
      <c r="A19" s="96">
        <v>2003</v>
      </c>
      <c r="B19" s="108">
        <f>+B9-(B8+'11- impo totales '!C57-'12Reventa'!B58)</f>
        <v>0</v>
      </c>
      <c r="C19" s="208"/>
      <c r="D19" s="208"/>
      <c r="E19" s="208"/>
      <c r="F19" s="55"/>
    </row>
    <row r="20" spans="1:2" ht="12.75" hidden="1">
      <c r="A20" s="98">
        <v>2004</v>
      </c>
      <c r="B20" s="112">
        <f>+B10-(B9+'11- impo totales '!C58-'12Reventa'!B59)</f>
        <v>0</v>
      </c>
    </row>
    <row r="21" spans="1:2" ht="13.5" hidden="1" thickBot="1">
      <c r="A21" s="99">
        <v>2005</v>
      </c>
      <c r="B21" s="116">
        <f>+B11-(B10+'11- impo totales '!C59-'12Reventa'!B60)</f>
        <v>0</v>
      </c>
    </row>
    <row r="22" spans="1:2" ht="12.75" hidden="1">
      <c r="A22" s="96">
        <f>+A10</f>
        <v>42004</v>
      </c>
      <c r="B22" s="122">
        <f>+B12-(B11+'11- impo totales '!C61-'12Reventa'!B62)</f>
        <v>0</v>
      </c>
    </row>
    <row r="23" spans="1:2" ht="13.5" hidden="1" thickBot="1">
      <c r="A23" s="99">
        <f>+A11</f>
        <v>42369</v>
      </c>
      <c r="B23" s="126">
        <f>+B13-(B12+'11- impo totales '!C62-'12Reventa'!B63)</f>
        <v>0</v>
      </c>
    </row>
    <row r="24" spans="1:2" ht="12.75" hidden="1">
      <c r="A24" s="188"/>
      <c r="B24" s="188"/>
    </row>
    <row r="25" spans="1:2" ht="12.75">
      <c r="A25" s="188"/>
      <c r="B25" s="188"/>
    </row>
    <row r="26" spans="1:2" ht="12.75">
      <c r="A26" s="188"/>
      <c r="B26" s="188"/>
    </row>
  </sheetData>
  <sheetProtection formatCells="0" formatColumns="0" formatRows="0"/>
  <printOptions horizontalCentered="1" verticalCentered="1"/>
  <pageMargins left="0.7874015748031497" right="0.7874015748031497" top="0.984251968503937" bottom="0.984251968503937" header="0.1968503937007874" footer="0.5118110236220472"/>
  <pageSetup fitToHeight="1" fitToWidth="1" horizontalDpi="300" verticalDpi="300" orientation="landscape" paperSize="9" scale="98" r:id="rId1"/>
  <headerFooter alignWithMargins="0">
    <oddHeader>&amp;R2016 - Año del Bicentenario de la Declaración de la Independencia Nacional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C10:C10"/>
  <sheetViews>
    <sheetView showGridLines="0" zoomScalePageLayoutView="0" workbookViewId="0" topLeftCell="A1">
      <selection activeCell="A14" sqref="A14"/>
    </sheetView>
  </sheetViews>
  <sheetFormatPr defaultColWidth="11.421875" defaultRowHeight="12.75"/>
  <cols>
    <col min="1" max="2" width="11.421875" style="52" customWidth="1"/>
    <col min="3" max="3" width="58.421875" style="52" customWidth="1"/>
    <col min="4" max="16384" width="11.421875" style="52" customWidth="1"/>
  </cols>
  <sheetData>
    <row r="9" ht="13.5" thickBot="1"/>
    <row r="10" ht="36" thickBot="1">
      <c r="C10" s="148" t="s">
        <v>0</v>
      </c>
    </row>
  </sheetData>
  <sheetProtection/>
  <printOptions horizontalCentered="1" verticalCentered="1"/>
  <pageMargins left="0.3937007874015748" right="0.3937007874015748" top="0.2362204724409449" bottom="0.984251968503937" header="0.1968503937007874" footer="0.5118110236220472"/>
  <pageSetup fitToHeight="1" fitToWidth="1" horizontalDpi="300" verticalDpi="300" orientation="portrait" paperSize="9" r:id="rId1"/>
  <headerFooter alignWithMargins="0">
    <oddHeader xml:space="preserve">&amp;R2016 - Año del Bicentenario de la Declaración de la Independecia Nacional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B5"/>
  <sheetViews>
    <sheetView showGridLines="0" zoomScalePageLayoutView="0" workbookViewId="0" topLeftCell="A1">
      <selection activeCell="A1" sqref="A1:B5"/>
    </sheetView>
  </sheetViews>
  <sheetFormatPr defaultColWidth="11.421875" defaultRowHeight="12.75"/>
  <cols>
    <col min="1" max="1" width="16.28125" style="0" customWidth="1"/>
    <col min="2" max="2" width="29.57421875" style="0" customWidth="1"/>
  </cols>
  <sheetData>
    <row r="1" spans="1:2" ht="12.75">
      <c r="A1" s="2" t="s">
        <v>88</v>
      </c>
      <c r="B1" s="3"/>
    </row>
    <row r="2" spans="1:2" ht="13.5" thickBot="1">
      <c r="A2" s="2" t="s">
        <v>50</v>
      </c>
      <c r="B2" s="3"/>
    </row>
    <row r="3" spans="1:2" ht="12.75">
      <c r="A3" s="4" t="s">
        <v>9</v>
      </c>
      <c r="B3" s="14" t="s">
        <v>51</v>
      </c>
    </row>
    <row r="4" spans="1:2" ht="13.5" thickBot="1">
      <c r="A4" s="10"/>
      <c r="B4" s="8"/>
    </row>
    <row r="5" spans="1:2" ht="25.5" customHeight="1" thickBot="1">
      <c r="A5" s="9" t="s">
        <v>10</v>
      </c>
      <c r="B5" s="13"/>
    </row>
  </sheetData>
  <sheetProtection/>
  <printOptions horizontalCentered="1" verticalCentered="1"/>
  <pageMargins left="0.75" right="0.75" top="1" bottom="1" header="0.511811024" footer="0.511811024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2:D10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25.421875" style="0" customWidth="1"/>
    <col min="2" max="2" width="15.8515625" style="0" customWidth="1"/>
    <col min="3" max="3" width="16.28125" style="0" customWidth="1"/>
    <col min="4" max="4" width="18.8515625" style="0" customWidth="1"/>
  </cols>
  <sheetData>
    <row r="2" spans="1:4" ht="12.75">
      <c r="A2" s="511" t="s">
        <v>89</v>
      </c>
      <c r="B2" s="511"/>
      <c r="C2" s="511"/>
      <c r="D2" s="511"/>
    </row>
    <row r="3" spans="1:4" ht="12.75">
      <c r="A3" s="511" t="s">
        <v>90</v>
      </c>
      <c r="B3" s="511"/>
      <c r="C3" s="511"/>
      <c r="D3" s="511"/>
    </row>
    <row r="4" spans="1:4" ht="12.75">
      <c r="A4" s="512" t="s">
        <v>2</v>
      </c>
      <c r="B4" s="512"/>
      <c r="C4" s="512"/>
      <c r="D4" s="512"/>
    </row>
    <row r="5" spans="1:4" ht="12.75">
      <c r="A5" s="16"/>
      <c r="B5" s="16"/>
      <c r="C5" s="16"/>
      <c r="D5" s="16"/>
    </row>
    <row r="6" spans="1:4" s="15" customFormat="1" ht="24.75" customHeight="1">
      <c r="A6" s="20" t="s">
        <v>31</v>
      </c>
      <c r="B6" s="21" t="s">
        <v>91</v>
      </c>
      <c r="C6" s="22" t="s">
        <v>92</v>
      </c>
      <c r="D6" s="23" t="s">
        <v>93</v>
      </c>
    </row>
    <row r="7" spans="1:4" ht="12.75">
      <c r="A7" s="17">
        <v>1996</v>
      </c>
      <c r="B7" s="18"/>
      <c r="C7" s="18"/>
      <c r="D7" s="19"/>
    </row>
    <row r="8" spans="1:4" ht="12.75">
      <c r="A8" s="11">
        <v>1997</v>
      </c>
      <c r="B8" s="1"/>
      <c r="C8" s="1"/>
      <c r="D8" s="5"/>
    </row>
    <row r="9" spans="1:4" ht="12.75">
      <c r="A9" s="11">
        <v>1998</v>
      </c>
      <c r="B9" s="1"/>
      <c r="C9" s="1"/>
      <c r="D9" s="5"/>
    </row>
    <row r="10" spans="1:4" ht="13.5" thickBot="1">
      <c r="A10" s="12" t="s">
        <v>22</v>
      </c>
      <c r="B10" s="7"/>
      <c r="C10" s="7"/>
      <c r="D10" s="6"/>
    </row>
  </sheetData>
  <sheetProtection/>
  <mergeCells count="3">
    <mergeCell ref="A3:D3"/>
    <mergeCell ref="A2:D2"/>
    <mergeCell ref="A4:D4"/>
  </mergeCells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4:B12"/>
  <sheetViews>
    <sheetView tabSelected="1" zoomScalePageLayoutView="0" workbookViewId="0" topLeftCell="A1">
      <selection activeCell="F21" sqref="F21"/>
    </sheetView>
  </sheetViews>
  <sheetFormatPr defaultColWidth="11.421875" defaultRowHeight="12.75"/>
  <sheetData>
    <row r="4" ht="12.75">
      <c r="B4" s="513" t="s">
        <v>258</v>
      </c>
    </row>
    <row r="5" ht="12.75">
      <c r="B5" s="513" t="s">
        <v>259</v>
      </c>
    </row>
    <row r="6" ht="12.75">
      <c r="B6" s="513" t="s">
        <v>260</v>
      </c>
    </row>
    <row r="7" ht="12.75">
      <c r="B7" s="513" t="s">
        <v>261</v>
      </c>
    </row>
    <row r="8" ht="12.75">
      <c r="B8" s="513" t="s">
        <v>262</v>
      </c>
    </row>
    <row r="9" ht="12.75">
      <c r="B9" s="513" t="s">
        <v>263</v>
      </c>
    </row>
    <row r="12" ht="12.75">
      <c r="B12" s="513" t="s">
        <v>264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56"/>
  <sheetViews>
    <sheetView showGridLines="0" view="pageBreakPreview" zoomScale="130" zoomScaleNormal="75" zoomScaleSheetLayoutView="130" workbookViewId="0" topLeftCell="C19">
      <selection activeCell="E10" sqref="E10"/>
    </sheetView>
  </sheetViews>
  <sheetFormatPr defaultColWidth="11.421875" defaultRowHeight="12.75"/>
  <cols>
    <col min="1" max="1" width="17.8515625" style="52" customWidth="1"/>
    <col min="2" max="2" width="85.140625" style="52" customWidth="1"/>
    <col min="3" max="6" width="11.28125" style="52" customWidth="1"/>
    <col min="7" max="9" width="11.421875" style="52" customWidth="1"/>
    <col min="10" max="10" width="19.57421875" style="52" customWidth="1"/>
    <col min="11" max="16384" width="11.421875" style="52" customWidth="1"/>
  </cols>
  <sheetData>
    <row r="1" spans="1:6" ht="12.75">
      <c r="A1" s="149" t="s">
        <v>1</v>
      </c>
      <c r="B1" s="150"/>
      <c r="C1" s="150"/>
      <c r="D1" s="150"/>
      <c r="E1" s="150"/>
      <c r="F1" s="150"/>
    </row>
    <row r="2" spans="1:6" s="55" customFormat="1" ht="12.75">
      <c r="A2" s="357" t="s">
        <v>205</v>
      </c>
      <c r="B2" s="354"/>
      <c r="C2" s="354"/>
      <c r="D2" s="354"/>
      <c r="E2" s="354"/>
      <c r="F2" s="354"/>
    </row>
    <row r="3" spans="1:6" s="55" customFormat="1" ht="12.75">
      <c r="A3" s="356" t="s">
        <v>220</v>
      </c>
      <c r="B3" s="355"/>
      <c r="C3" s="354"/>
      <c r="D3" s="354"/>
      <c r="E3" s="354"/>
      <c r="F3" s="354"/>
    </row>
    <row r="4" spans="1:6" ht="12.75">
      <c r="A4" s="149"/>
      <c r="B4" s="150"/>
      <c r="C4" s="150"/>
      <c r="D4" s="150"/>
      <c r="E4" s="150"/>
      <c r="F4" s="150"/>
    </row>
    <row r="5" spans="1:6" ht="12.75">
      <c r="A5" s="149"/>
      <c r="B5" s="150"/>
      <c r="C5" s="150"/>
      <c r="D5" s="150"/>
      <c r="E5" s="150"/>
      <c r="F5" s="150"/>
    </row>
    <row r="6" spans="1:6" ht="12.75">
      <c r="A6" s="149"/>
      <c r="B6" s="150"/>
      <c r="C6" s="150"/>
      <c r="D6" s="150"/>
      <c r="E6" s="150"/>
      <c r="F6" s="150"/>
    </row>
    <row r="7" spans="1:6" ht="12.75">
      <c r="A7" s="149"/>
      <c r="B7" s="150"/>
      <c r="C7" s="150"/>
      <c r="D7" s="150"/>
      <c r="E7" s="150"/>
      <c r="F7" s="150"/>
    </row>
    <row r="8" spans="1:6" ht="12.75">
      <c r="A8" s="149"/>
      <c r="B8" s="150"/>
      <c r="C8" s="150"/>
      <c r="D8" s="150"/>
      <c r="E8" s="150"/>
      <c r="F8" s="150"/>
    </row>
    <row r="9" spans="1:6" ht="13.5" thickBot="1">
      <c r="A9" s="150"/>
      <c r="B9" s="149"/>
      <c r="C9" s="150"/>
      <c r="D9" s="150"/>
      <c r="E9" s="150"/>
      <c r="F9" s="150"/>
    </row>
    <row r="10" spans="1:7" ht="26.25" thickBot="1">
      <c r="A10" s="411" t="s">
        <v>3</v>
      </c>
      <c r="B10" s="412"/>
      <c r="C10" s="358">
        <v>2013</v>
      </c>
      <c r="D10" s="358">
        <v>2014</v>
      </c>
      <c r="E10" s="358">
        <v>2015</v>
      </c>
      <c r="F10" s="443" t="s">
        <v>234</v>
      </c>
      <c r="G10" s="443" t="s">
        <v>233</v>
      </c>
    </row>
    <row r="11" spans="1:7" ht="12.75">
      <c r="A11" s="413"/>
      <c r="B11" s="414" t="s">
        <v>236</v>
      </c>
      <c r="C11" s="415" t="s">
        <v>109</v>
      </c>
      <c r="D11" s="415" t="s">
        <v>109</v>
      </c>
      <c r="E11" s="415" t="s">
        <v>109</v>
      </c>
      <c r="F11" s="415" t="s">
        <v>109</v>
      </c>
      <c r="G11" s="416" t="s">
        <v>109</v>
      </c>
    </row>
    <row r="12" spans="1:13" ht="12.75">
      <c r="A12" s="417" t="s">
        <v>4</v>
      </c>
      <c r="B12" s="418" t="s">
        <v>237</v>
      </c>
      <c r="C12" s="427"/>
      <c r="D12" s="427"/>
      <c r="E12" s="427"/>
      <c r="F12" s="427"/>
      <c r="G12" s="428"/>
      <c r="I12" s="464"/>
      <c r="J12" s="464"/>
      <c r="K12" s="424"/>
      <c r="L12" s="188"/>
      <c r="M12" s="188"/>
    </row>
    <row r="13" spans="1:13" ht="12.75">
      <c r="A13" s="417"/>
      <c r="B13" s="418"/>
      <c r="C13" s="427"/>
      <c r="D13" s="427"/>
      <c r="E13" s="427"/>
      <c r="F13" s="427"/>
      <c r="G13" s="428"/>
      <c r="I13" s="464"/>
      <c r="J13" s="464"/>
      <c r="K13" s="424"/>
      <c r="L13" s="188"/>
      <c r="M13" s="188"/>
    </row>
    <row r="14" spans="1:13" ht="12.75">
      <c r="A14" s="417"/>
      <c r="B14" s="418"/>
      <c r="C14" s="427"/>
      <c r="D14" s="427"/>
      <c r="E14" s="427"/>
      <c r="F14" s="427"/>
      <c r="G14" s="428"/>
      <c r="I14" s="464"/>
      <c r="J14" s="464"/>
      <c r="K14" s="424"/>
      <c r="L14" s="188"/>
      <c r="M14" s="188"/>
    </row>
    <row r="15" spans="1:13" ht="12.75">
      <c r="A15" s="417"/>
      <c r="B15" s="418"/>
      <c r="C15" s="427"/>
      <c r="D15" s="427"/>
      <c r="E15" s="427"/>
      <c r="F15" s="427"/>
      <c r="G15" s="428"/>
      <c r="I15" s="464"/>
      <c r="J15" s="464"/>
      <c r="K15" s="424"/>
      <c r="L15" s="188"/>
      <c r="M15" s="188"/>
    </row>
    <row r="16" spans="1:13" ht="12.75">
      <c r="A16" s="417"/>
      <c r="B16" s="419"/>
      <c r="C16" s="427"/>
      <c r="D16" s="427"/>
      <c r="E16" s="427"/>
      <c r="F16" s="427"/>
      <c r="G16" s="428"/>
      <c r="I16" s="464"/>
      <c r="J16" s="464"/>
      <c r="K16" s="424"/>
      <c r="L16" s="188"/>
      <c r="M16" s="188"/>
    </row>
    <row r="17" spans="1:13" ht="12.75">
      <c r="A17" s="417"/>
      <c r="B17" s="418"/>
      <c r="C17" s="427"/>
      <c r="D17" s="427"/>
      <c r="E17" s="427"/>
      <c r="F17" s="427"/>
      <c r="G17" s="428"/>
      <c r="I17" s="464"/>
      <c r="J17" s="464"/>
      <c r="K17" s="424"/>
      <c r="L17" s="188"/>
      <c r="M17" s="188"/>
    </row>
    <row r="18" spans="1:13" ht="12.75">
      <c r="A18" s="417"/>
      <c r="B18" s="422"/>
      <c r="C18" s="429"/>
      <c r="D18" s="429"/>
      <c r="E18" s="429"/>
      <c r="F18" s="429"/>
      <c r="G18" s="430"/>
      <c r="I18" s="423"/>
      <c r="J18" s="423"/>
      <c r="K18" s="424"/>
      <c r="L18" s="188"/>
      <c r="M18" s="188"/>
    </row>
    <row r="19" spans="1:13" ht="13.5" thickBot="1">
      <c r="A19" s="420"/>
      <c r="B19" s="421"/>
      <c r="C19" s="431"/>
      <c r="D19" s="431"/>
      <c r="E19" s="431"/>
      <c r="F19" s="431"/>
      <c r="G19" s="432"/>
      <c r="I19" s="464"/>
      <c r="J19" s="464"/>
      <c r="K19" s="424"/>
      <c r="L19" s="188"/>
      <c r="M19" s="188"/>
    </row>
    <row r="20" spans="1:13" ht="12.75">
      <c r="A20" s="152"/>
      <c r="B20" s="414" t="s">
        <v>236</v>
      </c>
      <c r="C20" s="415" t="s">
        <v>109</v>
      </c>
      <c r="D20" s="415" t="s">
        <v>109</v>
      </c>
      <c r="E20" s="415" t="s">
        <v>109</v>
      </c>
      <c r="F20" s="415" t="s">
        <v>109</v>
      </c>
      <c r="G20" s="416" t="s">
        <v>109</v>
      </c>
      <c r="I20" s="464"/>
      <c r="J20" s="425"/>
      <c r="K20" s="424"/>
      <c r="L20" s="188"/>
      <c r="M20" s="188"/>
    </row>
    <row r="21" spans="1:13" ht="12.75">
      <c r="A21" s="152"/>
      <c r="B21" s="418" t="s">
        <v>237</v>
      </c>
      <c r="C21" s="427"/>
      <c r="D21" s="427"/>
      <c r="E21" s="427"/>
      <c r="F21" s="427"/>
      <c r="G21" s="428"/>
      <c r="I21" s="464"/>
      <c r="J21" s="425"/>
      <c r="K21" s="424"/>
      <c r="L21" s="188"/>
      <c r="M21" s="188"/>
    </row>
    <row r="22" spans="1:13" ht="12.75">
      <c r="A22" s="152"/>
      <c r="B22" s="418"/>
      <c r="C22" s="427"/>
      <c r="D22" s="427"/>
      <c r="E22" s="427"/>
      <c r="F22" s="427"/>
      <c r="G22" s="428"/>
      <c r="I22" s="464"/>
      <c r="J22" s="425"/>
      <c r="K22" s="424"/>
      <c r="L22" s="188"/>
      <c r="M22" s="188"/>
    </row>
    <row r="23" spans="1:13" ht="12.75">
      <c r="A23" s="152"/>
      <c r="B23" s="418"/>
      <c r="C23" s="427"/>
      <c r="D23" s="427"/>
      <c r="E23" s="427"/>
      <c r="F23" s="427"/>
      <c r="G23" s="428"/>
      <c r="I23" s="188"/>
      <c r="J23" s="188"/>
      <c r="K23" s="188"/>
      <c r="L23" s="188"/>
      <c r="M23" s="188"/>
    </row>
    <row r="24" spans="1:13" ht="12.75">
      <c r="A24" s="152" t="s">
        <v>5</v>
      </c>
      <c r="B24" s="418"/>
      <c r="C24" s="427"/>
      <c r="D24" s="427"/>
      <c r="E24" s="427"/>
      <c r="F24" s="427"/>
      <c r="G24" s="428"/>
      <c r="I24" s="188"/>
      <c r="J24" s="188"/>
      <c r="K24" s="188"/>
      <c r="L24" s="188"/>
      <c r="M24" s="188"/>
    </row>
    <row r="25" spans="1:13" ht="12.75">
      <c r="A25" s="152"/>
      <c r="B25" s="419"/>
      <c r="C25" s="427"/>
      <c r="D25" s="427"/>
      <c r="E25" s="427"/>
      <c r="F25" s="427"/>
      <c r="G25" s="428"/>
      <c r="I25" s="426"/>
      <c r="J25" s="188"/>
      <c r="K25" s="188"/>
      <c r="L25" s="188"/>
      <c r="M25" s="188"/>
    </row>
    <row r="26" spans="1:13" ht="12.75">
      <c r="A26" s="152"/>
      <c r="B26" s="418"/>
      <c r="C26" s="427"/>
      <c r="D26" s="427"/>
      <c r="E26" s="427"/>
      <c r="F26" s="427"/>
      <c r="G26" s="428"/>
      <c r="I26" s="426"/>
      <c r="J26" s="188"/>
      <c r="K26" s="188"/>
      <c r="L26" s="188"/>
      <c r="M26" s="188"/>
    </row>
    <row r="27" spans="1:13" ht="12.75">
      <c r="A27" s="152"/>
      <c r="B27" s="422"/>
      <c r="C27" s="429"/>
      <c r="D27" s="429"/>
      <c r="E27" s="429"/>
      <c r="F27" s="429"/>
      <c r="G27" s="430"/>
      <c r="I27" s="426"/>
      <c r="J27" s="188"/>
      <c r="K27" s="188"/>
      <c r="L27" s="188"/>
      <c r="M27" s="188"/>
    </row>
    <row r="28" spans="1:13" ht="13.5" thickBot="1">
      <c r="A28" s="152"/>
      <c r="B28" s="421"/>
      <c r="C28" s="431"/>
      <c r="D28" s="431"/>
      <c r="E28" s="431"/>
      <c r="F28" s="431"/>
      <c r="G28" s="432"/>
      <c r="I28" s="426"/>
      <c r="J28" s="188"/>
      <c r="K28" s="188"/>
      <c r="L28" s="188"/>
      <c r="M28" s="188"/>
    </row>
    <row r="29" spans="1:13" ht="12.75">
      <c r="A29" s="151" t="s">
        <v>6</v>
      </c>
      <c r="B29" s="414" t="s">
        <v>236</v>
      </c>
      <c r="C29" s="415" t="s">
        <v>109</v>
      </c>
      <c r="D29" s="415" t="s">
        <v>109</v>
      </c>
      <c r="E29" s="415" t="s">
        <v>109</v>
      </c>
      <c r="F29" s="415" t="s">
        <v>109</v>
      </c>
      <c r="G29" s="416" t="s">
        <v>109</v>
      </c>
      <c r="I29" s="188"/>
      <c r="J29" s="188"/>
      <c r="K29" s="188"/>
      <c r="L29" s="188"/>
      <c r="M29" s="188"/>
    </row>
    <row r="30" spans="1:7" ht="12.75">
      <c r="A30" s="152"/>
      <c r="B30" s="418" t="s">
        <v>237</v>
      </c>
      <c r="C30" s="427"/>
      <c r="D30" s="427"/>
      <c r="E30" s="427"/>
      <c r="F30" s="427"/>
      <c r="G30" s="428"/>
    </row>
    <row r="31" spans="1:7" ht="12.75">
      <c r="A31" s="152"/>
      <c r="B31" s="418"/>
      <c r="C31" s="427"/>
      <c r="D31" s="427"/>
      <c r="E31" s="427"/>
      <c r="F31" s="427"/>
      <c r="G31" s="428"/>
    </row>
    <row r="32" spans="1:7" ht="12.75">
      <c r="A32" s="152"/>
      <c r="B32" s="418"/>
      <c r="C32" s="427"/>
      <c r="D32" s="427"/>
      <c r="E32" s="427"/>
      <c r="F32" s="427"/>
      <c r="G32" s="428"/>
    </row>
    <row r="33" spans="1:7" ht="12.75">
      <c r="A33" s="152"/>
      <c r="B33" s="418"/>
      <c r="C33" s="427"/>
      <c r="D33" s="427"/>
      <c r="E33" s="427"/>
      <c r="F33" s="427"/>
      <c r="G33" s="428"/>
    </row>
    <row r="34" spans="1:7" ht="12.75">
      <c r="A34" s="152"/>
      <c r="B34" s="419"/>
      <c r="C34" s="427"/>
      <c r="D34" s="427"/>
      <c r="E34" s="427"/>
      <c r="F34" s="427"/>
      <c r="G34" s="428"/>
    </row>
    <row r="35" spans="1:7" ht="12.75">
      <c r="A35" s="152"/>
      <c r="B35" s="418"/>
      <c r="C35" s="427"/>
      <c r="D35" s="427"/>
      <c r="E35" s="427"/>
      <c r="F35" s="427"/>
      <c r="G35" s="428"/>
    </row>
    <row r="36" spans="1:7" ht="12.75">
      <c r="A36" s="152"/>
      <c r="B36" s="422"/>
      <c r="C36" s="429"/>
      <c r="D36" s="429"/>
      <c r="E36" s="429"/>
      <c r="F36" s="429"/>
      <c r="G36" s="430"/>
    </row>
    <row r="37" spans="1:7" ht="13.5" thickBot="1">
      <c r="A37" s="153"/>
      <c r="B37" s="421"/>
      <c r="C37" s="431"/>
      <c r="D37" s="431"/>
      <c r="E37" s="431"/>
      <c r="F37" s="431"/>
      <c r="G37" s="432"/>
    </row>
    <row r="38" spans="1:7" ht="12.75">
      <c r="A38" s="152" t="s">
        <v>214</v>
      </c>
      <c r="B38" s="414" t="s">
        <v>236</v>
      </c>
      <c r="C38" s="415" t="s">
        <v>109</v>
      </c>
      <c r="D38" s="415" t="s">
        <v>109</v>
      </c>
      <c r="E38" s="415" t="s">
        <v>109</v>
      </c>
      <c r="F38" s="415" t="s">
        <v>109</v>
      </c>
      <c r="G38" s="416" t="s">
        <v>109</v>
      </c>
    </row>
    <row r="39" spans="1:7" ht="12.75">
      <c r="A39" s="152"/>
      <c r="B39" s="418" t="s">
        <v>237</v>
      </c>
      <c r="C39" s="427"/>
      <c r="D39" s="427"/>
      <c r="E39" s="427"/>
      <c r="F39" s="427"/>
      <c r="G39" s="428"/>
    </row>
    <row r="40" spans="1:7" ht="12.75">
      <c r="A40" s="152"/>
      <c r="B40" s="418"/>
      <c r="C40" s="427"/>
      <c r="D40" s="427"/>
      <c r="E40" s="427"/>
      <c r="F40" s="427"/>
      <c r="G40" s="428"/>
    </row>
    <row r="41" spans="1:7" ht="12.75">
      <c r="A41" s="152"/>
      <c r="B41" s="418"/>
      <c r="C41" s="427"/>
      <c r="D41" s="427"/>
      <c r="E41" s="427"/>
      <c r="F41" s="427"/>
      <c r="G41" s="428"/>
    </row>
    <row r="42" spans="1:7" ht="12.75">
      <c r="A42" s="152"/>
      <c r="B42" s="418"/>
      <c r="C42" s="427"/>
      <c r="D42" s="427"/>
      <c r="E42" s="427"/>
      <c r="F42" s="427"/>
      <c r="G42" s="428"/>
    </row>
    <row r="43" spans="1:7" ht="12.75">
      <c r="A43" s="152"/>
      <c r="B43" s="419"/>
      <c r="C43" s="427"/>
      <c r="D43" s="427"/>
      <c r="E43" s="427"/>
      <c r="F43" s="427"/>
      <c r="G43" s="428"/>
    </row>
    <row r="44" spans="1:7" ht="12.75">
      <c r="A44" s="152"/>
      <c r="B44" s="418"/>
      <c r="C44" s="427"/>
      <c r="D44" s="427"/>
      <c r="E44" s="427"/>
      <c r="F44" s="427"/>
      <c r="G44" s="428"/>
    </row>
    <row r="45" spans="1:7" ht="12.75">
      <c r="A45" s="152"/>
      <c r="B45" s="422"/>
      <c r="C45" s="429"/>
      <c r="D45" s="429"/>
      <c r="E45" s="429"/>
      <c r="F45" s="429"/>
      <c r="G45" s="430"/>
    </row>
    <row r="46" spans="1:7" ht="13.5" thickBot="1">
      <c r="A46" s="152"/>
      <c r="B46" s="421"/>
      <c r="C46" s="431"/>
      <c r="D46" s="431"/>
      <c r="E46" s="431"/>
      <c r="F46" s="431"/>
      <c r="G46" s="432"/>
    </row>
    <row r="47" spans="1:7" ht="12.75">
      <c r="A47" s="151" t="s">
        <v>215</v>
      </c>
      <c r="B47" s="414" t="s">
        <v>236</v>
      </c>
      <c r="C47" s="415" t="s">
        <v>109</v>
      </c>
      <c r="D47" s="415" t="s">
        <v>109</v>
      </c>
      <c r="E47" s="415" t="s">
        <v>109</v>
      </c>
      <c r="F47" s="415" t="s">
        <v>109</v>
      </c>
      <c r="G47" s="416" t="s">
        <v>109</v>
      </c>
    </row>
    <row r="48" spans="1:7" ht="12.75">
      <c r="A48" s="152"/>
      <c r="B48" s="418" t="s">
        <v>237</v>
      </c>
      <c r="C48" s="427"/>
      <c r="D48" s="427"/>
      <c r="E48" s="427"/>
      <c r="F48" s="427"/>
      <c r="G48" s="428"/>
    </row>
    <row r="49" spans="1:7" ht="12.75">
      <c r="A49" s="152"/>
      <c r="B49" s="418"/>
      <c r="C49" s="427"/>
      <c r="D49" s="427"/>
      <c r="E49" s="427"/>
      <c r="F49" s="427"/>
      <c r="G49" s="428"/>
    </row>
    <row r="50" spans="1:7" ht="12.75">
      <c r="A50" s="152"/>
      <c r="B50" s="418"/>
      <c r="C50" s="427"/>
      <c r="D50" s="427"/>
      <c r="E50" s="427"/>
      <c r="F50" s="427"/>
      <c r="G50" s="428"/>
    </row>
    <row r="51" spans="1:7" ht="12.75">
      <c r="A51" s="152"/>
      <c r="B51" s="418"/>
      <c r="C51" s="427"/>
      <c r="D51" s="427"/>
      <c r="E51" s="427"/>
      <c r="F51" s="427"/>
      <c r="G51" s="428"/>
    </row>
    <row r="52" spans="1:7" ht="12.75">
      <c r="A52" s="152"/>
      <c r="B52" s="419"/>
      <c r="C52" s="427"/>
      <c r="D52" s="427"/>
      <c r="E52" s="427"/>
      <c r="F52" s="427"/>
      <c r="G52" s="428"/>
    </row>
    <row r="53" spans="1:7" ht="12.75">
      <c r="A53" s="152"/>
      <c r="B53" s="418"/>
      <c r="C53" s="427"/>
      <c r="D53" s="427"/>
      <c r="E53" s="427"/>
      <c r="F53" s="427"/>
      <c r="G53" s="428"/>
    </row>
    <row r="54" spans="1:7" ht="12.75">
      <c r="A54" s="152"/>
      <c r="B54" s="422"/>
      <c r="C54" s="429"/>
      <c r="D54" s="429"/>
      <c r="E54" s="429"/>
      <c r="F54" s="429"/>
      <c r="G54" s="430"/>
    </row>
    <row r="55" spans="1:7" ht="13.5" thickBot="1">
      <c r="A55" s="153"/>
      <c r="B55" s="421"/>
      <c r="C55" s="431"/>
      <c r="D55" s="431"/>
      <c r="E55" s="431"/>
      <c r="F55" s="431"/>
      <c r="G55" s="432"/>
    </row>
    <row r="56" spans="1:7" ht="13.5" thickBot="1">
      <c r="A56" s="317"/>
      <c r="B56" s="154" t="s">
        <v>110</v>
      </c>
      <c r="C56" s="155">
        <v>1</v>
      </c>
      <c r="D56" s="155">
        <v>1</v>
      </c>
      <c r="E56" s="155">
        <v>1</v>
      </c>
      <c r="F56" s="155">
        <v>1</v>
      </c>
      <c r="G56" s="155">
        <v>1</v>
      </c>
    </row>
  </sheetData>
  <sheetProtection/>
  <mergeCells count="8">
    <mergeCell ref="I19:J19"/>
    <mergeCell ref="I20:I22"/>
    <mergeCell ref="I12:J12"/>
    <mergeCell ref="I13:J13"/>
    <mergeCell ref="I14:J14"/>
    <mergeCell ref="I15:J15"/>
    <mergeCell ref="I16:J16"/>
    <mergeCell ref="I17:J17"/>
  </mergeCells>
  <printOptions horizontalCentered="1" verticalCentered="1"/>
  <pageMargins left="0.3937007874015748" right="0.3937007874015748" top="0.984251968503937" bottom="0.984251968503937" header="0.1968503937007874" footer="0.5118110236220472"/>
  <pageSetup fitToHeight="1" fitToWidth="1" horizontalDpi="600" verticalDpi="600" orientation="landscape" paperSize="9" scale="63" r:id="rId1"/>
  <headerFooter alignWithMargins="0">
    <oddHeader xml:space="preserve">&amp;R2016 - Año del Bicentenario de la Declaración de la Independecia Nacional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C15"/>
  <sheetViews>
    <sheetView view="pageBreakPreview" zoomScale="130" zoomScaleSheetLayoutView="130" workbookViewId="0" topLeftCell="A1">
      <selection activeCell="E10" sqref="E10"/>
    </sheetView>
  </sheetViews>
  <sheetFormatPr defaultColWidth="11.421875" defaultRowHeight="12.75"/>
  <cols>
    <col min="1" max="1" width="21.28125" style="57" customWidth="1"/>
    <col min="2" max="2" width="24.00390625" style="57" customWidth="1"/>
    <col min="3" max="3" width="29.7109375" style="57" customWidth="1"/>
    <col min="4" max="16384" width="11.421875" style="57" customWidth="1"/>
  </cols>
  <sheetData>
    <row r="1" spans="1:3" ht="12.75">
      <c r="A1" s="159" t="s">
        <v>94</v>
      </c>
      <c r="B1" s="159"/>
      <c r="C1" s="159"/>
    </row>
    <row r="2" spans="1:3" ht="12.75">
      <c r="A2" s="159" t="s">
        <v>104</v>
      </c>
      <c r="B2" s="159"/>
      <c r="C2" s="159"/>
    </row>
    <row r="3" spans="1:3" s="54" customFormat="1" ht="12.75">
      <c r="A3" s="465" t="str">
        <f>+'1.modelos'!A3</f>
        <v>RUEDAS DE ALEACIÓN</v>
      </c>
      <c r="B3" s="465"/>
      <c r="C3" s="465"/>
    </row>
    <row r="4" spans="1:3" s="54" customFormat="1" ht="12.75">
      <c r="A4" s="466" t="s">
        <v>221</v>
      </c>
      <c r="B4" s="466"/>
      <c r="C4" s="466"/>
    </row>
    <row r="5" ht="13.5" thickBot="1"/>
    <row r="6" spans="1:3" ht="12.75">
      <c r="A6" s="160" t="s">
        <v>11</v>
      </c>
      <c r="B6" s="161" t="s">
        <v>105</v>
      </c>
      <c r="C6" s="161" t="s">
        <v>106</v>
      </c>
    </row>
    <row r="7" spans="1:3" ht="13.5" thickBot="1">
      <c r="A7" s="162"/>
      <c r="B7" s="163"/>
      <c r="C7" s="163" t="s">
        <v>107</v>
      </c>
    </row>
    <row r="8" spans="1:3" ht="12.75">
      <c r="A8" s="383">
        <f>+'1.modelos'!C10</f>
        <v>2013</v>
      </c>
      <c r="B8" s="167"/>
      <c r="C8" s="385"/>
    </row>
    <row r="9" spans="1:3" ht="12.75">
      <c r="A9" s="164">
        <f>+'1.modelos'!D10</f>
        <v>2014</v>
      </c>
      <c r="B9" s="168"/>
      <c r="C9" s="386"/>
    </row>
    <row r="10" spans="1:3" ht="13.5" thickBot="1">
      <c r="A10" s="384">
        <f>+'1.modelos'!E10</f>
        <v>2015</v>
      </c>
      <c r="B10" s="170"/>
      <c r="C10" s="387"/>
    </row>
    <row r="11" spans="1:3" ht="12.75">
      <c r="A11" s="449" t="s">
        <v>234</v>
      </c>
      <c r="B11" s="167"/>
      <c r="C11" s="394"/>
    </row>
    <row r="12" spans="1:3" ht="13.5" thickBot="1">
      <c r="A12" s="450" t="s">
        <v>233</v>
      </c>
      <c r="B12" s="170"/>
      <c r="C12" s="387"/>
    </row>
    <row r="13" ht="5.25" customHeight="1"/>
    <row r="14" ht="13.5" thickBot="1">
      <c r="A14" s="165" t="s">
        <v>108</v>
      </c>
    </row>
    <row r="15" spans="1:3" ht="30.75" customHeight="1" thickBot="1">
      <c r="A15" s="341"/>
      <c r="B15" s="342"/>
      <c r="C15" s="343"/>
    </row>
  </sheetData>
  <sheetProtection/>
  <mergeCells count="2">
    <mergeCell ref="A3:C3"/>
    <mergeCell ref="A4:C4"/>
  </mergeCells>
  <printOptions horizontalCentered="1" verticalCentered="1"/>
  <pageMargins left="0.3937007874015748" right="0.3937007874015748" top="0.984251968503937" bottom="0.984251968503937" header="0.1968503937007874" footer="0"/>
  <pageSetup horizontalDpi="600" verticalDpi="600" orientation="landscape" paperSize="9" scale="140" r:id="rId1"/>
  <headerFooter alignWithMargins="0">
    <oddHeader xml:space="preserve">&amp;R2016 - Año del Bicentenario de la Declaración de la Independecia Nacional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22"/>
    <pageSetUpPr fitToPage="1"/>
  </sheetPr>
  <dimension ref="C1:Q125"/>
  <sheetViews>
    <sheetView view="pageBreakPreview" zoomScale="130" zoomScaleSheetLayoutView="130" workbookViewId="0" topLeftCell="C62">
      <selection activeCell="E10" sqref="E10"/>
    </sheetView>
  </sheetViews>
  <sheetFormatPr defaultColWidth="13.7109375" defaultRowHeight="12.75"/>
  <cols>
    <col min="1" max="1" width="0.9921875" style="57" customWidth="1"/>
    <col min="2" max="2" width="3.00390625" style="54" customWidth="1"/>
    <col min="3" max="3" width="20.8515625" style="57" customWidth="1"/>
    <col min="4" max="4" width="1.7109375" style="57" customWidth="1"/>
    <col min="5" max="5" width="13.7109375" style="57" customWidth="1"/>
    <col min="6" max="6" width="16.140625" style="57" customWidth="1"/>
    <col min="7" max="7" width="13.7109375" style="57" customWidth="1"/>
    <col min="8" max="8" width="15.7109375" style="57" customWidth="1"/>
    <col min="9" max="11" width="13.7109375" style="57" customWidth="1"/>
    <col min="12" max="12" width="13.57421875" style="57" customWidth="1"/>
    <col min="13" max="13" width="13.7109375" style="57" customWidth="1"/>
    <col min="14" max="14" width="1.7109375" style="69" customWidth="1"/>
    <col min="15" max="15" width="11.421875" style="52" customWidth="1"/>
    <col min="16" max="16" width="0" style="52" hidden="1" customWidth="1"/>
    <col min="17" max="17" width="11.421875" style="52" customWidth="1"/>
    <col min="18" max="16384" width="13.7109375" style="57" customWidth="1"/>
  </cols>
  <sheetData>
    <row r="1" spans="3:11" ht="12.75">
      <c r="C1" s="467" t="s">
        <v>7</v>
      </c>
      <c r="D1" s="467"/>
      <c r="E1" s="467"/>
      <c r="F1" s="467"/>
      <c r="G1" s="467"/>
      <c r="H1" s="467"/>
      <c r="I1" s="467"/>
      <c r="J1" s="467"/>
      <c r="K1" s="467"/>
    </row>
    <row r="2" spans="3:11" ht="12.75">
      <c r="C2" s="467" t="s">
        <v>117</v>
      </c>
      <c r="D2" s="467"/>
      <c r="E2" s="467"/>
      <c r="F2" s="467"/>
      <c r="G2" s="467"/>
      <c r="H2" s="467"/>
      <c r="I2" s="467"/>
      <c r="J2" s="467"/>
      <c r="K2" s="467"/>
    </row>
    <row r="3" spans="3:14" s="54" customFormat="1" ht="12.75">
      <c r="C3" s="465" t="str">
        <f>+'1.modelos'!A3</f>
        <v>RUEDAS DE ALEACIÓN</v>
      </c>
      <c r="D3" s="465"/>
      <c r="E3" s="465"/>
      <c r="F3" s="465"/>
      <c r="G3" s="465"/>
      <c r="H3" s="465"/>
      <c r="I3" s="465"/>
      <c r="J3" s="465"/>
      <c r="K3" s="465"/>
      <c r="L3" s="349"/>
      <c r="M3" s="349"/>
      <c r="N3" s="349"/>
    </row>
    <row r="4" spans="3:16" s="54" customFormat="1" ht="12.75">
      <c r="C4" s="465" t="str">
        <f>+'2. prod.  nac.'!A4</f>
        <v>En unidades</v>
      </c>
      <c r="D4" s="465"/>
      <c r="E4" s="465"/>
      <c r="F4" s="465"/>
      <c r="G4" s="465"/>
      <c r="H4" s="465"/>
      <c r="I4" s="465"/>
      <c r="J4" s="465"/>
      <c r="K4" s="465"/>
      <c r="L4" s="349"/>
      <c r="M4" s="349"/>
      <c r="N4" s="51"/>
      <c r="P4" s="359" t="s">
        <v>121</v>
      </c>
    </row>
    <row r="5" spans="3:17" ht="12.75">
      <c r="C5" s="53"/>
      <c r="D5" s="53"/>
      <c r="E5" s="53"/>
      <c r="F5" s="53"/>
      <c r="G5" s="53"/>
      <c r="H5" s="53"/>
      <c r="I5" s="53"/>
      <c r="J5" s="53"/>
      <c r="K5" s="53"/>
      <c r="L5" s="349"/>
      <c r="M5" s="349"/>
      <c r="O5" s="57"/>
      <c r="P5" s="70"/>
      <c r="Q5" s="57"/>
    </row>
    <row r="6" spans="3:14" s="54" customFormat="1" ht="10.5" customHeight="1" thickBot="1">
      <c r="C6" s="53"/>
      <c r="D6" s="53"/>
      <c r="E6" s="53"/>
      <c r="F6" s="53"/>
      <c r="G6" s="53"/>
      <c r="H6" s="53"/>
      <c r="I6" s="53"/>
      <c r="J6" s="53"/>
      <c r="K6" s="53"/>
      <c r="L6" s="53"/>
      <c r="N6" s="51"/>
    </row>
    <row r="7" spans="3:16" ht="64.5" thickBot="1">
      <c r="C7" s="344" t="s">
        <v>113</v>
      </c>
      <c r="D7" s="25"/>
      <c r="E7" s="26" t="s">
        <v>19</v>
      </c>
      <c r="F7" s="27" t="s">
        <v>20</v>
      </c>
      <c r="G7" s="27" t="s">
        <v>123</v>
      </c>
      <c r="H7" s="27" t="s">
        <v>114</v>
      </c>
      <c r="I7" s="24" t="s">
        <v>115</v>
      </c>
      <c r="J7" s="27" t="s">
        <v>124</v>
      </c>
      <c r="K7" s="24" t="s">
        <v>116</v>
      </c>
      <c r="L7" s="54"/>
      <c r="M7" s="54"/>
      <c r="N7" s="28"/>
      <c r="O7" s="55"/>
      <c r="P7" s="95" t="s">
        <v>154</v>
      </c>
    </row>
    <row r="8" spans="3:16" ht="12.75">
      <c r="C8" s="100">
        <v>41275</v>
      </c>
      <c r="D8" s="47"/>
      <c r="E8" s="30"/>
      <c r="F8" s="31"/>
      <c r="G8" s="31"/>
      <c r="H8" s="31"/>
      <c r="I8" s="30"/>
      <c r="J8" s="31"/>
      <c r="K8" s="433"/>
      <c r="L8" s="54"/>
      <c r="M8" s="54"/>
      <c r="N8" s="33"/>
      <c r="O8" s="55"/>
      <c r="P8" s="127">
        <f>+L58+E8-F8-G8-H8+I8-J8</f>
        <v>0</v>
      </c>
    </row>
    <row r="9" spans="3:16" ht="12.75">
      <c r="C9" s="395">
        <v>41306</v>
      </c>
      <c r="D9" s="47"/>
      <c r="E9" s="34"/>
      <c r="F9" s="35"/>
      <c r="G9" s="35"/>
      <c r="H9" s="35"/>
      <c r="I9" s="34"/>
      <c r="J9" s="35"/>
      <c r="K9" s="434"/>
      <c r="L9" s="54"/>
      <c r="M9" s="54"/>
      <c r="N9" s="33"/>
      <c r="O9" s="55"/>
      <c r="P9" s="128">
        <f>+P8+E9+I9-F9-G9-H9-J9</f>
        <v>0</v>
      </c>
    </row>
    <row r="10" spans="3:16" ht="12.75">
      <c r="C10" s="395">
        <v>41334</v>
      </c>
      <c r="D10" s="47"/>
      <c r="E10" s="34"/>
      <c r="F10" s="35"/>
      <c r="G10" s="35"/>
      <c r="H10" s="35"/>
      <c r="I10" s="34"/>
      <c r="J10" s="35"/>
      <c r="K10" s="434"/>
      <c r="L10" s="54"/>
      <c r="M10" s="54"/>
      <c r="N10" s="33"/>
      <c r="O10" s="55"/>
      <c r="P10" s="128">
        <f aca="true" t="shared" si="0" ref="P10:P49">+P9+E10+I10-F10-G10-H10-J10</f>
        <v>0</v>
      </c>
    </row>
    <row r="11" spans="3:16" ht="12.75">
      <c r="C11" s="395">
        <v>41365</v>
      </c>
      <c r="D11" s="47"/>
      <c r="E11" s="34"/>
      <c r="F11" s="35"/>
      <c r="G11" s="35"/>
      <c r="H11" s="35"/>
      <c r="I11" s="34"/>
      <c r="J11" s="35"/>
      <c r="K11" s="434"/>
      <c r="L11" s="54"/>
      <c r="M11" s="54"/>
      <c r="N11" s="33"/>
      <c r="O11" s="55"/>
      <c r="P11" s="128">
        <f t="shared" si="0"/>
        <v>0</v>
      </c>
    </row>
    <row r="12" spans="3:16" ht="12.75">
      <c r="C12" s="395">
        <v>41395</v>
      </c>
      <c r="D12" s="47"/>
      <c r="E12" s="34"/>
      <c r="F12" s="35"/>
      <c r="G12" s="35"/>
      <c r="H12" s="35"/>
      <c r="I12" s="34"/>
      <c r="J12" s="35"/>
      <c r="K12" s="434"/>
      <c r="N12" s="33"/>
      <c r="P12" s="128">
        <f>+P11+E12+I12-F12-G12-H12-J12</f>
        <v>0</v>
      </c>
    </row>
    <row r="13" spans="3:16" ht="12.75">
      <c r="C13" s="395">
        <v>41426</v>
      </c>
      <c r="D13" s="47"/>
      <c r="E13" s="34"/>
      <c r="F13" s="35"/>
      <c r="G13" s="35"/>
      <c r="H13" s="35"/>
      <c r="I13" s="34"/>
      <c r="J13" s="35"/>
      <c r="K13" s="434"/>
      <c r="N13" s="33"/>
      <c r="P13" s="128">
        <f t="shared" si="0"/>
        <v>0</v>
      </c>
    </row>
    <row r="14" spans="3:16" ht="12.75">
      <c r="C14" s="395">
        <v>41456</v>
      </c>
      <c r="D14" s="47"/>
      <c r="E14" s="34"/>
      <c r="F14" s="35"/>
      <c r="G14" s="35"/>
      <c r="H14" s="35"/>
      <c r="I14" s="34"/>
      <c r="J14" s="35"/>
      <c r="K14" s="434"/>
      <c r="N14" s="33"/>
      <c r="P14" s="128">
        <f t="shared" si="0"/>
        <v>0</v>
      </c>
    </row>
    <row r="15" spans="3:16" ht="12.75">
      <c r="C15" s="395">
        <v>41487</v>
      </c>
      <c r="D15" s="47"/>
      <c r="E15" s="34"/>
      <c r="F15" s="35"/>
      <c r="G15" s="35"/>
      <c r="H15" s="35"/>
      <c r="I15" s="34"/>
      <c r="J15" s="35"/>
      <c r="K15" s="434"/>
      <c r="N15" s="33"/>
      <c r="P15" s="128">
        <f t="shared" si="0"/>
        <v>0</v>
      </c>
    </row>
    <row r="16" spans="3:16" ht="12.75">
      <c r="C16" s="395">
        <v>41518</v>
      </c>
      <c r="D16" s="47"/>
      <c r="E16" s="34"/>
      <c r="F16" s="35"/>
      <c r="G16" s="35"/>
      <c r="H16" s="35"/>
      <c r="I16" s="34"/>
      <c r="J16" s="35"/>
      <c r="K16" s="434"/>
      <c r="N16" s="33"/>
      <c r="P16" s="128">
        <f t="shared" si="0"/>
        <v>0</v>
      </c>
    </row>
    <row r="17" spans="3:16" ht="12.75">
      <c r="C17" s="395">
        <v>41548</v>
      </c>
      <c r="D17" s="47"/>
      <c r="E17" s="34"/>
      <c r="F17" s="35"/>
      <c r="G17" s="35"/>
      <c r="H17" s="35"/>
      <c r="I17" s="34"/>
      <c r="J17" s="35"/>
      <c r="K17" s="434"/>
      <c r="N17" s="33"/>
      <c r="P17" s="128">
        <f t="shared" si="0"/>
        <v>0</v>
      </c>
    </row>
    <row r="18" spans="3:16" ht="12.75">
      <c r="C18" s="395">
        <v>41579</v>
      </c>
      <c r="D18" s="47"/>
      <c r="E18" s="34"/>
      <c r="F18" s="35"/>
      <c r="G18" s="35"/>
      <c r="H18" s="35"/>
      <c r="I18" s="34"/>
      <c r="J18" s="35"/>
      <c r="K18" s="434"/>
      <c r="N18" s="33"/>
      <c r="P18" s="128">
        <f t="shared" si="0"/>
        <v>0</v>
      </c>
    </row>
    <row r="19" spans="3:16" ht="13.5" thickBot="1">
      <c r="C19" s="396">
        <v>41609</v>
      </c>
      <c r="D19" s="47"/>
      <c r="E19" s="37"/>
      <c r="F19" s="38"/>
      <c r="G19" s="38"/>
      <c r="H19" s="38"/>
      <c r="I19" s="37"/>
      <c r="J19" s="38"/>
      <c r="K19" s="103"/>
      <c r="N19" s="33"/>
      <c r="P19" s="129">
        <f t="shared" si="0"/>
        <v>0</v>
      </c>
    </row>
    <row r="20" spans="3:16" ht="12.75">
      <c r="C20" s="100">
        <v>41640</v>
      </c>
      <c r="D20" s="47"/>
      <c r="E20" s="40"/>
      <c r="F20" s="41"/>
      <c r="G20" s="41"/>
      <c r="H20" s="41"/>
      <c r="I20" s="40"/>
      <c r="J20" s="41"/>
      <c r="K20" s="456"/>
      <c r="N20" s="33"/>
      <c r="P20" s="130">
        <f t="shared" si="0"/>
        <v>0</v>
      </c>
    </row>
    <row r="21" spans="3:16" ht="12.75">
      <c r="C21" s="395">
        <v>41671</v>
      </c>
      <c r="D21" s="47"/>
      <c r="E21" s="34"/>
      <c r="F21" s="35"/>
      <c r="G21" s="35"/>
      <c r="H21" s="35"/>
      <c r="I21" s="34"/>
      <c r="J21" s="35"/>
      <c r="K21" s="434"/>
      <c r="N21" s="33"/>
      <c r="P21" s="128">
        <f t="shared" si="0"/>
        <v>0</v>
      </c>
    </row>
    <row r="22" spans="3:16" ht="12.75">
      <c r="C22" s="395">
        <v>41699</v>
      </c>
      <c r="D22" s="47"/>
      <c r="E22" s="34"/>
      <c r="F22" s="35"/>
      <c r="G22" s="35"/>
      <c r="H22" s="35"/>
      <c r="I22" s="34"/>
      <c r="J22" s="35"/>
      <c r="K22" s="434"/>
      <c r="N22" s="33"/>
      <c r="P22" s="128">
        <f t="shared" si="0"/>
        <v>0</v>
      </c>
    </row>
    <row r="23" spans="3:16" ht="12.75">
      <c r="C23" s="395">
        <v>41730</v>
      </c>
      <c r="D23" s="47"/>
      <c r="E23" s="34"/>
      <c r="F23" s="35"/>
      <c r="G23" s="35"/>
      <c r="H23" s="35"/>
      <c r="I23" s="34"/>
      <c r="J23" s="35"/>
      <c r="K23" s="434"/>
      <c r="N23" s="33"/>
      <c r="P23" s="128">
        <f t="shared" si="0"/>
        <v>0</v>
      </c>
    </row>
    <row r="24" spans="3:16" ht="12.75">
      <c r="C24" s="395">
        <v>41760</v>
      </c>
      <c r="D24" s="47"/>
      <c r="E24" s="34"/>
      <c r="F24" s="35"/>
      <c r="G24" s="35"/>
      <c r="H24" s="35"/>
      <c r="I24" s="34"/>
      <c r="J24" s="35"/>
      <c r="K24" s="434"/>
      <c r="N24" s="33"/>
      <c r="P24" s="128">
        <f t="shared" si="0"/>
        <v>0</v>
      </c>
    </row>
    <row r="25" spans="3:16" ht="12.75">
      <c r="C25" s="395">
        <v>41791</v>
      </c>
      <c r="D25" s="47"/>
      <c r="E25" s="34"/>
      <c r="F25" s="35"/>
      <c r="G25" s="35"/>
      <c r="H25" s="35"/>
      <c r="I25" s="34"/>
      <c r="J25" s="35"/>
      <c r="K25" s="434"/>
      <c r="N25" s="33"/>
      <c r="P25" s="128">
        <f t="shared" si="0"/>
        <v>0</v>
      </c>
    </row>
    <row r="26" spans="3:16" ht="12.75">
      <c r="C26" s="395">
        <v>41821</v>
      </c>
      <c r="D26" s="47"/>
      <c r="E26" s="34"/>
      <c r="F26" s="35"/>
      <c r="G26" s="35"/>
      <c r="H26" s="35"/>
      <c r="I26" s="34"/>
      <c r="J26" s="35"/>
      <c r="K26" s="434"/>
      <c r="N26" s="33"/>
      <c r="P26" s="128">
        <f t="shared" si="0"/>
        <v>0</v>
      </c>
    </row>
    <row r="27" spans="3:16" ht="12.75">
      <c r="C27" s="395">
        <v>41852</v>
      </c>
      <c r="D27" s="47"/>
      <c r="E27" s="34"/>
      <c r="F27" s="35"/>
      <c r="G27" s="35"/>
      <c r="H27" s="35"/>
      <c r="I27" s="34"/>
      <c r="J27" s="35"/>
      <c r="K27" s="434"/>
      <c r="N27" s="33"/>
      <c r="P27" s="128">
        <f t="shared" si="0"/>
        <v>0</v>
      </c>
    </row>
    <row r="28" spans="3:16" ht="12.75">
      <c r="C28" s="395">
        <v>41883</v>
      </c>
      <c r="D28" s="47"/>
      <c r="E28" s="34"/>
      <c r="F28" s="35"/>
      <c r="G28" s="35"/>
      <c r="H28" s="35"/>
      <c r="I28" s="34"/>
      <c r="J28" s="35"/>
      <c r="K28" s="434"/>
      <c r="N28" s="33"/>
      <c r="P28" s="128">
        <f t="shared" si="0"/>
        <v>0</v>
      </c>
    </row>
    <row r="29" spans="3:16" ht="12.75">
      <c r="C29" s="395">
        <v>41913</v>
      </c>
      <c r="D29" s="47"/>
      <c r="E29" s="34"/>
      <c r="F29" s="35"/>
      <c r="G29" s="35"/>
      <c r="H29" s="35"/>
      <c r="I29" s="34"/>
      <c r="J29" s="35"/>
      <c r="K29" s="434"/>
      <c r="N29" s="33"/>
      <c r="P29" s="128">
        <f t="shared" si="0"/>
        <v>0</v>
      </c>
    </row>
    <row r="30" spans="3:16" ht="12.75">
      <c r="C30" s="395">
        <v>41944</v>
      </c>
      <c r="D30" s="47"/>
      <c r="E30" s="34"/>
      <c r="F30" s="35"/>
      <c r="G30" s="35"/>
      <c r="H30" s="35"/>
      <c r="I30" s="34"/>
      <c r="J30" s="35"/>
      <c r="K30" s="434"/>
      <c r="N30" s="33"/>
      <c r="P30" s="128">
        <f t="shared" si="0"/>
        <v>0</v>
      </c>
    </row>
    <row r="31" spans="3:16" ht="13.5" thickBot="1">
      <c r="C31" s="396">
        <v>41974</v>
      </c>
      <c r="D31" s="47"/>
      <c r="E31" s="43"/>
      <c r="F31" s="44"/>
      <c r="G31" s="44"/>
      <c r="H31" s="44"/>
      <c r="I31" s="43"/>
      <c r="J31" s="44"/>
      <c r="K31" s="457"/>
      <c r="N31" s="33"/>
      <c r="P31" s="131">
        <f t="shared" si="0"/>
        <v>0</v>
      </c>
    </row>
    <row r="32" spans="3:16" ht="12.75">
      <c r="C32" s="100">
        <v>42005</v>
      </c>
      <c r="D32" s="47"/>
      <c r="E32" s="30"/>
      <c r="F32" s="31"/>
      <c r="G32" s="31"/>
      <c r="H32" s="31"/>
      <c r="I32" s="30"/>
      <c r="J32" s="31"/>
      <c r="K32" s="433"/>
      <c r="N32" s="33"/>
      <c r="P32" s="127">
        <f t="shared" si="0"/>
        <v>0</v>
      </c>
    </row>
    <row r="33" spans="3:16" ht="12.75">
      <c r="C33" s="395">
        <v>42036</v>
      </c>
      <c r="D33" s="47"/>
      <c r="E33" s="34"/>
      <c r="F33" s="35"/>
      <c r="G33" s="35"/>
      <c r="H33" s="35"/>
      <c r="I33" s="34"/>
      <c r="J33" s="35"/>
      <c r="K33" s="434"/>
      <c r="N33" s="33"/>
      <c r="P33" s="128">
        <f t="shared" si="0"/>
        <v>0</v>
      </c>
    </row>
    <row r="34" spans="3:16" ht="12.75">
      <c r="C34" s="395">
        <v>42064</v>
      </c>
      <c r="D34" s="47"/>
      <c r="E34" s="34"/>
      <c r="F34" s="35"/>
      <c r="G34" s="35"/>
      <c r="H34" s="35"/>
      <c r="I34" s="34"/>
      <c r="J34" s="35"/>
      <c r="K34" s="434"/>
      <c r="N34" s="33"/>
      <c r="P34" s="128">
        <f t="shared" si="0"/>
        <v>0</v>
      </c>
    </row>
    <row r="35" spans="3:16" ht="12.75">
      <c r="C35" s="395">
        <v>42095</v>
      </c>
      <c r="D35" s="47"/>
      <c r="E35" s="34"/>
      <c r="F35" s="35"/>
      <c r="G35" s="35"/>
      <c r="H35" s="35"/>
      <c r="I35" s="34"/>
      <c r="J35" s="35"/>
      <c r="K35" s="434"/>
      <c r="N35" s="33"/>
      <c r="P35" s="128">
        <f t="shared" si="0"/>
        <v>0</v>
      </c>
    </row>
    <row r="36" spans="3:16" ht="12.75">
      <c r="C36" s="395">
        <v>42125</v>
      </c>
      <c r="D36" s="47"/>
      <c r="E36" s="34"/>
      <c r="F36" s="35"/>
      <c r="G36" s="35"/>
      <c r="H36" s="35"/>
      <c r="I36" s="34"/>
      <c r="J36" s="35"/>
      <c r="K36" s="434"/>
      <c r="N36" s="33"/>
      <c r="P36" s="128">
        <f t="shared" si="0"/>
        <v>0</v>
      </c>
    </row>
    <row r="37" spans="3:16" ht="12.75">
      <c r="C37" s="395">
        <v>42156</v>
      </c>
      <c r="D37" s="47"/>
      <c r="E37" s="34"/>
      <c r="F37" s="35"/>
      <c r="G37" s="35"/>
      <c r="H37" s="35"/>
      <c r="I37" s="34"/>
      <c r="J37" s="35"/>
      <c r="K37" s="434"/>
      <c r="N37" s="33"/>
      <c r="P37" s="128">
        <f t="shared" si="0"/>
        <v>0</v>
      </c>
    </row>
    <row r="38" spans="3:16" ht="12.75">
      <c r="C38" s="395">
        <v>42186</v>
      </c>
      <c r="D38" s="47"/>
      <c r="E38" s="34"/>
      <c r="F38" s="35"/>
      <c r="G38" s="35"/>
      <c r="H38" s="35"/>
      <c r="I38" s="34"/>
      <c r="J38" s="35"/>
      <c r="K38" s="434"/>
      <c r="N38" s="33"/>
      <c r="P38" s="128">
        <f t="shared" si="0"/>
        <v>0</v>
      </c>
    </row>
    <row r="39" spans="3:16" ht="12.75">
      <c r="C39" s="395">
        <v>42217</v>
      </c>
      <c r="D39" s="47"/>
      <c r="E39" s="34"/>
      <c r="F39" s="35"/>
      <c r="G39" s="35"/>
      <c r="H39" s="35"/>
      <c r="I39" s="34"/>
      <c r="J39" s="35"/>
      <c r="K39" s="434"/>
      <c r="N39" s="33"/>
      <c r="P39" s="128">
        <f t="shared" si="0"/>
        <v>0</v>
      </c>
    </row>
    <row r="40" spans="3:16" ht="12.75">
      <c r="C40" s="395">
        <v>42248</v>
      </c>
      <c r="D40" s="47"/>
      <c r="E40" s="34"/>
      <c r="F40" s="35"/>
      <c r="G40" s="35"/>
      <c r="H40" s="35"/>
      <c r="I40" s="34"/>
      <c r="J40" s="35"/>
      <c r="K40" s="434"/>
      <c r="N40" s="33"/>
      <c r="P40" s="128">
        <f t="shared" si="0"/>
        <v>0</v>
      </c>
    </row>
    <row r="41" spans="3:16" ht="12.75">
      <c r="C41" s="395">
        <v>42278</v>
      </c>
      <c r="D41" s="47"/>
      <c r="E41" s="34"/>
      <c r="F41" s="35"/>
      <c r="G41" s="35"/>
      <c r="H41" s="35"/>
      <c r="I41" s="34"/>
      <c r="J41" s="35"/>
      <c r="K41" s="434"/>
      <c r="N41" s="33"/>
      <c r="P41" s="128">
        <f t="shared" si="0"/>
        <v>0</v>
      </c>
    </row>
    <row r="42" spans="3:16" ht="12.75">
      <c r="C42" s="395">
        <v>42309</v>
      </c>
      <c r="D42" s="47"/>
      <c r="E42" s="34"/>
      <c r="F42" s="35"/>
      <c r="G42" s="35"/>
      <c r="H42" s="35"/>
      <c r="I42" s="34"/>
      <c r="J42" s="35"/>
      <c r="K42" s="434"/>
      <c r="N42" s="33"/>
      <c r="P42" s="128">
        <f t="shared" si="0"/>
        <v>0</v>
      </c>
    </row>
    <row r="43" spans="3:16" ht="13.5" thickBot="1">
      <c r="C43" s="396">
        <v>42339</v>
      </c>
      <c r="D43" s="47"/>
      <c r="E43" s="37"/>
      <c r="F43" s="38"/>
      <c r="G43" s="38"/>
      <c r="H43" s="38"/>
      <c r="I43" s="37"/>
      <c r="J43" s="38"/>
      <c r="K43" s="103"/>
      <c r="N43" s="33"/>
      <c r="P43" s="131">
        <f t="shared" si="0"/>
        <v>0</v>
      </c>
    </row>
    <row r="44" spans="3:16" ht="12.75">
      <c r="C44" s="100">
        <v>42370</v>
      </c>
      <c r="D44" s="47"/>
      <c r="E44" s="30"/>
      <c r="F44" s="31"/>
      <c r="G44" s="31"/>
      <c r="H44" s="433"/>
      <c r="I44" s="30"/>
      <c r="J44" s="31"/>
      <c r="K44" s="433"/>
      <c r="N44" s="33"/>
      <c r="P44" s="127">
        <f t="shared" si="0"/>
        <v>0</v>
      </c>
    </row>
    <row r="45" spans="3:16" ht="12.75">
      <c r="C45" s="395">
        <v>42401</v>
      </c>
      <c r="D45" s="47"/>
      <c r="E45" s="34"/>
      <c r="F45" s="35"/>
      <c r="G45" s="35"/>
      <c r="H45" s="434"/>
      <c r="I45" s="34"/>
      <c r="J45" s="35"/>
      <c r="K45" s="434"/>
      <c r="N45" s="33"/>
      <c r="P45" s="128">
        <f t="shared" si="0"/>
        <v>0</v>
      </c>
    </row>
    <row r="46" spans="3:16" ht="12.75">
      <c r="C46" s="395">
        <v>42430</v>
      </c>
      <c r="D46" s="47"/>
      <c r="E46" s="34"/>
      <c r="F46" s="35"/>
      <c r="G46" s="35"/>
      <c r="H46" s="434"/>
      <c r="I46" s="34"/>
      <c r="J46" s="35"/>
      <c r="K46" s="434"/>
      <c r="N46" s="33"/>
      <c r="P46" s="128">
        <f t="shared" si="0"/>
        <v>0</v>
      </c>
    </row>
    <row r="47" spans="3:16" ht="12.75">
      <c r="C47" s="395">
        <v>42461</v>
      </c>
      <c r="D47" s="47"/>
      <c r="E47" s="34"/>
      <c r="F47" s="35"/>
      <c r="G47" s="35"/>
      <c r="H47" s="434"/>
      <c r="I47" s="34"/>
      <c r="J47" s="35"/>
      <c r="K47" s="434"/>
      <c r="N47" s="33"/>
      <c r="P47" s="128">
        <f t="shared" si="0"/>
        <v>0</v>
      </c>
    </row>
    <row r="48" spans="3:16" ht="12.75">
      <c r="C48" s="395">
        <v>42491</v>
      </c>
      <c r="D48" s="47"/>
      <c r="E48" s="34"/>
      <c r="F48" s="35"/>
      <c r="G48" s="35"/>
      <c r="H48" s="434"/>
      <c r="I48" s="34"/>
      <c r="J48" s="35"/>
      <c r="K48" s="434"/>
      <c r="N48" s="33"/>
      <c r="P48" s="128">
        <f t="shared" si="0"/>
        <v>0</v>
      </c>
    </row>
    <row r="49" spans="3:16" ht="13.5" thickBot="1">
      <c r="C49" s="396">
        <v>42522</v>
      </c>
      <c r="D49" s="47"/>
      <c r="E49" s="37"/>
      <c r="F49" s="38"/>
      <c r="G49" s="38"/>
      <c r="H49" s="103"/>
      <c r="I49" s="37"/>
      <c r="J49" s="38"/>
      <c r="K49" s="103"/>
      <c r="N49" s="33"/>
      <c r="P49" s="128">
        <f t="shared" si="0"/>
        <v>0</v>
      </c>
    </row>
    <row r="50" spans="3:16" ht="12.75" hidden="1">
      <c r="C50" s="397">
        <v>42552</v>
      </c>
      <c r="D50" s="47"/>
      <c r="E50" s="40"/>
      <c r="F50" s="41"/>
      <c r="G50" s="41"/>
      <c r="H50" s="456"/>
      <c r="I50" s="40"/>
      <c r="J50" s="41"/>
      <c r="K50" s="456"/>
      <c r="N50" s="33"/>
      <c r="P50" s="128">
        <f aca="true" t="shared" si="1" ref="P50:P55">+P49+E50+I50-F50-G50-H50-J50</f>
        <v>0</v>
      </c>
    </row>
    <row r="51" spans="3:16" ht="12.75" hidden="1">
      <c r="C51" s="395">
        <v>42583</v>
      </c>
      <c r="D51" s="47"/>
      <c r="E51" s="34"/>
      <c r="F51" s="35"/>
      <c r="G51" s="35"/>
      <c r="H51" s="434"/>
      <c r="I51" s="34"/>
      <c r="J51" s="35"/>
      <c r="K51" s="434"/>
      <c r="N51" s="33"/>
      <c r="P51" s="128">
        <f t="shared" si="1"/>
        <v>0</v>
      </c>
    </row>
    <row r="52" spans="3:16" ht="12.75" hidden="1">
      <c r="C52" s="395">
        <v>42614</v>
      </c>
      <c r="D52" s="47"/>
      <c r="E52" s="34"/>
      <c r="F52" s="35"/>
      <c r="G52" s="35"/>
      <c r="H52" s="434"/>
      <c r="I52" s="34"/>
      <c r="J52" s="35"/>
      <c r="K52" s="434"/>
      <c r="N52" s="33"/>
      <c r="P52" s="128">
        <f t="shared" si="1"/>
        <v>0</v>
      </c>
    </row>
    <row r="53" spans="3:16" ht="12.75" hidden="1">
      <c r="C53" s="395">
        <v>42644</v>
      </c>
      <c r="D53" s="47"/>
      <c r="E53" s="34"/>
      <c r="F53" s="35"/>
      <c r="G53" s="35"/>
      <c r="H53" s="434"/>
      <c r="I53" s="34"/>
      <c r="J53" s="35"/>
      <c r="K53" s="434"/>
      <c r="N53" s="33"/>
      <c r="P53" s="128">
        <f t="shared" si="1"/>
        <v>0</v>
      </c>
    </row>
    <row r="54" spans="3:16" ht="12.75" hidden="1">
      <c r="C54" s="395">
        <v>42675</v>
      </c>
      <c r="D54" s="47"/>
      <c r="E54" s="34"/>
      <c r="F54" s="35"/>
      <c r="G54" s="35"/>
      <c r="H54" s="434"/>
      <c r="I54" s="34"/>
      <c r="J54" s="35"/>
      <c r="K54" s="434"/>
      <c r="N54" s="33"/>
      <c r="P54" s="128">
        <f t="shared" si="1"/>
        <v>0</v>
      </c>
    </row>
    <row r="55" spans="3:16" ht="13.5" hidden="1" thickBot="1">
      <c r="C55" s="395">
        <v>42705</v>
      </c>
      <c r="D55" s="47"/>
      <c r="E55" s="37"/>
      <c r="F55" s="38"/>
      <c r="G55" s="38"/>
      <c r="H55" s="103"/>
      <c r="I55" s="37"/>
      <c r="J55" s="38"/>
      <c r="K55" s="103"/>
      <c r="N55" s="33"/>
      <c r="P55" s="129">
        <f t="shared" si="1"/>
        <v>0</v>
      </c>
    </row>
    <row r="56" spans="3:16" ht="13.5" thickBot="1">
      <c r="C56" s="46"/>
      <c r="D56" s="47"/>
      <c r="E56" s="33"/>
      <c r="F56" s="33"/>
      <c r="G56" s="33"/>
      <c r="H56" s="33"/>
      <c r="I56" s="33"/>
      <c r="J56" s="33"/>
      <c r="K56" s="33"/>
      <c r="N56" s="33"/>
      <c r="P56" s="33"/>
    </row>
    <row r="57" spans="3:14" ht="65.25" customHeight="1" thickBot="1">
      <c r="C57" s="68" t="s">
        <v>9</v>
      </c>
      <c r="D57" s="71"/>
      <c r="E57" s="26" t="str">
        <f aca="true" t="shared" si="2" ref="E57:K57">+E7</f>
        <v>Producción</v>
      </c>
      <c r="F57" s="27" t="str">
        <f t="shared" si="2"/>
        <v>Autoconsumo</v>
      </c>
      <c r="G57" s="27" t="str">
        <f t="shared" si="2"/>
        <v>Ventas de Producción Propia</v>
      </c>
      <c r="H57" s="72" t="str">
        <f t="shared" si="2"/>
        <v>Exportaciones</v>
      </c>
      <c r="I57" s="24" t="str">
        <f t="shared" si="2"/>
        <v>Producción Contratada a Terceros</v>
      </c>
      <c r="J57" s="24" t="str">
        <f t="shared" si="2"/>
        <v>Ventas de Producción Contratada a Terceros</v>
      </c>
      <c r="K57" s="58" t="str">
        <f t="shared" si="2"/>
        <v>Producción para Terceros</v>
      </c>
      <c r="L57" s="58" t="s">
        <v>190</v>
      </c>
      <c r="M57" s="58" t="s">
        <v>98</v>
      </c>
      <c r="N57" s="73"/>
    </row>
    <row r="58" spans="3:14" ht="13.5" thickBot="1">
      <c r="C58" s="64">
        <v>2012</v>
      </c>
      <c r="D58" s="74"/>
      <c r="F58" s="75"/>
      <c r="G58" s="75"/>
      <c r="H58" s="76"/>
      <c r="I58" s="48"/>
      <c r="J58" s="48"/>
      <c r="K58" s="48"/>
      <c r="L58" s="50"/>
      <c r="M58" s="48"/>
      <c r="N58" s="29"/>
    </row>
    <row r="59" spans="3:13" ht="12.75">
      <c r="C59" s="61">
        <f>+'2. prod.  nac.'!A8</f>
        <v>2013</v>
      </c>
      <c r="D59" s="77"/>
      <c r="E59" s="60"/>
      <c r="F59" s="60"/>
      <c r="G59" s="60"/>
      <c r="H59" s="389"/>
      <c r="I59" s="60"/>
      <c r="J59" s="60"/>
      <c r="K59" s="60"/>
      <c r="L59" s="60"/>
      <c r="M59" s="78"/>
    </row>
    <row r="60" spans="3:13" ht="12.75">
      <c r="C60" s="61">
        <f>+'2. prod.  nac.'!A9</f>
        <v>2014</v>
      </c>
      <c r="D60" s="77"/>
      <c r="E60" s="62"/>
      <c r="F60" s="62"/>
      <c r="G60" s="62"/>
      <c r="H60" s="390"/>
      <c r="I60" s="62"/>
      <c r="J60" s="62"/>
      <c r="K60" s="62"/>
      <c r="L60" s="62"/>
      <c r="M60" s="79"/>
    </row>
    <row r="61" spans="3:13" ht="13.5" thickBot="1">
      <c r="C61" s="61">
        <f>+'2. prod.  nac.'!A10</f>
        <v>2015</v>
      </c>
      <c r="D61" s="77"/>
      <c r="E61" s="63"/>
      <c r="F61" s="63"/>
      <c r="G61" s="63"/>
      <c r="H61" s="391"/>
      <c r="I61" s="63"/>
      <c r="J61" s="63"/>
      <c r="K61" s="63"/>
      <c r="L61" s="63"/>
      <c r="M61" s="388"/>
    </row>
    <row r="62" spans="3:13" ht="12.75">
      <c r="C62" s="174" t="s">
        <v>234</v>
      </c>
      <c r="D62" s="77"/>
      <c r="E62" s="80"/>
      <c r="F62" s="454"/>
      <c r="G62" s="80"/>
      <c r="H62" s="451"/>
      <c r="I62" s="65"/>
      <c r="J62" s="65"/>
      <c r="K62" s="65"/>
      <c r="L62" s="80"/>
      <c r="M62" s="81"/>
    </row>
    <row r="63" spans="3:13" ht="13.5" thickBot="1">
      <c r="C63" s="180" t="s">
        <v>233</v>
      </c>
      <c r="D63" s="74"/>
      <c r="E63" s="63"/>
      <c r="F63" s="455"/>
      <c r="G63" s="453"/>
      <c r="H63" s="452"/>
      <c r="I63" s="66"/>
      <c r="J63" s="66"/>
      <c r="K63" s="66"/>
      <c r="L63" s="66"/>
      <c r="M63" s="82"/>
    </row>
    <row r="64" ht="12.75">
      <c r="N64" s="51"/>
    </row>
    <row r="65" spans="3:14" ht="12.75" hidden="1">
      <c r="C65" s="83" t="s">
        <v>156</v>
      </c>
      <c r="D65" s="84"/>
      <c r="N65" s="51"/>
    </row>
    <row r="66" spans="12:14" ht="13.5" hidden="1" thickBot="1">
      <c r="L66" s="69"/>
      <c r="N66" s="51"/>
    </row>
    <row r="67" spans="3:14" ht="51.75" hidden="1" thickBot="1">
      <c r="C67" s="88" t="s">
        <v>9</v>
      </c>
      <c r="D67" s="89"/>
      <c r="E67" s="90" t="str">
        <f aca="true" t="shared" si="3" ref="E67:K67">+E57</f>
        <v>Producción</v>
      </c>
      <c r="F67" s="91" t="str">
        <f t="shared" si="3"/>
        <v>Autoconsumo</v>
      </c>
      <c r="G67" s="91" t="str">
        <f t="shared" si="3"/>
        <v>Ventas de Producción Propia</v>
      </c>
      <c r="H67" s="92" t="str">
        <f t="shared" si="3"/>
        <v>Exportaciones</v>
      </c>
      <c r="I67" s="93" t="str">
        <f t="shared" si="3"/>
        <v>Producción Contratada a Terceros</v>
      </c>
      <c r="J67" s="93" t="str">
        <f t="shared" si="3"/>
        <v>Ventas de Producción Contratada a Terceros</v>
      </c>
      <c r="K67" s="94" t="str">
        <f t="shared" si="3"/>
        <v>Producción para Terceros</v>
      </c>
      <c r="L67" s="95" t="s">
        <v>155</v>
      </c>
      <c r="N67" s="85"/>
    </row>
    <row r="68" spans="3:14" ht="12.75" hidden="1">
      <c r="C68" s="96">
        <v>2002</v>
      </c>
      <c r="D68" s="97"/>
      <c r="E68" s="105">
        <f aca="true" t="shared" si="4" ref="E68:K68">+E59-SUM(E8:E19)</f>
        <v>0</v>
      </c>
      <c r="F68" s="106">
        <f t="shared" si="4"/>
        <v>0</v>
      </c>
      <c r="G68" s="106">
        <f t="shared" si="4"/>
        <v>0</v>
      </c>
      <c r="H68" s="106">
        <f t="shared" si="4"/>
        <v>0</v>
      </c>
      <c r="I68" s="107">
        <f t="shared" si="4"/>
        <v>0</v>
      </c>
      <c r="J68" s="107">
        <f t="shared" si="4"/>
        <v>0</v>
      </c>
      <c r="K68" s="108">
        <f t="shared" si="4"/>
        <v>0</v>
      </c>
      <c r="L68" s="108">
        <f>+L59-(L58+E59-F59-G59-H59+I59-J59+M59)</f>
        <v>0</v>
      </c>
      <c r="N68" s="86"/>
    </row>
    <row r="69" spans="3:14" ht="12.75" hidden="1">
      <c r="C69" s="98">
        <v>2003</v>
      </c>
      <c r="D69" s="97"/>
      <c r="E69" s="109">
        <f aca="true" t="shared" si="5" ref="E69:K69">+E60-SUM(E20:E31)</f>
        <v>0</v>
      </c>
      <c r="F69" s="110">
        <f t="shared" si="5"/>
        <v>0</v>
      </c>
      <c r="G69" s="110">
        <f t="shared" si="5"/>
        <v>0</v>
      </c>
      <c r="H69" s="110">
        <f t="shared" si="5"/>
        <v>0</v>
      </c>
      <c r="I69" s="111">
        <f t="shared" si="5"/>
        <v>0</v>
      </c>
      <c r="J69" s="111">
        <f t="shared" si="5"/>
        <v>0</v>
      </c>
      <c r="K69" s="112">
        <f t="shared" si="5"/>
        <v>0</v>
      </c>
      <c r="L69" s="112">
        <f>+L60-(L59+E60-F60-G60-H60+I60-J60+M60)</f>
        <v>0</v>
      </c>
      <c r="N69" s="86"/>
    </row>
    <row r="70" spans="3:14" ht="13.5" hidden="1" thickBot="1">
      <c r="C70" s="99">
        <v>2004</v>
      </c>
      <c r="D70" s="97"/>
      <c r="E70" s="113">
        <f aca="true" t="shared" si="6" ref="E70:K70">+E61-SUM(E32:E43)</f>
        <v>0</v>
      </c>
      <c r="F70" s="114">
        <f t="shared" si="6"/>
        <v>0</v>
      </c>
      <c r="G70" s="114">
        <f t="shared" si="6"/>
        <v>0</v>
      </c>
      <c r="H70" s="114">
        <f t="shared" si="6"/>
        <v>0</v>
      </c>
      <c r="I70" s="115">
        <f t="shared" si="6"/>
        <v>0</v>
      </c>
      <c r="J70" s="115">
        <f t="shared" si="6"/>
        <v>0</v>
      </c>
      <c r="K70" s="116">
        <f t="shared" si="6"/>
        <v>0</v>
      </c>
      <c r="L70" s="117">
        <f>+L61-(L60+E61-F61-G61-H61+I61-J61+M61)</f>
        <v>0</v>
      </c>
      <c r="N70" s="86"/>
    </row>
    <row r="71" spans="3:14" ht="12.75" hidden="1">
      <c r="C71" s="96" t="s">
        <v>193</v>
      </c>
      <c r="D71" s="97"/>
      <c r="E71" s="118">
        <f>+E62-(SUM(E32:INDEX(E32:E43,'parámetros e instrucciones'!$E$3)))</f>
        <v>0</v>
      </c>
      <c r="F71" s="119">
        <f>+F62-(SUM(F32:INDEX(F32:F43,'parámetros e instrucciones'!$E$3)))</f>
        <v>0</v>
      </c>
      <c r="G71" s="119">
        <f>+G62-(SUM(G32:INDEX(G32:G43,'parámetros e instrucciones'!$E$3)))</f>
        <v>0</v>
      </c>
      <c r="H71" s="119">
        <f>+H62-(SUM(H32:INDEX(H32:H43,'parámetros e instrucciones'!$E$3)))</f>
        <v>0</v>
      </c>
      <c r="I71" s="120">
        <f>+I62-(SUM(I32:INDEX(I32:I43,'parámetros e instrucciones'!$E$3)))</f>
        <v>0</v>
      </c>
      <c r="J71" s="120">
        <f>+J62-(SUM(J32:INDEX(J32:J43,'parámetros e instrucciones'!$E$3)))</f>
        <v>0</v>
      </c>
      <c r="K71" s="121">
        <f>+K62-(SUM(K32:INDEX(K32:K43,'parámetros e instrucciones'!$E$3)))</f>
        <v>0</v>
      </c>
      <c r="L71" s="122">
        <f>+L62-(L60+E62-F62-G62-H62+I62-J62+M62)</f>
        <v>0</v>
      </c>
      <c r="N71" s="86"/>
    </row>
    <row r="72" spans="3:14" ht="13.5" hidden="1" thickBot="1">
      <c r="C72" s="99" t="s">
        <v>192</v>
      </c>
      <c r="D72" s="97"/>
      <c r="E72" s="123">
        <f>+E63-(SUM(E44:INDEX(E44:E55,'parámetros e instrucciones'!$E$3)))</f>
        <v>0</v>
      </c>
      <c r="F72" s="124">
        <f>+F63-(SUM(F44:INDEX(F44:F55,'parámetros e instrucciones'!$E$3)))</f>
        <v>0</v>
      </c>
      <c r="G72" s="124">
        <f>+G63-(SUM(G44:INDEX(G44:G55,'parámetros e instrucciones'!$E$3)))</f>
        <v>0</v>
      </c>
      <c r="H72" s="124">
        <f>+H63-(SUM(H44:INDEX(H44:H55,'parámetros e instrucciones'!$E$3)))</f>
        <v>0</v>
      </c>
      <c r="I72" s="125">
        <f>+I63-(SUM(I44:INDEX(I44:I55,'parámetros e instrucciones'!$E$3)))</f>
        <v>0</v>
      </c>
      <c r="J72" s="125">
        <f>+J63-(SUM(J44:INDEX(J44:J55,'parámetros e instrucciones'!$E$3)))</f>
        <v>0</v>
      </c>
      <c r="K72" s="126">
        <f>+K63-(SUM(K44:INDEX(K44:K55,'parámetros e instrucciones'!$E$3)))</f>
        <v>0</v>
      </c>
      <c r="L72" s="126">
        <f>+L63-(L61+E63-F63-G63-H63+I63-J63+M63)</f>
        <v>0</v>
      </c>
      <c r="N72" s="86"/>
    </row>
    <row r="73" spans="12:14" ht="12.75">
      <c r="L73" s="51"/>
      <c r="N73" s="51"/>
    </row>
    <row r="74" spans="12:14" ht="12.75">
      <c r="L74" s="51"/>
      <c r="N74" s="51"/>
    </row>
    <row r="75" spans="11:14" ht="12.75">
      <c r="K75" s="87"/>
      <c r="L75" s="54"/>
      <c r="N75" s="51"/>
    </row>
    <row r="76" spans="11:14" ht="12.75">
      <c r="K76" s="87"/>
      <c r="N76" s="51"/>
    </row>
    <row r="77" spans="11:14" ht="12.75">
      <c r="K77" s="87"/>
      <c r="N77" s="51"/>
    </row>
    <row r="78" spans="11:14" ht="12.75">
      <c r="K78" s="87"/>
      <c r="N78" s="51"/>
    </row>
    <row r="79" spans="11:14" ht="12.75">
      <c r="K79" s="87"/>
      <c r="N79" s="51"/>
    </row>
    <row r="80" spans="11:14" ht="12.75">
      <c r="K80" s="87"/>
      <c r="N80" s="51"/>
    </row>
    <row r="81" ht="12.75">
      <c r="N81" s="51"/>
    </row>
    <row r="82" ht="12.75">
      <c r="N82" s="51"/>
    </row>
    <row r="83" ht="12.75">
      <c r="N83" s="51"/>
    </row>
    <row r="84" ht="12.75">
      <c r="N84" s="51"/>
    </row>
    <row r="85" ht="12.75">
      <c r="N85" s="51"/>
    </row>
    <row r="86" ht="12.75">
      <c r="N86" s="51"/>
    </row>
    <row r="87" ht="12.75">
      <c r="N87" s="51"/>
    </row>
    <row r="88" ht="12.75">
      <c r="N88" s="51"/>
    </row>
    <row r="89" ht="12.75">
      <c r="N89" s="51"/>
    </row>
    <row r="90" ht="12.75">
      <c r="N90" s="51"/>
    </row>
    <row r="91" ht="12.75">
      <c r="N91" s="51"/>
    </row>
    <row r="92" ht="12.75">
      <c r="N92" s="51"/>
    </row>
    <row r="93" ht="12.75">
      <c r="N93" s="51"/>
    </row>
    <row r="94" ht="12.75">
      <c r="N94" s="51"/>
    </row>
    <row r="95" ht="12.75">
      <c r="N95" s="51"/>
    </row>
    <row r="96" ht="12.75">
      <c r="N96" s="51"/>
    </row>
    <row r="97" ht="12.75">
      <c r="N97" s="51"/>
    </row>
    <row r="98" ht="12.75">
      <c r="N98" s="51"/>
    </row>
    <row r="99" ht="12.75">
      <c r="N99" s="51"/>
    </row>
    <row r="100" ht="12.75">
      <c r="N100" s="51"/>
    </row>
    <row r="101" ht="12.75">
      <c r="N101" s="51"/>
    </row>
    <row r="102" ht="12.75">
      <c r="N102" s="51"/>
    </row>
    <row r="103" ht="12.75">
      <c r="N103" s="51"/>
    </row>
    <row r="104" ht="12.75">
      <c r="N104" s="51"/>
    </row>
    <row r="105" ht="12.75">
      <c r="N105" s="51"/>
    </row>
    <row r="106" ht="12.75">
      <c r="N106" s="51"/>
    </row>
    <row r="107" ht="12.75">
      <c r="N107" s="51"/>
    </row>
    <row r="108" ht="12.75">
      <c r="N108" s="51"/>
    </row>
    <row r="109" ht="12.75">
      <c r="N109" s="51"/>
    </row>
    <row r="110" ht="12.75">
      <c r="N110" s="51"/>
    </row>
    <row r="111" ht="12.75">
      <c r="N111" s="51"/>
    </row>
    <row r="112" ht="12.75">
      <c r="N112" s="51"/>
    </row>
    <row r="113" ht="12.75">
      <c r="N113" s="51"/>
    </row>
    <row r="114" ht="12.75">
      <c r="N114" s="51"/>
    </row>
    <row r="115" ht="12.75">
      <c r="N115" s="51"/>
    </row>
    <row r="116" ht="12.75">
      <c r="N116" s="51"/>
    </row>
    <row r="117" ht="12.75">
      <c r="N117" s="51"/>
    </row>
    <row r="118" ht="12.75">
      <c r="N118" s="51"/>
    </row>
    <row r="119" ht="12.75">
      <c r="N119" s="51"/>
    </row>
    <row r="120" ht="12.75">
      <c r="N120" s="51"/>
    </row>
    <row r="121" ht="12.75">
      <c r="N121" s="51"/>
    </row>
    <row r="122" ht="12.75">
      <c r="N122" s="51"/>
    </row>
    <row r="123" ht="12.75">
      <c r="N123" s="51"/>
    </row>
    <row r="124" ht="12.75">
      <c r="N124" s="51"/>
    </row>
    <row r="125" ht="12.75">
      <c r="N125" s="51"/>
    </row>
  </sheetData>
  <sheetProtection formatCells="0" formatColumns="0" formatRows="0"/>
  <protectedRanges>
    <protectedRange sqref="N8:N43 E59:N63 E8:K43" name="Rango2"/>
    <protectedRange sqref="E59:M63" name="Rango1"/>
  </protectedRanges>
  <mergeCells count="4">
    <mergeCell ref="C4:K4"/>
    <mergeCell ref="C1:K1"/>
    <mergeCell ref="C2:K2"/>
    <mergeCell ref="C3:K3"/>
  </mergeCells>
  <printOptions horizontalCentered="1" verticalCentered="1"/>
  <pageMargins left="0.5118110236220472" right="0.2755905511811024" top="0.1968503937007874" bottom="0.2362204724409449" header="0.1968503937007874" footer="0"/>
  <pageSetup fitToHeight="1" fitToWidth="1" horizontalDpi="600" verticalDpi="600" orientation="portrait" paperSize="9" scale="64" r:id="rId1"/>
  <headerFooter alignWithMargins="0">
    <oddHeader xml:space="preserve">&amp;R2016 - Año del Bicentenario de la Declaración de la Independecia Nacional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72"/>
  <sheetViews>
    <sheetView view="pageBreakPreview" zoomScale="130" zoomScaleNormal="75" zoomScaleSheetLayoutView="130" workbookViewId="0" topLeftCell="A16">
      <selection activeCell="C55" sqref="C55"/>
    </sheetView>
  </sheetViews>
  <sheetFormatPr defaultColWidth="11.421875" defaultRowHeight="12.75"/>
  <cols>
    <col min="1" max="1" width="38.28125" style="57" customWidth="1"/>
    <col min="2" max="2" width="3.00390625" style="52" customWidth="1"/>
    <col min="3" max="3" width="37.8515625" style="57" customWidth="1"/>
    <col min="4" max="4" width="3.421875" style="57" customWidth="1"/>
    <col min="5" max="5" width="37.8515625" style="57" customWidth="1"/>
    <col min="6" max="6" width="2.140625" style="57" customWidth="1"/>
    <col min="7" max="16384" width="11.421875" style="52" customWidth="1"/>
  </cols>
  <sheetData>
    <row r="1" spans="1:6" ht="12.75">
      <c r="A1" s="467" t="s">
        <v>257</v>
      </c>
      <c r="B1" s="467"/>
      <c r="C1" s="467"/>
      <c r="D1" s="467"/>
      <c r="E1" s="467"/>
      <c r="F1" s="52"/>
    </row>
    <row r="2" spans="1:6" ht="12.75">
      <c r="A2" s="467" t="s">
        <v>200</v>
      </c>
      <c r="B2" s="467"/>
      <c r="C2" s="467"/>
      <c r="D2" s="467"/>
      <c r="E2" s="467"/>
      <c r="F2" s="52"/>
    </row>
    <row r="3" spans="1:5" s="54" customFormat="1" ht="12.75">
      <c r="A3" s="465" t="str">
        <f>+'1.modelos'!A3</f>
        <v>RUEDAS DE ALEACIÓN</v>
      </c>
      <c r="B3" s="465"/>
      <c r="C3" s="465"/>
      <c r="D3" s="465"/>
      <c r="E3" s="465"/>
    </row>
    <row r="4" spans="1:6" ht="12.75">
      <c r="A4" s="467" t="s">
        <v>112</v>
      </c>
      <c r="B4" s="467"/>
      <c r="C4" s="467"/>
      <c r="D4" s="467"/>
      <c r="E4" s="467"/>
      <c r="F4" s="52"/>
    </row>
    <row r="5" spans="1:6" ht="60" customHeight="1" thickBot="1">
      <c r="A5" s="53"/>
      <c r="C5" s="54"/>
      <c r="D5" s="54"/>
      <c r="E5" s="54"/>
      <c r="F5" s="54"/>
    </row>
    <row r="6" spans="1:5" ht="39" thickBot="1">
      <c r="A6" s="344" t="s">
        <v>113</v>
      </c>
      <c r="C6" s="24" t="s">
        <v>160</v>
      </c>
      <c r="D6" s="28"/>
      <c r="E6" s="24" t="s">
        <v>161</v>
      </c>
    </row>
    <row r="7" spans="1:5" ht="12.75">
      <c r="A7" s="100">
        <f>+'3.vol.'!C8</f>
        <v>41275</v>
      </c>
      <c r="C7" s="32"/>
      <c r="D7" s="33"/>
      <c r="E7" s="32"/>
    </row>
    <row r="8" spans="1:5" ht="12.75">
      <c r="A8" s="395">
        <f>+'3.vol.'!C9</f>
        <v>41306</v>
      </c>
      <c r="C8" s="36"/>
      <c r="D8" s="33"/>
      <c r="E8" s="36"/>
    </row>
    <row r="9" spans="1:5" ht="12.75">
      <c r="A9" s="395">
        <f>+'3.vol.'!C10</f>
        <v>41334</v>
      </c>
      <c r="C9" s="36"/>
      <c r="D9" s="33"/>
      <c r="E9" s="36"/>
    </row>
    <row r="10" spans="1:5" ht="12.75">
      <c r="A10" s="395">
        <f>+'3.vol.'!C11</f>
        <v>41365</v>
      </c>
      <c r="C10" s="36"/>
      <c r="D10" s="33"/>
      <c r="E10" s="36"/>
    </row>
    <row r="11" spans="1:5" ht="12.75">
      <c r="A11" s="395">
        <f>+'3.vol.'!C12</f>
        <v>41395</v>
      </c>
      <c r="C11" s="36"/>
      <c r="D11" s="33"/>
      <c r="E11" s="36"/>
    </row>
    <row r="12" spans="1:5" ht="12.75">
      <c r="A12" s="395">
        <f>+'3.vol.'!C13</f>
        <v>41426</v>
      </c>
      <c r="C12" s="36"/>
      <c r="D12" s="33"/>
      <c r="E12" s="36"/>
    </row>
    <row r="13" spans="1:5" ht="12.75">
      <c r="A13" s="395">
        <f>+'3.vol.'!C14</f>
        <v>41456</v>
      </c>
      <c r="C13" s="36"/>
      <c r="D13" s="33"/>
      <c r="E13" s="36"/>
    </row>
    <row r="14" spans="1:5" ht="12.75">
      <c r="A14" s="395">
        <f>+'3.vol.'!C15</f>
        <v>41487</v>
      </c>
      <c r="C14" s="36"/>
      <c r="D14" s="33"/>
      <c r="E14" s="36"/>
    </row>
    <row r="15" spans="1:5" ht="12.75">
      <c r="A15" s="395">
        <f>+'3.vol.'!C16</f>
        <v>41518</v>
      </c>
      <c r="C15" s="36"/>
      <c r="D15" s="33"/>
      <c r="E15" s="36"/>
    </row>
    <row r="16" spans="1:5" ht="12.75">
      <c r="A16" s="395">
        <f>+'3.vol.'!C17</f>
        <v>41548</v>
      </c>
      <c r="C16" s="36"/>
      <c r="D16" s="33"/>
      <c r="E16" s="36"/>
    </row>
    <row r="17" spans="1:5" ht="12.75">
      <c r="A17" s="395">
        <f>+'3.vol.'!C18</f>
        <v>41579</v>
      </c>
      <c r="C17" s="36"/>
      <c r="D17" s="33"/>
      <c r="E17" s="36"/>
    </row>
    <row r="18" spans="1:5" ht="13.5" thickBot="1">
      <c r="A18" s="396">
        <f>+'3.vol.'!C19</f>
        <v>41609</v>
      </c>
      <c r="C18" s="39"/>
      <c r="D18" s="33"/>
      <c r="E18" s="39"/>
    </row>
    <row r="19" spans="1:5" ht="12.75">
      <c r="A19" s="100">
        <f>+'3.vol.'!C20</f>
        <v>41640</v>
      </c>
      <c r="C19" s="42"/>
      <c r="D19" s="33"/>
      <c r="E19" s="42"/>
    </row>
    <row r="20" spans="1:5" ht="12.75">
      <c r="A20" s="395">
        <f>+'3.vol.'!C21</f>
        <v>41671</v>
      </c>
      <c r="C20" s="36"/>
      <c r="D20" s="33"/>
      <c r="E20" s="36"/>
    </row>
    <row r="21" spans="1:5" ht="12.75">
      <c r="A21" s="395">
        <f>+'3.vol.'!C22</f>
        <v>41699</v>
      </c>
      <c r="C21" s="36"/>
      <c r="D21" s="33"/>
      <c r="E21" s="36"/>
    </row>
    <row r="22" spans="1:5" ht="12.75">
      <c r="A22" s="395">
        <f>+'3.vol.'!C23</f>
        <v>41730</v>
      </c>
      <c r="C22" s="36"/>
      <c r="D22" s="33"/>
      <c r="E22" s="36"/>
    </row>
    <row r="23" spans="1:5" ht="12.75">
      <c r="A23" s="395">
        <f>+'3.vol.'!C24</f>
        <v>41760</v>
      </c>
      <c r="C23" s="36"/>
      <c r="D23" s="33"/>
      <c r="E23" s="36"/>
    </row>
    <row r="24" spans="1:5" ht="12.75">
      <c r="A24" s="395">
        <f>+'3.vol.'!C25</f>
        <v>41791</v>
      </c>
      <c r="C24" s="36"/>
      <c r="D24" s="33"/>
      <c r="E24" s="36"/>
    </row>
    <row r="25" spans="1:5" ht="12.75">
      <c r="A25" s="395">
        <f>+'3.vol.'!C26</f>
        <v>41821</v>
      </c>
      <c r="C25" s="36"/>
      <c r="D25" s="33"/>
      <c r="E25" s="36"/>
    </row>
    <row r="26" spans="1:5" ht="12.75">
      <c r="A26" s="395">
        <f>+'3.vol.'!C27</f>
        <v>41852</v>
      </c>
      <c r="C26" s="36"/>
      <c r="D26" s="33"/>
      <c r="E26" s="36"/>
    </row>
    <row r="27" spans="1:5" ht="12.75">
      <c r="A27" s="395">
        <f>+'3.vol.'!C28</f>
        <v>41883</v>
      </c>
      <c r="C27" s="293"/>
      <c r="D27" s="309"/>
      <c r="E27" s="293"/>
    </row>
    <row r="28" spans="1:5" ht="12.75">
      <c r="A28" s="395">
        <f>+'3.vol.'!C29</f>
        <v>41913</v>
      </c>
      <c r="C28" s="36"/>
      <c r="D28" s="33"/>
      <c r="E28" s="36"/>
    </row>
    <row r="29" spans="1:5" ht="12.75">
      <c r="A29" s="395">
        <f>+'3.vol.'!C30</f>
        <v>41944</v>
      </c>
      <c r="C29" s="36"/>
      <c r="D29" s="33"/>
      <c r="E29" s="36"/>
    </row>
    <row r="30" spans="1:5" ht="13.5" thickBot="1">
      <c r="A30" s="396">
        <f>+'3.vol.'!C31</f>
        <v>41974</v>
      </c>
      <c r="C30" s="45"/>
      <c r="D30" s="33"/>
      <c r="E30" s="45"/>
    </row>
    <row r="31" spans="1:5" ht="12.75">
      <c r="A31" s="100">
        <f>+'3.vol.'!C32</f>
        <v>42005</v>
      </c>
      <c r="C31" s="32"/>
      <c r="D31" s="33"/>
      <c r="E31" s="32"/>
    </row>
    <row r="32" spans="1:5" ht="12.75">
      <c r="A32" s="395">
        <f>+'3.vol.'!C33</f>
        <v>42036</v>
      </c>
      <c r="C32" s="36"/>
      <c r="D32" s="33"/>
      <c r="E32" s="36"/>
    </row>
    <row r="33" spans="1:5" ht="12.75">
      <c r="A33" s="395">
        <f>+'3.vol.'!C34</f>
        <v>42064</v>
      </c>
      <c r="C33" s="36"/>
      <c r="D33" s="33"/>
      <c r="E33" s="36"/>
    </row>
    <row r="34" spans="1:5" ht="12.75">
      <c r="A34" s="395">
        <f>+'3.vol.'!C35</f>
        <v>42095</v>
      </c>
      <c r="C34" s="36"/>
      <c r="D34" s="33"/>
      <c r="E34" s="36"/>
    </row>
    <row r="35" spans="1:5" ht="12.75">
      <c r="A35" s="395">
        <f>+'3.vol.'!C36</f>
        <v>42125</v>
      </c>
      <c r="C35" s="36"/>
      <c r="D35" s="33"/>
      <c r="E35" s="36"/>
    </row>
    <row r="36" spans="1:5" ht="12.75">
      <c r="A36" s="395">
        <f>+'3.vol.'!C37</f>
        <v>42156</v>
      </c>
      <c r="C36" s="36"/>
      <c r="D36" s="33"/>
      <c r="E36" s="36"/>
    </row>
    <row r="37" spans="1:5" ht="12.75">
      <c r="A37" s="395">
        <f>+'3.vol.'!C38</f>
        <v>42186</v>
      </c>
      <c r="C37" s="36"/>
      <c r="D37" s="33"/>
      <c r="E37" s="36"/>
    </row>
    <row r="38" spans="1:5" ht="12.75">
      <c r="A38" s="395">
        <f>+'3.vol.'!C39</f>
        <v>42217</v>
      </c>
      <c r="C38" s="36"/>
      <c r="D38" s="33"/>
      <c r="E38" s="36"/>
    </row>
    <row r="39" spans="1:5" ht="12.75">
      <c r="A39" s="395">
        <f>+'3.vol.'!C40</f>
        <v>42248</v>
      </c>
      <c r="C39" s="36"/>
      <c r="D39" s="33"/>
      <c r="E39" s="36"/>
    </row>
    <row r="40" spans="1:5" ht="12.75">
      <c r="A40" s="395">
        <f>+'3.vol.'!C41</f>
        <v>42278</v>
      </c>
      <c r="C40" s="36"/>
      <c r="D40" s="33"/>
      <c r="E40" s="36"/>
    </row>
    <row r="41" spans="1:5" ht="12.75">
      <c r="A41" s="395">
        <f>+'3.vol.'!C42</f>
        <v>42309</v>
      </c>
      <c r="C41" s="36"/>
      <c r="D41" s="33"/>
      <c r="E41" s="36"/>
    </row>
    <row r="42" spans="1:5" ht="13.5" thickBot="1">
      <c r="A42" s="396">
        <f>+'3.vol.'!C43</f>
        <v>42339</v>
      </c>
      <c r="C42" s="39"/>
      <c r="D42" s="33"/>
      <c r="E42" s="39"/>
    </row>
    <row r="43" spans="1:5" ht="12.75">
      <c r="A43" s="100">
        <f>+'3.vol.'!C44</f>
        <v>42370</v>
      </c>
      <c r="C43" s="32"/>
      <c r="D43" s="33"/>
      <c r="E43" s="32"/>
    </row>
    <row r="44" spans="1:5" ht="12.75">
      <c r="A44" s="395">
        <f>+'3.vol.'!C45</f>
        <v>42401</v>
      </c>
      <c r="C44" s="36"/>
      <c r="D44" s="33"/>
      <c r="E44" s="36"/>
    </row>
    <row r="45" spans="1:5" ht="12.75">
      <c r="A45" s="395">
        <f>+'3.vol.'!C46</f>
        <v>42430</v>
      </c>
      <c r="C45" s="36"/>
      <c r="D45" s="33"/>
      <c r="E45" s="36"/>
    </row>
    <row r="46" spans="1:5" ht="12.75">
      <c r="A46" s="395">
        <f>+'3.vol.'!C47</f>
        <v>42461</v>
      </c>
      <c r="C46" s="36"/>
      <c r="D46" s="33"/>
      <c r="E46" s="36"/>
    </row>
    <row r="47" spans="1:5" ht="12.75">
      <c r="A47" s="395">
        <f>+'3.vol.'!C48</f>
        <v>42491</v>
      </c>
      <c r="C47" s="36"/>
      <c r="D47" s="33"/>
      <c r="E47" s="36"/>
    </row>
    <row r="48" spans="1:5" ht="12.75">
      <c r="A48" s="395">
        <f>+'3.vol.'!C49</f>
        <v>42522</v>
      </c>
      <c r="C48" s="36"/>
      <c r="D48" s="33"/>
      <c r="E48" s="36"/>
    </row>
    <row r="49" spans="1:5" ht="12.75" hidden="1">
      <c r="A49" s="395">
        <f>+'3.vol.'!C50</f>
        <v>42552</v>
      </c>
      <c r="C49" s="36"/>
      <c r="D49" s="33"/>
      <c r="E49" s="36"/>
    </row>
    <row r="50" spans="1:5" ht="12.75" hidden="1">
      <c r="A50" s="395">
        <f>+'3.vol.'!C51</f>
        <v>42583</v>
      </c>
      <c r="C50" s="36"/>
      <c r="D50" s="33"/>
      <c r="E50" s="36"/>
    </row>
    <row r="51" spans="1:5" ht="13.5" hidden="1" thickBot="1">
      <c r="A51" s="396">
        <f>+'3.vol.'!C52</f>
        <v>42614</v>
      </c>
      <c r="C51" s="39"/>
      <c r="D51" s="33"/>
      <c r="E51" s="39"/>
    </row>
    <row r="52" spans="1:5" ht="13.5" hidden="1" thickBot="1">
      <c r="A52" s="360"/>
      <c r="C52" s="42"/>
      <c r="D52" s="33"/>
      <c r="E52" s="42"/>
    </row>
    <row r="53" spans="1:5" ht="13.5" hidden="1" thickBot="1">
      <c r="A53" s="361"/>
      <c r="C53" s="39"/>
      <c r="D53" s="33"/>
      <c r="E53" s="39"/>
    </row>
    <row r="54" spans="1:5" ht="13.5" hidden="1" thickBot="1">
      <c r="A54" s="361"/>
      <c r="C54" s="362"/>
      <c r="D54" s="33"/>
      <c r="E54" s="362"/>
    </row>
    <row r="55" spans="1:5" ht="57.75" customHeight="1" thickBot="1">
      <c r="A55" s="46"/>
      <c r="C55" s="33"/>
      <c r="D55" s="33"/>
      <c r="E55" s="33"/>
    </row>
    <row r="56" spans="1:6" ht="39" thickBot="1">
      <c r="A56" s="347" t="s">
        <v>9</v>
      </c>
      <c r="C56" s="58" t="str">
        <f>+C6</f>
        <v>Ventas de Producción Propia
En pesos</v>
      </c>
      <c r="D56" s="310"/>
      <c r="E56" s="58" t="str">
        <f>+E6</f>
        <v>Ventas de Producción Encargada o Contratada a Terceros
En pesos</v>
      </c>
      <c r="F56" s="59"/>
    </row>
    <row r="57" spans="1:5" ht="12.75">
      <c r="A57" s="346">
        <f>+'3.vol.'!C59</f>
        <v>2013</v>
      </c>
      <c r="C57" s="60"/>
      <c r="D57" s="311"/>
      <c r="E57" s="60"/>
    </row>
    <row r="58" spans="1:5" ht="12.75">
      <c r="A58" s="61">
        <f>+'3.vol.'!C60</f>
        <v>2014</v>
      </c>
      <c r="C58" s="62"/>
      <c r="D58" s="311"/>
      <c r="E58" s="62"/>
    </row>
    <row r="59" spans="1:5" ht="13.5" thickBot="1">
      <c r="A59" s="363">
        <f>+'3.vol.'!C61</f>
        <v>2015</v>
      </c>
      <c r="C59" s="63"/>
      <c r="D59" s="311"/>
      <c r="E59" s="63"/>
    </row>
    <row r="60" spans="1:6" s="55" customFormat="1" ht="12.75">
      <c r="A60" s="174" t="s">
        <v>234</v>
      </c>
      <c r="C60" s="364"/>
      <c r="D60" s="365"/>
      <c r="E60" s="364"/>
      <c r="F60" s="54"/>
    </row>
    <row r="61" spans="1:6" s="55" customFormat="1" ht="13.5" thickBot="1">
      <c r="A61" s="180" t="s">
        <v>233</v>
      </c>
      <c r="C61" s="66"/>
      <c r="D61" s="312"/>
      <c r="E61" s="66"/>
      <c r="F61" s="54"/>
    </row>
    <row r="62" ht="13.5" thickBot="1"/>
    <row r="63" spans="1:5" ht="13.5" thickBot="1">
      <c r="A63" s="348" t="s">
        <v>204</v>
      </c>
      <c r="E63" s="154" t="s">
        <v>171</v>
      </c>
    </row>
    <row r="64" ht="12.75" hidden="1">
      <c r="A64" s="83" t="s">
        <v>156</v>
      </c>
    </row>
    <row r="65" ht="12.75" hidden="1"/>
    <row r="66" ht="38.25" customHeight="1" hidden="1" thickBot="1"/>
    <row r="67" spans="1:6" ht="39" hidden="1" thickBot="1">
      <c r="A67" s="88" t="s">
        <v>9</v>
      </c>
      <c r="B67" s="97"/>
      <c r="C67" s="94" t="str">
        <f>+C56</f>
        <v>Ventas de Producción Propia
En pesos</v>
      </c>
      <c r="D67" s="313"/>
      <c r="E67" s="94" t="str">
        <f>+E56</f>
        <v>Ventas de Producción Encargada o Contratada a Terceros
En pesos</v>
      </c>
      <c r="F67" s="89"/>
    </row>
    <row r="68" spans="1:6" ht="12.75" hidden="1">
      <c r="A68" s="96">
        <v>2002</v>
      </c>
      <c r="B68" s="97"/>
      <c r="C68" s="108">
        <f>+C57-SUM(C7:C18)</f>
        <v>0</v>
      </c>
      <c r="D68" s="314"/>
      <c r="E68" s="108">
        <f>+E57-SUM(E7:E18)</f>
        <v>0</v>
      </c>
      <c r="F68" s="97"/>
    </row>
    <row r="69" spans="1:6" ht="12.75" hidden="1">
      <c r="A69" s="98">
        <v>2003</v>
      </c>
      <c r="B69" s="97"/>
      <c r="C69" s="112">
        <f>+C58-SUM(C19:C30)</f>
        <v>0</v>
      </c>
      <c r="D69" s="314"/>
      <c r="E69" s="112">
        <f>+E58-SUM(E19:E30)</f>
        <v>0</v>
      </c>
      <c r="F69" s="97"/>
    </row>
    <row r="70" spans="1:6" ht="13.5" hidden="1" thickBot="1">
      <c r="A70" s="99">
        <v>2004</v>
      </c>
      <c r="B70" s="97"/>
      <c r="C70" s="116">
        <f>+C59-SUM(C31:C42)</f>
        <v>0</v>
      </c>
      <c r="D70" s="314"/>
      <c r="E70" s="116">
        <f>+E59-SUM(E31:E42)</f>
        <v>0</v>
      </c>
      <c r="F70" s="97"/>
    </row>
    <row r="71" spans="1:6" ht="12.75" hidden="1">
      <c r="A71" s="96" t="s">
        <v>193</v>
      </c>
      <c r="B71" s="97"/>
      <c r="C71" s="121">
        <v>0</v>
      </c>
      <c r="D71" s="314"/>
      <c r="E71" s="121">
        <v>0</v>
      </c>
      <c r="F71" s="97"/>
    </row>
    <row r="72" spans="1:6" ht="13.5" hidden="1" thickBot="1">
      <c r="A72" s="99" t="s">
        <v>192</v>
      </c>
      <c r="B72" s="97"/>
      <c r="C72" s="126">
        <v>0</v>
      </c>
      <c r="D72" s="315"/>
      <c r="E72" s="126">
        <v>0</v>
      </c>
      <c r="F72" s="97"/>
    </row>
    <row r="73" ht="12.75" hidden="1"/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rintOptions horizontalCentered="1" verticalCentered="1"/>
  <pageMargins left="0.2362204724409449" right="0.2362204724409449" top="0.5905511811023623" bottom="0.1968503937007874" header="0.1968503937007874" footer="0"/>
  <pageSetup fitToHeight="1" fitToWidth="1" horizontalDpi="1200" verticalDpi="1200" orientation="portrait" paperSize="9" scale="83" r:id="rId1"/>
  <headerFooter alignWithMargins="0">
    <oddHeader>&amp;R2016 - Año del Bicentenario de la Declaración de la Indepencia Nacional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74"/>
  <sheetViews>
    <sheetView view="pageBreakPreview" zoomScale="130" zoomScaleNormal="75" zoomScaleSheetLayoutView="130" workbookViewId="0" topLeftCell="A10">
      <selection activeCell="E10" sqref="E10"/>
    </sheetView>
  </sheetViews>
  <sheetFormatPr defaultColWidth="11.421875" defaultRowHeight="12.75"/>
  <cols>
    <col min="1" max="1" width="38.28125" style="57" customWidth="1"/>
    <col min="2" max="2" width="3.00390625" style="52" customWidth="1"/>
    <col min="3" max="3" width="38.28125" style="57" hidden="1" customWidth="1"/>
    <col min="4" max="4" width="31.7109375" style="67" customWidth="1"/>
    <col min="5" max="8" width="11.421875" style="52" customWidth="1"/>
    <col min="9" max="9" width="18.57421875" style="52" customWidth="1"/>
    <col min="10" max="16384" width="11.421875" style="52" customWidth="1"/>
  </cols>
  <sheetData>
    <row r="1" spans="1:4" ht="21.75" customHeight="1">
      <c r="A1" s="467" t="s">
        <v>203</v>
      </c>
      <c r="B1" s="467"/>
      <c r="C1" s="467"/>
      <c r="D1" s="467"/>
    </row>
    <row r="2" spans="1:4" ht="19.5" customHeight="1">
      <c r="A2" s="467" t="s">
        <v>206</v>
      </c>
      <c r="B2" s="467"/>
      <c r="C2" s="467"/>
      <c r="D2" s="467"/>
    </row>
    <row r="3" spans="1:4" ht="21" customHeight="1">
      <c r="A3" s="467" t="s">
        <v>201</v>
      </c>
      <c r="B3" s="467"/>
      <c r="C3" s="467"/>
      <c r="D3" s="467"/>
    </row>
    <row r="4" spans="1:9" s="54" customFormat="1" ht="26.25" customHeight="1" thickBot="1">
      <c r="A4" s="465" t="str">
        <f>+'1.modelos'!A3</f>
        <v>RUEDAS DE ALEACIÓN</v>
      </c>
      <c r="B4" s="465"/>
      <c r="C4" s="465"/>
      <c r="D4" s="465"/>
      <c r="F4" s="367"/>
      <c r="G4" s="367"/>
      <c r="I4" s="366" t="s">
        <v>122</v>
      </c>
    </row>
    <row r="5" spans="1:9" ht="21.75" customHeight="1" thickBot="1">
      <c r="A5" s="467" t="s">
        <v>112</v>
      </c>
      <c r="B5" s="467"/>
      <c r="C5" s="467"/>
      <c r="D5" s="467"/>
      <c r="F5" s="468" t="s">
        <v>132</v>
      </c>
      <c r="G5" s="469"/>
      <c r="I5" s="83" t="s">
        <v>159</v>
      </c>
    </row>
    <row r="6" spans="1:9" ht="12.75">
      <c r="A6" s="316"/>
      <c r="B6" s="316"/>
      <c r="C6" s="316"/>
      <c r="D6" s="316"/>
      <c r="F6" s="350"/>
      <c r="G6" s="350"/>
      <c r="I6" s="83"/>
    </row>
    <row r="7" spans="1:4" ht="13.5" thickBot="1">
      <c r="A7" s="53"/>
      <c r="C7" s="54"/>
      <c r="D7" s="56"/>
    </row>
    <row r="8" spans="1:9" ht="60" customHeight="1" thickBot="1">
      <c r="A8" s="344" t="s">
        <v>113</v>
      </c>
      <c r="D8" s="24" t="s">
        <v>202</v>
      </c>
      <c r="G8" s="89"/>
      <c r="I8" s="24" t="s">
        <v>146</v>
      </c>
    </row>
    <row r="9" spans="1:9" ht="12.75">
      <c r="A9" s="100">
        <f>+'4.$'!A7</f>
        <v>41275</v>
      </c>
      <c r="D9" s="296">
        <f>+I9</f>
      </c>
      <c r="F9" s="89" t="s">
        <v>128</v>
      </c>
      <c r="I9" s="291">
        <f>IF('4.conf'!C8&gt;0,('4.conf'!C8/'4.conf'!$F$11)*100,"")</f>
      </c>
    </row>
    <row r="10" spans="1:9" ht="12.75">
      <c r="A10" s="395">
        <f>+'4.$'!A8</f>
        <v>41306</v>
      </c>
      <c r="D10" s="294">
        <f aca="true" t="shared" si="0" ref="D10:D56">+I10</f>
      </c>
      <c r="F10" s="89" t="s">
        <v>129</v>
      </c>
      <c r="I10" s="289">
        <f>IF('4.conf'!C9&gt;0,('4.conf'!C9/'4.conf'!$F$11)*100,"")</f>
      </c>
    </row>
    <row r="11" spans="1:9" ht="12.75">
      <c r="A11" s="395">
        <f>+'4.$'!A9</f>
        <v>41334</v>
      </c>
      <c r="D11" s="294">
        <f t="shared" si="0"/>
      </c>
      <c r="F11" s="89" t="s">
        <v>130</v>
      </c>
      <c r="I11" s="289">
        <f>IF('4.conf'!C10&gt;0,('4.conf'!C10/'4.conf'!$F$11)*100,"")</f>
      </c>
    </row>
    <row r="12" spans="1:9" ht="12.75">
      <c r="A12" s="395">
        <f>+'4.$'!A10</f>
        <v>41365</v>
      </c>
      <c r="D12" s="294">
        <f t="shared" si="0"/>
      </c>
      <c r="F12" s="89" t="s">
        <v>131</v>
      </c>
      <c r="I12" s="289">
        <f>IF('4.conf'!C11&gt;0,('4.conf'!C11/'4.conf'!$F$11)*100,"")</f>
      </c>
    </row>
    <row r="13" spans="1:9" ht="12.75">
      <c r="A13" s="395">
        <f>+'4.$'!A11</f>
        <v>41395</v>
      </c>
      <c r="D13" s="294">
        <f t="shared" si="0"/>
      </c>
      <c r="I13" s="289">
        <f>IF('4.conf'!C12&gt;0,('4.conf'!C12/'4.conf'!$F$11)*100,"")</f>
      </c>
    </row>
    <row r="14" spans="1:9" ht="12.75">
      <c r="A14" s="395">
        <f>+'4.$'!A12</f>
        <v>41426</v>
      </c>
      <c r="D14" s="294">
        <f t="shared" si="0"/>
      </c>
      <c r="I14" s="289">
        <f>IF('4.conf'!C13&gt;0,('4.conf'!C13/'4.conf'!$F$11)*100,"")</f>
      </c>
    </row>
    <row r="15" spans="1:9" ht="12.75">
      <c r="A15" s="395">
        <f>+'4.$'!A13</f>
        <v>41456</v>
      </c>
      <c r="D15" s="294">
        <f t="shared" si="0"/>
      </c>
      <c r="I15" s="289">
        <f>IF('4.conf'!C14&gt;0,('4.conf'!C14/'4.conf'!$F$11)*100,"")</f>
      </c>
    </row>
    <row r="16" spans="1:9" ht="12.75">
      <c r="A16" s="395">
        <f>+'4.$'!A14</f>
        <v>41487</v>
      </c>
      <c r="D16" s="294">
        <f t="shared" si="0"/>
      </c>
      <c r="I16" s="289">
        <f>IF('4.conf'!C15&gt;0,('4.conf'!C15/'4.conf'!$F$11)*100,"")</f>
      </c>
    </row>
    <row r="17" spans="1:9" ht="12.75">
      <c r="A17" s="395">
        <f>+'4.$'!A15</f>
        <v>41518</v>
      </c>
      <c r="D17" s="294">
        <f t="shared" si="0"/>
      </c>
      <c r="I17" s="289">
        <f>IF('4.conf'!C16&gt;0,('4.conf'!C16/'4.conf'!$F$11)*100,"")</f>
      </c>
    </row>
    <row r="18" spans="1:9" ht="12.75">
      <c r="A18" s="395">
        <f>+'4.$'!A16</f>
        <v>41548</v>
      </c>
      <c r="D18" s="294">
        <f t="shared" si="0"/>
      </c>
      <c r="I18" s="289">
        <f>IF('4.conf'!C17&gt;0,('4.conf'!C17/'4.conf'!$F$11)*100,"")</f>
      </c>
    </row>
    <row r="19" spans="1:9" ht="12.75">
      <c r="A19" s="395">
        <f>+'4.$'!A17</f>
        <v>41579</v>
      </c>
      <c r="D19" s="294">
        <f t="shared" si="0"/>
      </c>
      <c r="I19" s="289">
        <f>IF('4.conf'!C18&gt;0,('4.conf'!C18/'4.conf'!$F$11)*100,"")</f>
      </c>
    </row>
    <row r="20" spans="1:9" ht="13.5" thickBot="1">
      <c r="A20" s="396">
        <f>+'4.$'!A18</f>
        <v>41609</v>
      </c>
      <c r="D20" s="295">
        <f t="shared" si="0"/>
      </c>
      <c r="I20" s="290">
        <f>IF('4.conf'!C19&gt;0,('4.conf'!C19/'4.conf'!$F$11)*100,"")</f>
      </c>
    </row>
    <row r="21" spans="1:9" ht="12.75">
      <c r="A21" s="100">
        <f>+'4.$'!A19</f>
        <v>41640</v>
      </c>
      <c r="D21" s="296">
        <f t="shared" si="0"/>
      </c>
      <c r="I21" s="291">
        <f>IF('4.conf'!C20&gt;0,('4.conf'!C20/'4.conf'!$F$11)*100,"")</f>
      </c>
    </row>
    <row r="22" spans="1:9" ht="12.75">
      <c r="A22" s="395">
        <f>+'4.$'!A20</f>
        <v>41671</v>
      </c>
      <c r="D22" s="294">
        <f t="shared" si="0"/>
      </c>
      <c r="I22" s="289">
        <f>IF('4.conf'!C21&gt;0,('4.conf'!C21/'4.conf'!$F$11)*100,"")</f>
      </c>
    </row>
    <row r="23" spans="1:9" ht="12.75">
      <c r="A23" s="395">
        <f>+'4.$'!A21</f>
        <v>41699</v>
      </c>
      <c r="D23" s="294">
        <f t="shared" si="0"/>
      </c>
      <c r="I23" s="289">
        <f>IF('4.conf'!C22&gt;0,('4.conf'!C22/'4.conf'!$F$11)*100,"")</f>
      </c>
    </row>
    <row r="24" spans="1:9" ht="12.75">
      <c r="A24" s="395">
        <f>+'4.$'!A22</f>
        <v>41730</v>
      </c>
      <c r="D24" s="294">
        <f t="shared" si="0"/>
      </c>
      <c r="I24" s="289">
        <f>IF('4.conf'!C23&gt;0,('4.conf'!C23/'4.conf'!$F$11)*100,"")</f>
      </c>
    </row>
    <row r="25" spans="1:9" ht="12.75">
      <c r="A25" s="395">
        <f>+'4.$'!A23</f>
        <v>41760</v>
      </c>
      <c r="D25" s="294">
        <f t="shared" si="0"/>
      </c>
      <c r="I25" s="289">
        <f>IF('4.conf'!C24&gt;0,('4.conf'!C24/'4.conf'!$F$11)*100,"")</f>
      </c>
    </row>
    <row r="26" spans="1:9" ht="12.75">
      <c r="A26" s="395">
        <f>+'4.$'!A24</f>
        <v>41791</v>
      </c>
      <c r="D26" s="294">
        <f t="shared" si="0"/>
      </c>
      <c r="I26" s="289">
        <f>IF('4.conf'!C25&gt;0,('4.conf'!C25/'4.conf'!$F$11)*100,"")</f>
      </c>
    </row>
    <row r="27" spans="1:9" ht="12.75">
      <c r="A27" s="395">
        <f>+'4.$'!A25</f>
        <v>41821</v>
      </c>
      <c r="D27" s="294">
        <f t="shared" si="0"/>
      </c>
      <c r="I27" s="289">
        <f>IF('4.conf'!C26&gt;0,('4.conf'!C26/'4.conf'!$F$11)*100,"")</f>
      </c>
    </row>
    <row r="28" spans="1:9" ht="12.75">
      <c r="A28" s="395">
        <f>+'4.$'!A26</f>
        <v>41852</v>
      </c>
      <c r="D28" s="294">
        <f t="shared" si="0"/>
      </c>
      <c r="I28" s="289">
        <f>IF('4.conf'!C27&gt;0,('4.conf'!C27/'4.conf'!$F$11)*100,"")</f>
      </c>
    </row>
    <row r="29" spans="1:9" ht="12.75">
      <c r="A29" s="395">
        <f>+'4.$'!A27</f>
        <v>41883</v>
      </c>
      <c r="D29" s="294">
        <f t="shared" si="0"/>
      </c>
      <c r="I29" s="289">
        <f>IF('4.conf'!C28&gt;0,('4.conf'!C28/'4.conf'!$F$11)*100,"")</f>
      </c>
    </row>
    <row r="30" spans="1:9" ht="12.75">
      <c r="A30" s="395">
        <f>+'4.$'!A28</f>
        <v>41913</v>
      </c>
      <c r="D30" s="294">
        <f t="shared" si="0"/>
      </c>
      <c r="I30" s="289">
        <f>IF('4.conf'!C29&gt;0,('4.conf'!C29/'4.conf'!$F$11)*100,"")</f>
      </c>
    </row>
    <row r="31" spans="1:9" ht="12.75">
      <c r="A31" s="395">
        <f>+'4.$'!A29</f>
        <v>41944</v>
      </c>
      <c r="D31" s="294">
        <f t="shared" si="0"/>
      </c>
      <c r="I31" s="289">
        <f>IF('4.conf'!C30&gt;0,('4.conf'!C30/'4.conf'!$F$11)*100,"")</f>
      </c>
    </row>
    <row r="32" spans="1:9" ht="13.5" thickBot="1">
      <c r="A32" s="396">
        <f>+'4.$'!A30</f>
        <v>41974</v>
      </c>
      <c r="D32" s="297">
        <f t="shared" si="0"/>
      </c>
      <c r="I32" s="292">
        <f>IF('4.conf'!C31&gt;0,('4.conf'!C31/'4.conf'!$F$11)*100,"")</f>
      </c>
    </row>
    <row r="33" spans="1:9" ht="12.75">
      <c r="A33" s="100">
        <f>+'4.$'!A31</f>
        <v>42005</v>
      </c>
      <c r="D33" s="298">
        <f t="shared" si="0"/>
      </c>
      <c r="I33" s="288">
        <f>IF('4.conf'!C32&gt;0,('4.conf'!C32/'4.conf'!$F$11)*100,"")</f>
      </c>
    </row>
    <row r="34" spans="1:9" ht="12.75">
      <c r="A34" s="395">
        <f>+'4.$'!A32</f>
        <v>42036</v>
      </c>
      <c r="D34" s="294">
        <f t="shared" si="0"/>
      </c>
      <c r="I34" s="289">
        <f>IF('4.conf'!C33&gt;0,('4.conf'!C33/'4.conf'!$F$11)*100,"")</f>
      </c>
    </row>
    <row r="35" spans="1:9" ht="12.75">
      <c r="A35" s="395">
        <f>+'4.$'!A33</f>
        <v>42064</v>
      </c>
      <c r="D35" s="294">
        <f t="shared" si="0"/>
      </c>
      <c r="I35" s="289">
        <f>IF('4.conf'!C34&gt;0,('4.conf'!C34/'4.conf'!$F$11)*100,"")</f>
      </c>
    </row>
    <row r="36" spans="1:9" ht="12.75">
      <c r="A36" s="395">
        <f>+'4.$'!A34</f>
        <v>42095</v>
      </c>
      <c r="D36" s="294">
        <f t="shared" si="0"/>
      </c>
      <c r="I36" s="289">
        <f>IF('4.conf'!C35&gt;0,('4.conf'!C35/'4.conf'!$F$11)*100,"")</f>
      </c>
    </row>
    <row r="37" spans="1:9" ht="12.75">
      <c r="A37" s="395">
        <f>+'4.$'!A35</f>
        <v>42125</v>
      </c>
      <c r="D37" s="294">
        <f t="shared" si="0"/>
      </c>
      <c r="I37" s="289">
        <f>IF('4.conf'!C36&gt;0,('4.conf'!C36/'4.conf'!$F$11)*100,"")</f>
      </c>
    </row>
    <row r="38" spans="1:9" ht="12.75">
      <c r="A38" s="395">
        <f>+'4.$'!A36</f>
        <v>42156</v>
      </c>
      <c r="D38" s="294">
        <f t="shared" si="0"/>
      </c>
      <c r="I38" s="289">
        <f>IF('4.conf'!C37&gt;0,('4.conf'!C37/'4.conf'!$F$11)*100,"")</f>
      </c>
    </row>
    <row r="39" spans="1:9" ht="12.75">
      <c r="A39" s="395">
        <f>+'4.$'!A37</f>
        <v>42186</v>
      </c>
      <c r="D39" s="294">
        <f t="shared" si="0"/>
      </c>
      <c r="I39" s="289">
        <f>IF('4.conf'!C38&gt;0,('4.conf'!C38/'4.conf'!$F$11)*100,"")</f>
      </c>
    </row>
    <row r="40" spans="1:9" ht="12.75">
      <c r="A40" s="395">
        <f>+'4.$'!A38</f>
        <v>42217</v>
      </c>
      <c r="D40" s="294">
        <f t="shared" si="0"/>
      </c>
      <c r="I40" s="289">
        <f>IF('4.conf'!C39&gt;0,('4.conf'!C39/'4.conf'!$F$11)*100,"")</f>
      </c>
    </row>
    <row r="41" spans="1:9" ht="12.75">
      <c r="A41" s="395">
        <f>+'4.$'!A39</f>
        <v>42248</v>
      </c>
      <c r="D41" s="294">
        <f t="shared" si="0"/>
      </c>
      <c r="I41" s="289">
        <f>IF('4.conf'!C40&gt;0,('4.conf'!C40/'4.conf'!$F$11)*100,"")</f>
      </c>
    </row>
    <row r="42" spans="1:9" ht="12.75">
      <c r="A42" s="395">
        <f>+'4.$'!A40</f>
        <v>42278</v>
      </c>
      <c r="D42" s="294">
        <f t="shared" si="0"/>
      </c>
      <c r="I42" s="289">
        <f>IF('4.conf'!C41&gt;0,('4.conf'!C41/'4.conf'!$F$11)*100,"")</f>
      </c>
    </row>
    <row r="43" spans="1:9" ht="12.75">
      <c r="A43" s="395">
        <f>+'4.$'!A41</f>
        <v>42309</v>
      </c>
      <c r="D43" s="294">
        <f t="shared" si="0"/>
      </c>
      <c r="I43" s="289">
        <f>IF('4.conf'!C42&gt;0,('4.conf'!C42/'4.conf'!$F$11)*100,"")</f>
      </c>
    </row>
    <row r="44" spans="1:9" ht="13.5" thickBot="1">
      <c r="A44" s="396">
        <f>+'4.$'!A42</f>
        <v>42339</v>
      </c>
      <c r="D44" s="295">
        <f t="shared" si="0"/>
      </c>
      <c r="I44" s="289">
        <f>IF('4.conf'!C43&gt;0,('4.conf'!C43/'4.conf'!$F$11)*100,"")</f>
      </c>
    </row>
    <row r="45" spans="1:9" ht="12.75">
      <c r="A45" s="100">
        <f>+'4.$'!A43</f>
        <v>42370</v>
      </c>
      <c r="D45" s="298">
        <f t="shared" si="0"/>
      </c>
      <c r="I45" s="289">
        <f>IF('4.conf'!C44&gt;0,('4.conf'!C44/'4.conf'!$F$11)*100,"")</f>
      </c>
    </row>
    <row r="46" spans="1:9" ht="12.75">
      <c r="A46" s="395">
        <f>+'4.$'!A44</f>
        <v>42401</v>
      </c>
      <c r="D46" s="294">
        <f t="shared" si="0"/>
      </c>
      <c r="I46" s="289">
        <f>IF('4.conf'!C45&gt;0,('4.conf'!C45/'4.conf'!$F$11)*100,"")</f>
      </c>
    </row>
    <row r="47" spans="1:9" ht="12.75">
      <c r="A47" s="395">
        <f>+'4.$'!A45</f>
        <v>42430</v>
      </c>
      <c r="D47" s="294">
        <f t="shared" si="0"/>
      </c>
      <c r="I47" s="289">
        <f>IF('4.conf'!C46&gt;0,('4.conf'!C46/'4.conf'!$F$11)*100,"")</f>
      </c>
    </row>
    <row r="48" spans="1:9" ht="12.75">
      <c r="A48" s="395">
        <f>+'4.$'!A46</f>
        <v>42461</v>
      </c>
      <c r="D48" s="294">
        <f t="shared" si="0"/>
      </c>
      <c r="I48" s="289">
        <f>IF('4.conf'!C47&gt;0,('4.conf'!C47/'4.conf'!$F$11)*100,"")</f>
      </c>
    </row>
    <row r="49" spans="1:9" ht="12.75">
      <c r="A49" s="395">
        <f>+'4.$'!A47</f>
        <v>42491</v>
      </c>
      <c r="D49" s="294">
        <f t="shared" si="0"/>
      </c>
      <c r="I49" s="289">
        <f>IF('4.conf'!C48&gt;0,('4.conf'!C48/'4.conf'!$F$11)*100,"")</f>
      </c>
    </row>
    <row r="50" spans="1:9" ht="12.75">
      <c r="A50" s="395">
        <f>+'4.$'!A48</f>
        <v>42522</v>
      </c>
      <c r="D50" s="294">
        <f t="shared" si="0"/>
      </c>
      <c r="I50" s="289">
        <f>IF('4.conf'!C49&gt;0,('4.conf'!C49/'4.conf'!$F$11)*100,"")</f>
      </c>
    </row>
    <row r="51" spans="1:9" ht="12.75" hidden="1">
      <c r="A51" s="395">
        <f>+'4.$'!A49</f>
        <v>42552</v>
      </c>
      <c r="D51" s="294">
        <f t="shared" si="0"/>
      </c>
      <c r="I51" s="289">
        <f>IF('4.conf'!C50&gt;0,('4.conf'!C50/'4.conf'!$F$11)*100,"")</f>
      </c>
    </row>
    <row r="52" spans="1:9" ht="12.75" hidden="1">
      <c r="A52" s="395">
        <f>+'4.$'!A50</f>
        <v>42583</v>
      </c>
      <c r="D52" s="294">
        <f t="shared" si="0"/>
      </c>
      <c r="I52" s="289">
        <f>IF('4.conf'!C51&gt;0,('4.conf'!C51/'4.conf'!$F$11)*100,"")</f>
      </c>
    </row>
    <row r="53" spans="1:9" ht="13.5" hidden="1" thickBot="1">
      <c r="A53" s="396">
        <f>+'4.$'!A51</f>
        <v>42614</v>
      </c>
      <c r="D53" s="295">
        <f t="shared" si="0"/>
      </c>
      <c r="I53" s="289">
        <f>IF('4.conf'!C52&gt;0,('4.conf'!C52/'4.conf'!$F$11)*100,"")</f>
      </c>
    </row>
    <row r="54" spans="1:9" ht="13.5" hidden="1" thickBot="1">
      <c r="A54" s="397"/>
      <c r="D54" s="296">
        <f t="shared" si="0"/>
      </c>
      <c r="I54" s="289">
        <f>IF('4.conf'!C53&gt;0,('4.conf'!C53/'4.conf'!$F$11)*100,"")</f>
      </c>
    </row>
    <row r="55" spans="1:9" ht="13.5" hidden="1" thickBot="1">
      <c r="A55" s="361"/>
      <c r="D55" s="295">
        <f t="shared" si="0"/>
      </c>
      <c r="I55" s="289">
        <f>IF('4.conf'!C54&gt;0,('4.conf'!C54/'4.conf'!$F$11)*100,"")</f>
      </c>
    </row>
    <row r="56" spans="1:9" ht="13.5" hidden="1" thickBot="1">
      <c r="A56" s="360"/>
      <c r="D56" s="368">
        <f t="shared" si="0"/>
      </c>
      <c r="I56" s="289">
        <f>IF('4.conf'!C55&gt;0,('4.conf'!C55/'4.conf'!$F$11)*100,"")</f>
      </c>
    </row>
    <row r="57" spans="1:4" ht="13.5" thickBot="1">
      <c r="A57" s="46"/>
      <c r="D57" s="49"/>
    </row>
    <row r="58" spans="1:9" ht="57.75" customHeight="1" thickBot="1">
      <c r="A58" s="347" t="s">
        <v>9</v>
      </c>
      <c r="C58" s="59"/>
      <c r="D58" s="24" t="str">
        <f>+D8</f>
        <v>EXPORTACIONES US$ FOB  </v>
      </c>
      <c r="I58" s="24" t="str">
        <f>+I8</f>
        <v>EXPORTACIONES US$ FOB   RESÚMEN PÚBLICO</v>
      </c>
    </row>
    <row r="59" spans="1:9" ht="12.75">
      <c r="A59" s="346">
        <f>+'4.$'!A57</f>
        <v>2013</v>
      </c>
      <c r="D59" s="299">
        <f>+I59</f>
      </c>
      <c r="I59" s="304">
        <f>IF('4.conf'!C58&gt;0,('4.conf'!C58/'4.conf'!$F$11)*100,"")</f>
      </c>
    </row>
    <row r="60" spans="1:9" ht="12.75">
      <c r="A60" s="61">
        <f>+'4.$'!A58</f>
        <v>2014</v>
      </c>
      <c r="D60" s="300">
        <f>+I60</f>
      </c>
      <c r="I60" s="305">
        <f>IF('4.conf'!C59&gt;0,('4.conf'!C59/'4.conf'!$F$11)*100,"")</f>
      </c>
    </row>
    <row r="61" spans="1:9" ht="13.5" thickBot="1">
      <c r="A61" s="363">
        <f>+'4.$'!A59</f>
        <v>2015</v>
      </c>
      <c r="D61" s="301">
        <f>+I61</f>
      </c>
      <c r="I61" s="306">
        <f>IF('4.conf'!C60&gt;0,('4.conf'!C60/'4.conf'!$F$11)*100,"")</f>
      </c>
    </row>
    <row r="62" spans="1:9" ht="12.75">
      <c r="A62" s="174" t="s">
        <v>234</v>
      </c>
      <c r="D62" s="302">
        <f>+I62</f>
      </c>
      <c r="I62" s="307">
        <f>IF('4.conf'!C61&gt;0,('4.conf'!C61/'4.conf'!$F$11)*100,"")</f>
      </c>
    </row>
    <row r="63" spans="1:9" ht="13.5" thickBot="1">
      <c r="A63" s="180" t="s">
        <v>233</v>
      </c>
      <c r="D63" s="303">
        <f>+I63</f>
      </c>
      <c r="I63" s="308">
        <f>IF('4.conf'!C62&gt;0,('4.conf'!C62/'4.conf'!$F$11)*100,"")</f>
      </c>
    </row>
    <row r="66" ht="12.75" hidden="1">
      <c r="A66" s="83" t="s">
        <v>156</v>
      </c>
    </row>
    <row r="67" ht="12.75" hidden="1"/>
    <row r="68" ht="13.5" hidden="1" thickBot="1"/>
    <row r="69" spans="1:4" ht="38.25" customHeight="1" hidden="1" thickBot="1">
      <c r="A69" s="88" t="s">
        <v>9</v>
      </c>
      <c r="B69" s="97"/>
      <c r="C69" s="89"/>
      <c r="D69" s="94" t="str">
        <f>+D58</f>
        <v>EXPORTACIONES US$ FOB  </v>
      </c>
    </row>
    <row r="70" spans="1:4" ht="12.75" hidden="1">
      <c r="A70" s="96">
        <v>2002</v>
      </c>
      <c r="B70" s="97"/>
      <c r="C70" s="97"/>
      <c r="D70" s="108" t="e">
        <f>+D59-SUM(D9:D20)</f>
        <v>#VALUE!</v>
      </c>
    </row>
    <row r="71" spans="1:4" ht="12.75" hidden="1">
      <c r="A71" s="98">
        <v>2003</v>
      </c>
      <c r="B71" s="97"/>
      <c r="C71" s="97"/>
      <c r="D71" s="112" t="e">
        <f>+D60-SUM(D21:D32)</f>
        <v>#VALUE!</v>
      </c>
    </row>
    <row r="72" spans="1:4" ht="13.5" hidden="1" thickBot="1">
      <c r="A72" s="99">
        <v>2004</v>
      </c>
      <c r="B72" s="97"/>
      <c r="C72" s="97"/>
      <c r="D72" s="116" t="e">
        <f>+D61-SUM(D33:D44)</f>
        <v>#VALUE!</v>
      </c>
    </row>
    <row r="73" spans="1:4" ht="12.75" hidden="1">
      <c r="A73" s="96" t="s">
        <v>193</v>
      </c>
      <c r="B73" s="97"/>
      <c r="C73" s="97"/>
      <c r="D73" s="121" t="e">
        <v>#VALUE!</v>
      </c>
    </row>
    <row r="74" spans="1:4" ht="13.5" hidden="1" thickBot="1">
      <c r="A74" s="99" t="s">
        <v>192</v>
      </c>
      <c r="B74" s="97"/>
      <c r="C74" s="97"/>
      <c r="D74" s="126" t="e">
        <v>#VALUE!</v>
      </c>
    </row>
    <row r="75" ht="12.75" hidden="1"/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A1:D1"/>
    <mergeCell ref="F5:G5"/>
    <mergeCell ref="A2:D2"/>
    <mergeCell ref="A3:D3"/>
    <mergeCell ref="A4:D4"/>
    <mergeCell ref="A5:D5"/>
  </mergeCells>
  <printOptions horizontalCentered="1" verticalCentered="1"/>
  <pageMargins left="0.2362204724409449" right="0.2362204724409449" top="0.5905511811023623" bottom="0.1968503937007874" header="0.1968503937007874" footer="0"/>
  <pageSetup fitToHeight="1" fitToWidth="1" horizontalDpi="1200" verticalDpi="1200" orientation="portrait" paperSize="9" scale="92" r:id="rId2"/>
  <headerFooter alignWithMargins="0">
    <oddHeader xml:space="preserve">&amp;R2016 - Año del Bicentenario de la Declaración de la Independecia Nacional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F71"/>
  <sheetViews>
    <sheetView view="pageBreakPreview" zoomScale="130" zoomScaleSheetLayoutView="130" workbookViewId="0" topLeftCell="A21">
      <selection activeCell="E10" sqref="E10"/>
    </sheetView>
  </sheetViews>
  <sheetFormatPr defaultColWidth="11.421875" defaultRowHeight="12.75"/>
  <cols>
    <col min="1" max="1" width="26.421875" style="57" customWidth="1"/>
    <col min="2" max="2" width="1.8515625" style="52" customWidth="1"/>
    <col min="3" max="3" width="28.421875" style="57" customWidth="1"/>
    <col min="4" max="16384" width="11.421875" style="52" customWidth="1"/>
  </cols>
  <sheetData>
    <row r="1" spans="1:3" ht="12.75">
      <c r="A1" s="467" t="s">
        <v>206</v>
      </c>
      <c r="B1" s="467"/>
      <c r="C1" s="467"/>
    </row>
    <row r="2" spans="1:6" ht="12.75">
      <c r="A2" s="467" t="s">
        <v>119</v>
      </c>
      <c r="B2" s="467"/>
      <c r="C2" s="467"/>
      <c r="F2" s="89" t="s">
        <v>127</v>
      </c>
    </row>
    <row r="3" spans="1:3" s="55" customFormat="1" ht="12.75">
      <c r="A3" s="465" t="str">
        <f>+'1.modelos'!A3</f>
        <v>RUEDAS DE ALEACIÓN</v>
      </c>
      <c r="B3" s="465"/>
      <c r="C3" s="465"/>
    </row>
    <row r="4" spans="1:3" ht="12.75">
      <c r="A4" s="465" t="s">
        <v>112</v>
      </c>
      <c r="B4" s="465"/>
      <c r="C4" s="465"/>
    </row>
    <row r="5" spans="1:3" ht="12.75">
      <c r="A5" s="53"/>
      <c r="B5" s="53"/>
      <c r="C5" s="53"/>
    </row>
    <row r="6" spans="1:3" ht="13.5" thickBot="1">
      <c r="A6" s="53"/>
      <c r="C6" s="54"/>
    </row>
    <row r="7" spans="1:6" ht="13.5" thickBot="1">
      <c r="A7" s="344" t="s">
        <v>113</v>
      </c>
      <c r="C7" s="24" t="s">
        <v>120</v>
      </c>
      <c r="F7" s="89" t="s">
        <v>125</v>
      </c>
    </row>
    <row r="8" spans="1:6" ht="13.5" thickBot="1">
      <c r="A8" s="100">
        <f>+'4.res pub'!A9</f>
        <v>41275</v>
      </c>
      <c r="C8" s="32"/>
      <c r="F8" s="171"/>
    </row>
    <row r="9" spans="1:6" ht="12.75">
      <c r="A9" s="395">
        <f>+'4.res pub'!A10</f>
        <v>41306</v>
      </c>
      <c r="C9" s="36"/>
      <c r="F9" s="89"/>
    </row>
    <row r="10" spans="1:6" ht="13.5" thickBot="1">
      <c r="A10" s="395">
        <f>+'4.res pub'!A11</f>
        <v>41334</v>
      </c>
      <c r="C10" s="36"/>
      <c r="F10" s="89" t="s">
        <v>126</v>
      </c>
    </row>
    <row r="11" spans="1:6" ht="13.5" thickBot="1">
      <c r="A11" s="395">
        <f>+'4.res pub'!A12</f>
        <v>41365</v>
      </c>
      <c r="C11" s="36"/>
      <c r="F11" s="172"/>
    </row>
    <row r="12" spans="1:3" ht="12.75">
      <c r="A12" s="395">
        <f>+'4.res pub'!A13</f>
        <v>41395</v>
      </c>
      <c r="C12" s="36"/>
    </row>
    <row r="13" spans="1:3" ht="12.75">
      <c r="A13" s="395">
        <f>+'4.res pub'!A14</f>
        <v>41426</v>
      </c>
      <c r="C13" s="36"/>
    </row>
    <row r="14" spans="1:3" ht="12.75">
      <c r="A14" s="395">
        <f>+'4.res pub'!A15</f>
        <v>41456</v>
      </c>
      <c r="C14" s="36"/>
    </row>
    <row r="15" spans="1:3" ht="12.75">
      <c r="A15" s="395">
        <f>+'4.res pub'!A16</f>
        <v>41487</v>
      </c>
      <c r="C15" s="36"/>
    </row>
    <row r="16" spans="1:3" ht="12.75">
      <c r="A16" s="395">
        <f>+'4.res pub'!A17</f>
        <v>41518</v>
      </c>
      <c r="C16" s="36"/>
    </row>
    <row r="17" spans="1:3" ht="12.75">
      <c r="A17" s="395">
        <f>+'4.res pub'!A18</f>
        <v>41548</v>
      </c>
      <c r="C17" s="36"/>
    </row>
    <row r="18" spans="1:3" ht="12.75">
      <c r="A18" s="395">
        <f>+'4.res pub'!A19</f>
        <v>41579</v>
      </c>
      <c r="C18" s="36"/>
    </row>
    <row r="19" spans="1:3" ht="13.5" thickBot="1">
      <c r="A19" s="396">
        <f>+'4.res pub'!A20</f>
        <v>41609</v>
      </c>
      <c r="C19" s="39"/>
    </row>
    <row r="20" spans="1:3" ht="12.75">
      <c r="A20" s="100">
        <f>+'4.res pub'!A21</f>
        <v>41640</v>
      </c>
      <c r="C20" s="42"/>
    </row>
    <row r="21" spans="1:3" ht="12.75">
      <c r="A21" s="395">
        <f>+'4.res pub'!A22</f>
        <v>41671</v>
      </c>
      <c r="C21" s="36"/>
    </row>
    <row r="22" spans="1:3" ht="12.75">
      <c r="A22" s="395">
        <f>+'4.res pub'!A23</f>
        <v>41699</v>
      </c>
      <c r="C22" s="36"/>
    </row>
    <row r="23" spans="1:3" ht="12.75">
      <c r="A23" s="395">
        <f>+'4.res pub'!A24</f>
        <v>41730</v>
      </c>
      <c r="C23" s="36"/>
    </row>
    <row r="24" spans="1:3" ht="12.75">
      <c r="A24" s="395">
        <f>+'4.res pub'!A25</f>
        <v>41760</v>
      </c>
      <c r="C24" s="36"/>
    </row>
    <row r="25" spans="1:3" ht="12.75">
      <c r="A25" s="395">
        <f>+'4.res pub'!A26</f>
        <v>41791</v>
      </c>
      <c r="C25" s="36"/>
    </row>
    <row r="26" spans="1:3" ht="12.75">
      <c r="A26" s="395">
        <f>+'4.res pub'!A27</f>
        <v>41821</v>
      </c>
      <c r="C26" s="36"/>
    </row>
    <row r="27" spans="1:3" ht="12.75">
      <c r="A27" s="395">
        <f>+'4.res pub'!A28</f>
        <v>41852</v>
      </c>
      <c r="C27" s="36"/>
    </row>
    <row r="28" spans="1:3" ht="12.75">
      <c r="A28" s="395">
        <f>+'4.res pub'!A29</f>
        <v>41883</v>
      </c>
      <c r="C28" s="36"/>
    </row>
    <row r="29" spans="1:3" ht="12.75">
      <c r="A29" s="395">
        <f>+'4.res pub'!A30</f>
        <v>41913</v>
      </c>
      <c r="C29" s="36"/>
    </row>
    <row r="30" spans="1:3" ht="12.75">
      <c r="A30" s="395">
        <f>+'4.res pub'!A31</f>
        <v>41944</v>
      </c>
      <c r="C30" s="36"/>
    </row>
    <row r="31" spans="1:3" ht="13.5" thickBot="1">
      <c r="A31" s="396">
        <f>+'4.res pub'!A32</f>
        <v>41974</v>
      </c>
      <c r="C31" s="45"/>
    </row>
    <row r="32" spans="1:3" ht="12.75">
      <c r="A32" s="100">
        <f>+'4.res pub'!A33</f>
        <v>42005</v>
      </c>
      <c r="C32" s="32"/>
    </row>
    <row r="33" spans="1:3" ht="12.75">
      <c r="A33" s="395">
        <f>+'4.res pub'!A34</f>
        <v>42036</v>
      </c>
      <c r="C33" s="36"/>
    </row>
    <row r="34" spans="1:3" ht="12.75">
      <c r="A34" s="395">
        <f>+'4.res pub'!A35</f>
        <v>42064</v>
      </c>
      <c r="C34" s="36"/>
    </row>
    <row r="35" spans="1:3" ht="12.75">
      <c r="A35" s="395">
        <f>+'4.res pub'!A36</f>
        <v>42095</v>
      </c>
      <c r="C35" s="36"/>
    </row>
    <row r="36" spans="1:3" ht="12.75">
      <c r="A36" s="395">
        <f>+'4.res pub'!A37</f>
        <v>42125</v>
      </c>
      <c r="C36" s="36"/>
    </row>
    <row r="37" spans="1:3" ht="12.75">
      <c r="A37" s="395">
        <f>+'4.res pub'!A38</f>
        <v>42156</v>
      </c>
      <c r="C37" s="36"/>
    </row>
    <row r="38" spans="1:3" ht="12.75">
      <c r="A38" s="395">
        <f>+'4.res pub'!A39</f>
        <v>42186</v>
      </c>
      <c r="C38" s="36"/>
    </row>
    <row r="39" spans="1:3" ht="12.75">
      <c r="A39" s="395">
        <f>+'4.res pub'!A40</f>
        <v>42217</v>
      </c>
      <c r="C39" s="36"/>
    </row>
    <row r="40" spans="1:3" ht="12.75">
      <c r="A40" s="395">
        <f>+'4.res pub'!A41</f>
        <v>42248</v>
      </c>
      <c r="C40" s="36"/>
    </row>
    <row r="41" spans="1:3" ht="12.75">
      <c r="A41" s="395">
        <f>+'4.res pub'!A42</f>
        <v>42278</v>
      </c>
      <c r="C41" s="36"/>
    </row>
    <row r="42" spans="1:3" ht="12.75">
      <c r="A42" s="395">
        <f>+'4.res pub'!A43</f>
        <v>42309</v>
      </c>
      <c r="C42" s="36"/>
    </row>
    <row r="43" spans="1:3" ht="13.5" thickBot="1">
      <c r="A43" s="396">
        <f>+'4.res pub'!A44</f>
        <v>42339</v>
      </c>
      <c r="C43" s="39"/>
    </row>
    <row r="44" spans="1:3" ht="12.75">
      <c r="A44" s="100">
        <f>+'4.res pub'!A45</f>
        <v>42370</v>
      </c>
      <c r="C44" s="298"/>
    </row>
    <row r="45" spans="1:3" ht="12.75">
      <c r="A45" s="395">
        <f>+'4.res pub'!A46</f>
        <v>42401</v>
      </c>
      <c r="C45" s="294"/>
    </row>
    <row r="46" spans="1:3" ht="12.75">
      <c r="A46" s="395">
        <f>+'4.res pub'!A47</f>
        <v>42430</v>
      </c>
      <c r="C46" s="294"/>
    </row>
    <row r="47" spans="1:3" ht="12.75">
      <c r="A47" s="395">
        <f>+'4.res pub'!A48</f>
        <v>42461</v>
      </c>
      <c r="C47" s="294"/>
    </row>
    <row r="48" spans="1:3" ht="12.75">
      <c r="A48" s="395">
        <f>+'4.res pub'!A49</f>
        <v>42491</v>
      </c>
      <c r="C48" s="294"/>
    </row>
    <row r="49" spans="1:3" ht="12.75">
      <c r="A49" s="395">
        <f>+'4.res pub'!A50</f>
        <v>42522</v>
      </c>
      <c r="C49" s="294"/>
    </row>
    <row r="50" spans="1:3" ht="12.75" hidden="1">
      <c r="A50" s="395">
        <f>+'4.res pub'!A51</f>
        <v>42552</v>
      </c>
      <c r="C50" s="294"/>
    </row>
    <row r="51" spans="1:3" ht="12.75" hidden="1">
      <c r="A51" s="395">
        <f>+'4.res pub'!A52</f>
        <v>42583</v>
      </c>
      <c r="C51" s="294"/>
    </row>
    <row r="52" spans="1:3" ht="13.5" hidden="1" thickBot="1">
      <c r="A52" s="396">
        <f>+'4.res pub'!A53</f>
        <v>42614</v>
      </c>
      <c r="C52" s="39"/>
    </row>
    <row r="53" spans="1:3" ht="12.75" hidden="1">
      <c r="A53" s="397"/>
      <c r="C53" s="42"/>
    </row>
    <row r="54" spans="1:3" ht="13.5" hidden="1" thickBot="1">
      <c r="A54" s="395"/>
      <c r="C54" s="39"/>
    </row>
    <row r="55" spans="1:3" ht="13.5" hidden="1" thickBot="1">
      <c r="A55" s="396"/>
      <c r="C55" s="362"/>
    </row>
    <row r="56" spans="1:3" ht="13.5" thickBot="1">
      <c r="A56" s="46"/>
      <c r="C56" s="33"/>
    </row>
    <row r="57" spans="1:3" ht="13.5" thickBot="1">
      <c r="A57" s="347" t="s">
        <v>9</v>
      </c>
      <c r="C57" s="24" t="s">
        <v>120</v>
      </c>
    </row>
    <row r="58" spans="1:3" ht="12.75">
      <c r="A58" s="346">
        <f>+'4.res pub'!A59</f>
        <v>2013</v>
      </c>
      <c r="C58" s="60"/>
    </row>
    <row r="59" spans="1:3" ht="12.75">
      <c r="A59" s="61">
        <f>+'4.res pub'!A60</f>
        <v>2014</v>
      </c>
      <c r="C59" s="62"/>
    </row>
    <row r="60" spans="1:3" ht="13.5" thickBot="1">
      <c r="A60" s="363">
        <f>+'4.res pub'!A61</f>
        <v>2015</v>
      </c>
      <c r="C60" s="63"/>
    </row>
    <row r="61" spans="1:3" ht="12.75">
      <c r="A61" s="174" t="s">
        <v>234</v>
      </c>
      <c r="C61" s="65"/>
    </row>
    <row r="62" spans="1:3" ht="13.5" thickBot="1">
      <c r="A62" s="180" t="s">
        <v>233</v>
      </c>
      <c r="C62" s="66"/>
    </row>
    <row r="65" ht="13.5" hidden="1" thickBot="1">
      <c r="A65" s="83" t="s">
        <v>156</v>
      </c>
    </row>
    <row r="66" spans="1:3" ht="13.5" hidden="1" thickBot="1">
      <c r="A66" s="88" t="s">
        <v>9</v>
      </c>
      <c r="B66" s="97"/>
      <c r="C66" s="94" t="s">
        <v>118</v>
      </c>
    </row>
    <row r="67" spans="1:3" ht="12.75" hidden="1">
      <c r="A67" s="96">
        <v>2002</v>
      </c>
      <c r="B67" s="97"/>
      <c r="C67" s="108">
        <f>+C58-SUM(C8:C19)</f>
        <v>0</v>
      </c>
    </row>
    <row r="68" spans="1:3" ht="12.75" hidden="1">
      <c r="A68" s="98">
        <v>2003</v>
      </c>
      <c r="B68" s="97"/>
      <c r="C68" s="112">
        <f>+C59-SUM(C20:C31)</f>
        <v>0</v>
      </c>
    </row>
    <row r="69" spans="1:3" ht="13.5" hidden="1" thickBot="1">
      <c r="A69" s="99">
        <v>2004</v>
      </c>
      <c r="B69" s="97"/>
      <c r="C69" s="116">
        <f>+C60-SUM(C32:C43)</f>
        <v>0</v>
      </c>
    </row>
    <row r="70" spans="1:3" ht="12.75" hidden="1">
      <c r="A70" s="96" t="s">
        <v>193</v>
      </c>
      <c r="B70" s="97"/>
      <c r="C70" s="121">
        <f>+C61-(SUM(C32:INDEX(C32:C43,'parámetros e instrucciones'!$E$3)))</f>
        <v>0</v>
      </c>
    </row>
    <row r="71" spans="1:3" ht="13.5" hidden="1" thickBot="1">
      <c r="A71" s="99" t="s">
        <v>192</v>
      </c>
      <c r="B71" s="97"/>
      <c r="C71" s="126" t="e">
        <f>+C62-(SUM(#REF!:INDEX(C44:C55,'parámetros e instrucciones'!$E$3)))</f>
        <v>#REF!</v>
      </c>
    </row>
    <row r="72" ht="12.75" hidden="1"/>
  </sheetData>
  <sheetProtection formatCells="0" formatColumns="0" formatRows="0"/>
  <protectedRanges>
    <protectedRange sqref="C58:C62 C8:C43" name="Rango2_1"/>
    <protectedRange sqref="C58:C62" name="Rango1_1"/>
  </protectedRanges>
  <mergeCells count="4">
    <mergeCell ref="A1:C1"/>
    <mergeCell ref="A2:C2"/>
    <mergeCell ref="A3:C3"/>
    <mergeCell ref="A4:C4"/>
  </mergeCells>
  <printOptions horizontalCentered="1" verticalCentered="1"/>
  <pageMargins left="0.5118110236220472" right="0.4724409448818898" top="0.7480314960629921" bottom="0.6299212598425197" header="0.1968503937007874" footer="0"/>
  <pageSetup fitToHeight="1" fitToWidth="1" horizontalDpi="1200" verticalDpi="1200" orientation="portrait" paperSize="9" r:id="rId2"/>
  <headerFooter alignWithMargins="0">
    <oddHeader xml:space="preserve">&amp;L&amp;"Arial,Negrita"CONFIDENCIAL&amp;R2016 - Año del Bicentenario de la Declaración de la Independecia Nacional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B21"/>
  <sheetViews>
    <sheetView showGridLines="0" view="pageBreakPreview" zoomScale="130" zoomScaleSheetLayoutView="130" workbookViewId="0" topLeftCell="A1">
      <selection activeCell="E10" sqref="E10"/>
    </sheetView>
  </sheetViews>
  <sheetFormatPr defaultColWidth="11.421875" defaultRowHeight="12.75"/>
  <cols>
    <col min="1" max="1" width="20.57421875" style="52" customWidth="1"/>
    <col min="2" max="2" width="36.57421875" style="52" customWidth="1"/>
    <col min="3" max="3" width="19.00390625" style="52" customWidth="1"/>
    <col min="4" max="16384" width="11.421875" style="52" customWidth="1"/>
  </cols>
  <sheetData>
    <row r="1" spans="1:2" s="166" customFormat="1" ht="12.75">
      <c r="A1" s="149" t="s">
        <v>138</v>
      </c>
      <c r="B1" s="149"/>
    </row>
    <row r="2" spans="1:2" s="166" customFormat="1" ht="12.75">
      <c r="A2" s="149" t="s">
        <v>103</v>
      </c>
      <c r="B2" s="149"/>
    </row>
    <row r="3" spans="1:2" s="54" customFormat="1" ht="12.75">
      <c r="A3" s="356" t="str">
        <f>+'1.modelos'!A3</f>
        <v>RUEDAS DE ALEACIÓN</v>
      </c>
      <c r="B3" s="356"/>
    </row>
    <row r="4" ht="13.5" thickBot="1"/>
    <row r="5" spans="1:2" ht="13.5" thickBot="1">
      <c r="A5" s="154" t="s">
        <v>11</v>
      </c>
      <c r="B5" s="369" t="str">
        <f>+'3.vol.'!C4</f>
        <v>En unidades</v>
      </c>
    </row>
    <row r="6" spans="1:2" ht="12.75">
      <c r="A6" s="190">
        <f>+'4.conf'!A58</f>
        <v>2013</v>
      </c>
      <c r="B6" s="217"/>
    </row>
    <row r="7" spans="1:2" ht="12.75">
      <c r="A7" s="442">
        <f>+'4.conf'!A59</f>
        <v>2014</v>
      </c>
      <c r="B7" s="219"/>
    </row>
    <row r="8" spans="1:2" ht="13.5" thickBot="1">
      <c r="A8" s="399">
        <f>+'4.conf'!A60</f>
        <v>2015</v>
      </c>
      <c r="B8" s="221"/>
    </row>
    <row r="9" spans="1:2" ht="12.75">
      <c r="A9" s="174" t="s">
        <v>234</v>
      </c>
      <c r="B9" s="217"/>
    </row>
    <row r="10" spans="1:2" ht="13.5" thickBot="1">
      <c r="A10" s="180" t="s">
        <v>233</v>
      </c>
      <c r="B10" s="221"/>
    </row>
    <row r="11" ht="12.75">
      <c r="A11" s="165"/>
    </row>
    <row r="15" ht="13.5" hidden="1" thickBot="1">
      <c r="A15" s="89" t="s">
        <v>122</v>
      </c>
    </row>
    <row r="16" spans="1:2" ht="13.5" hidden="1" thickBot="1">
      <c r="A16" s="88" t="s">
        <v>9</v>
      </c>
      <c r="B16" s="88" t="s">
        <v>142</v>
      </c>
    </row>
    <row r="17" spans="1:2" ht="12.75" hidden="1">
      <c r="A17" s="96">
        <v>2003</v>
      </c>
      <c r="B17" s="132" t="str">
        <f>IF('3.vol.'!E59&gt;5capprod!B6,"ERROR","OK")</f>
        <v>OK</v>
      </c>
    </row>
    <row r="18" spans="1:2" ht="12.75" hidden="1">
      <c r="A18" s="98">
        <v>2004</v>
      </c>
      <c r="B18" s="133" t="str">
        <f>IF('3.vol.'!E60&gt;5capprod!B7,"ERROR","OK")</f>
        <v>OK</v>
      </c>
    </row>
    <row r="19" spans="1:2" ht="13.5" hidden="1" thickBot="1">
      <c r="A19" s="99">
        <v>2005</v>
      </c>
      <c r="B19" s="134" t="str">
        <f>IF('3.vol.'!E61&gt;5capprod!B8,"ERROR","OK")</f>
        <v>OK</v>
      </c>
    </row>
    <row r="20" spans="1:2" ht="12.75" hidden="1">
      <c r="A20" s="96" t="s">
        <v>111</v>
      </c>
      <c r="B20" s="132" t="str">
        <f>IF('3.vol.'!E62&gt;5capprod!B9,"ERROR","OK")</f>
        <v>OK</v>
      </c>
    </row>
    <row r="21" spans="1:2" ht="13.5" hidden="1" thickBot="1">
      <c r="A21" s="99" t="s">
        <v>191</v>
      </c>
      <c r="B21" s="134" t="str">
        <f>IF('3.vol.'!E63&gt;5capprod!B10,"ERROR","OK")</f>
        <v>OK</v>
      </c>
    </row>
    <row r="22" ht="12.75" hidden="1"/>
  </sheetData>
  <sheetProtection password="CA79" sheet="1" objects="1" scenarios="1" formatCells="0" formatColumns="0" formatRows="0"/>
  <printOptions horizontalCentered="1" verticalCentered="1"/>
  <pageMargins left="0.3937007874015748" right="0.3937007874015748" top="0.984251968503937" bottom="0.5905511811023623" header="0.1968503937007874" footer="0"/>
  <pageSetup horizontalDpi="1200" verticalDpi="1200" orientation="landscape" paperSize="9" scale="140" r:id="rId1"/>
  <headerFooter alignWithMargins="0">
    <oddHeader>&amp;R2016 - Año del Bicentenario de la Declaración de la Independencia Nacional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Dario Duarte</dc:creator>
  <cp:keywords/>
  <dc:description/>
  <cp:lastModifiedBy>Barbara Pra</cp:lastModifiedBy>
  <cp:lastPrinted>2016-07-29T15:44:06Z</cp:lastPrinted>
  <dcterms:created xsi:type="dcterms:W3CDTF">1996-10-10T17:31:07Z</dcterms:created>
  <dcterms:modified xsi:type="dcterms:W3CDTF">2016-08-19T14:15:38Z</dcterms:modified>
  <cp:category/>
  <cp:version/>
  <cp:contentType/>
  <cp:contentStatus/>
</cp:coreProperties>
</file>