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4230" windowWidth="12120" windowHeight="4050" activeTab="1"/>
  </bookViews>
  <sheets>
    <sheet name="Glosario" sheetId="3" r:id="rId1"/>
    <sheet name="Emisiones 2013" sheetId="1" r:id="rId2"/>
  </sheets>
  <definedNames>
    <definedName name="_xlnm._FilterDatabase" localSheetId="1" hidden="1">'Emisiones 2013'!$A$95:$ED$147</definedName>
    <definedName name="_xlnm.Print_Area" localSheetId="1">'Emisiones 2013'!$A$1:$O$200</definedName>
  </definedNames>
  <calcPr calcId="144525"/>
</workbook>
</file>

<file path=xl/calcChain.xml><?xml version="1.0" encoding="utf-8"?>
<calcChain xmlns="http://schemas.openxmlformats.org/spreadsheetml/2006/main">
  <c r="L172" i="1" l="1"/>
  <c r="K172" i="1"/>
  <c r="K171" i="1"/>
  <c r="H173" i="1" l="1"/>
  <c r="G173" i="1"/>
  <c r="F173" i="1"/>
  <c r="E173" i="1"/>
  <c r="D173" i="1"/>
  <c r="C173" i="1"/>
  <c r="K168" i="1" l="1"/>
  <c r="J92" i="1" l="1"/>
  <c r="I92" i="1"/>
  <c r="C183" i="1" l="1"/>
  <c r="C179" i="1" l="1"/>
  <c r="D184" i="1" l="1"/>
  <c r="L170" i="1" l="1"/>
  <c r="D183" i="1"/>
  <c r="C184" i="1" l="1"/>
  <c r="K200" i="1" l="1"/>
  <c r="K158" i="1"/>
  <c r="K157" i="1"/>
  <c r="K159" i="1"/>
  <c r="K161" i="1"/>
  <c r="K163" i="1"/>
  <c r="L200" i="1"/>
  <c r="L156" i="1"/>
  <c r="L157" i="1"/>
  <c r="L167" i="1"/>
  <c r="L169" i="1"/>
  <c r="L10" i="1"/>
  <c r="K10" i="1"/>
  <c r="K156" i="1" l="1"/>
  <c r="N175" i="1"/>
  <c r="O175" i="1"/>
  <c r="J77" i="1"/>
  <c r="K77" i="1"/>
  <c r="L147" i="1"/>
  <c r="K147" i="1"/>
  <c r="C178" i="1" s="1"/>
  <c r="C187" i="1" s="1"/>
  <c r="D178" i="1" l="1"/>
  <c r="D187" i="1" s="1"/>
  <c r="D188" i="1" s="1"/>
  <c r="K173" i="1"/>
  <c r="L173" i="1"/>
  <c r="C188" i="1"/>
  <c r="C180" i="1"/>
  <c r="D180" i="1"/>
</calcChain>
</file>

<file path=xl/sharedStrings.xml><?xml version="1.0" encoding="utf-8"?>
<sst xmlns="http://schemas.openxmlformats.org/spreadsheetml/2006/main" count="717" uniqueCount="186">
  <si>
    <t>Amortización</t>
  </si>
  <si>
    <t>Fecha de emisión</t>
  </si>
  <si>
    <t>Valor nominal</t>
  </si>
  <si>
    <t>Valor efectivo</t>
  </si>
  <si>
    <t>Total</t>
  </si>
  <si>
    <t>Fecha de Vencimiento</t>
  </si>
  <si>
    <t>Acreedor</t>
  </si>
  <si>
    <t>Intereses</t>
  </si>
  <si>
    <t>Instrumento</t>
  </si>
  <si>
    <t>Vencimiento</t>
  </si>
  <si>
    <t>Cupón</t>
  </si>
  <si>
    <t>Precio de emisión</t>
  </si>
  <si>
    <t>Vida promedio</t>
  </si>
  <si>
    <t>Valor nominal en Pesos</t>
  </si>
  <si>
    <t>Moneda de Origen</t>
  </si>
  <si>
    <t xml:space="preserve"> - Instituto Nacional de Reaseguros – en liquidación (INDER - EL)</t>
  </si>
  <si>
    <t xml:space="preserve"> - Fondo Fiduciario Federal de Infraestructura Regional (FFFIR)</t>
  </si>
  <si>
    <t xml:space="preserve"> - Superintendencia de Riesgos de Trabajo (SRT)</t>
  </si>
  <si>
    <t xml:space="preserve"> - Fondo Fiduciario de Refinanciación Hipotecaria (FFRH)</t>
  </si>
  <si>
    <t xml:space="preserve"> - LOTERIA NACIONAL S.E.</t>
  </si>
  <si>
    <t xml:space="preserve"> - Fondo Fiduciario de Recuperación de Empresas (FFRE)</t>
  </si>
  <si>
    <t xml:space="preserve"> - Administración Nacional de la Seguridad Social (ANSES)</t>
  </si>
  <si>
    <t xml:space="preserve"> - Administración Federal de Ingresos Públicos (AFIP)</t>
  </si>
  <si>
    <t xml:space="preserve"> - Banco de Inversión y Comercio Exterior (BICE)</t>
  </si>
  <si>
    <t>- Agua y Saneamientos Argentinos (AySA)</t>
  </si>
  <si>
    <t>- Programa de Asistencia Medica Integral (PAMI)</t>
  </si>
  <si>
    <t>- Fondo Fiduciario de Infraestructura de Transporte (FFIT)</t>
  </si>
  <si>
    <t>- Administracion General de Puertos (AGP SE)</t>
  </si>
  <si>
    <t>- Instituto de Ayuda Financiara (IAF)</t>
  </si>
  <si>
    <t>Valor nominal en Dolares</t>
  </si>
  <si>
    <t>Stock al</t>
  </si>
  <si>
    <t>En Pesos</t>
  </si>
  <si>
    <t>En Dólares</t>
  </si>
  <si>
    <t>Fecha de colocación</t>
  </si>
  <si>
    <t>- Fondo de Garantia de Sustentabilidad (FGS)</t>
  </si>
  <si>
    <t>USD</t>
  </si>
  <si>
    <t>Fecha colocación</t>
  </si>
  <si>
    <t xml:space="preserve"> -  Emisiones en moneda local (millones de pesos)</t>
  </si>
  <si>
    <t>FFRE</t>
  </si>
  <si>
    <t>Letra Intransferible</t>
  </si>
  <si>
    <t>SRT</t>
  </si>
  <si>
    <t>Monto Emitido</t>
  </si>
  <si>
    <t>Resolución</t>
  </si>
  <si>
    <t>-</t>
  </si>
  <si>
    <t>BADLAR+100 pbs, pagaderos mensualmente. Base de cálculo: Actual/Actual.</t>
  </si>
  <si>
    <t>FGS</t>
  </si>
  <si>
    <t>INDER</t>
  </si>
  <si>
    <t>IAF</t>
  </si>
  <si>
    <t>FFPEV</t>
  </si>
  <si>
    <t>BNA</t>
  </si>
  <si>
    <t>Tasa de interés igual a la de las reservas internacionales del BCRA para el mismo período hasta un máximo de LIBOR anual menos un punto porcentual. Pagaderos semestralmente</t>
  </si>
  <si>
    <t>FFRH</t>
  </si>
  <si>
    <t xml:space="preserve">Normalmente esto no incluye las variaciones de precio, en la diferencia del retorno total. El Retorno o Yield aplica a varias tasas de retorno en acciones, instrumento de renta fija y algún otro producto de seguro financiero. </t>
  </si>
  <si>
    <t xml:space="preserve">LIBOR (London InterBank Offered Rate) Es una tasa de referencia diaria basada en las tasas de interés bajo la cual los bancos ofrecen fondos no asegurados a otros bancos en el mercado monetario mayorista (o mercado interbancario). </t>
  </si>
  <si>
    <t xml:space="preserve">Margen o Spread Es la diferencia que existe entre dos rendimientos distintos. (También puede ser Spread de otros indicadores). Se usa generalmente con los rendimientos de los bonos de Estados Unidos (los activos mas seguros del mundo) para ver el riesgo que implica dicho bono. </t>
  </si>
  <si>
    <t xml:space="preserve">Ratio Ofertado vs Anunciado (Bid to cover ratio)  Es el monto ofertado sobre el licitado. </t>
  </si>
  <si>
    <t xml:space="preserve">Rendimiento o yield Es un porcentaje que mide los retornos de dinero que el dueño de un activo recibirá. </t>
  </si>
  <si>
    <t xml:space="preserve">Swap Es una operación mediante la cual se intercambia una cosa por otra. Se pueden realizar swaps con la mayoría de los instrumentos financieros. Un swap de monedas comprende un acuerdo entre dos partes para cambiar pagos futuros en una moneda por pagos en otra moneda. </t>
  </si>
  <si>
    <t xml:space="preserve">Valor nominal (Nominal or Par Value)(bonos) es el capital o monto que el emisor se compromete a devolver al inversor, ya sea en cuotas parciales (amortizaciones) o al vencimiento del título.    </t>
  </si>
  <si>
    <t xml:space="preserve">Valor Residual Es la porción del título que aún no amortizó; sus valores van a estar entre 0% y 100%. El valor residual se reduce en cada período de amortización en la porción que lo establezcan las condiciones de emisión. </t>
  </si>
  <si>
    <t xml:space="preserve">En su cálculo se tienen en cuenta los Bonos Bradys denominados en dólares y otros bonos soberanos reestructurados similares. Los bonos que se incluyen en el cálculo del EMBI son denominados en dólares y estrictamente líquidos, es decir son comprados y vendidos en el mismo día. </t>
  </si>
  <si>
    <t xml:space="preserve">BADLAR (Buenos Aires Deposits of Large Amount Rate) Tasa de interés pagada por depósitos a plazo fijo de más de un millón de pesos, por el promedio de entidades financieras. </t>
  </si>
  <si>
    <t xml:space="preserve">Riesgo País El concepto de riesgo país, hace referencia a la probabilidad de que un país, emisor de deuda, sea incapaz responder a sus compromisos de pago de deuda, en capital e intereses, en los términos acordados. </t>
  </si>
  <si>
    <t xml:space="preserve">índice de riesgo país hace referencia principalmente a los índices que elabora el banco de inversiones JP Morgan. Dentro de estos se encuentran el EMBI, el EMBI+ y el EMBI Global, entre otros. </t>
  </si>
  <si>
    <t xml:space="preserve">EMBI (Emerging Markets Bond Index) es un indicador económico que prepara diariamente el banco de inversión JP Morgan desde 1994. Este estadístico, mide el diferencial de los retornos financieros de la deuda pública del país emergente seleccionado respecto del que ofrece la deuda pública norteamericana, que se considera que tiene “libre” de riesgo de incobrabilidad. </t>
  </si>
  <si>
    <t>AGP</t>
  </si>
  <si>
    <t>- Energia Argentina S.A. (ENARSA)</t>
  </si>
  <si>
    <t>Plazo
 (en días)</t>
  </si>
  <si>
    <t>CAMMESA</t>
  </si>
  <si>
    <t>Total coloc</t>
  </si>
  <si>
    <t>Total boletín</t>
  </si>
  <si>
    <t>24 cuotas mensuales, iguales y consecutivas a partir del 8/01/14</t>
  </si>
  <si>
    <t>Integra al vencimiento 16/01/2023</t>
  </si>
  <si>
    <t>Res.MEyFP Nº 8 del 15/01/2013</t>
  </si>
  <si>
    <t>Res. Conj. SH 255 y SF 66 del 04/09/2012</t>
  </si>
  <si>
    <t>BONAR 18</t>
  </si>
  <si>
    <t xml:space="preserve">BADLAR + 300 pbs, pagaderos trimestralmente los días 18/02, 18/05, 18/08 y 18/11. Base de cálculo Actual/Actual </t>
  </si>
  <si>
    <t>Res. Conj. SH 11 y SF 7 del 13/02/2013</t>
  </si>
  <si>
    <t>% (LEBAC a tasa fija a plazo + próximo a un semestre) Pagaderos al vto. Base de Cálculo Actual/365</t>
  </si>
  <si>
    <t>Res. Conj. SH 22 y SH 9 del 28/02/2013</t>
  </si>
  <si>
    <t>Lotería Nacional S.E.</t>
  </si>
  <si>
    <t>% (LEBAC a tasa fija a plazo + próximo a un año) Pagaderos al vto. Base de Cálculo Actual/365</t>
  </si>
  <si>
    <t>Res. Conj. SH 33 y SH 10 del 07/03/2013</t>
  </si>
  <si>
    <t>5% anual, pagaderos semestralmente. Base de cálculo Actual/365</t>
  </si>
  <si>
    <t>PESOS</t>
  </si>
  <si>
    <t xml:space="preserve">BONAR 18 </t>
  </si>
  <si>
    <t xml:space="preserve">31/12/2011
</t>
  </si>
  <si>
    <t>31/12/2012
(A)</t>
  </si>
  <si>
    <t>Promedio ponderado por saldos de los depósitos en Caja de Ahorros en moneda nacional publicada por el BCRA, considerando los últimos tres meses que se encuentren publicados a la fecha de inicio de cada período de interés</t>
  </si>
  <si>
    <t xml:space="preserve">Integra al vencimiento </t>
  </si>
  <si>
    <t xml:space="preserve">Financiamiento BNA </t>
  </si>
  <si>
    <t>Res. Conj. SH 6 y SF 4 del 29/01/2013</t>
  </si>
  <si>
    <t xml:space="preserve">BADLAR + 100 pbs, pagaderos trimestralmente los días 16/08/13, 15/11/13, 14/02/14 y 16/05/14. Base de cálculo Actual/Actual </t>
  </si>
  <si>
    <t>Res. Conj. SH 126 y SF 24 del 17/05/2013</t>
  </si>
  <si>
    <t>Resolución Conjunta N° 9 SH y N° 6 SF del 7/2/13</t>
  </si>
  <si>
    <t>Pesos</t>
  </si>
  <si>
    <t>Dólar</t>
  </si>
  <si>
    <t>Pagaderos al vencimiento. Base de cálculo: actual 365 días. TNA 2%</t>
  </si>
  <si>
    <t xml:space="preserve">LEBAC a tasa fija a un año o plazo próximo. Pagaderos anualmente. Base de Cálculo Actual/365. </t>
  </si>
  <si>
    <t>10 Cuotas trimestrales, la primera el 18-09-2012</t>
  </si>
  <si>
    <t>Res. Conj. SH 290 Y SF 75 del 18/10/12</t>
  </si>
  <si>
    <t>Fija mensual 13,9581%</t>
  </si>
  <si>
    <t>8 Cuotas la primera el 15-01-2013</t>
  </si>
  <si>
    <t>Res. Conj. SH 371 Y SF 88 del 17/12/12</t>
  </si>
  <si>
    <t>Fija mensual 15,1474%</t>
  </si>
  <si>
    <t>21 Cuotas mensuales la primera el 15-03-2013</t>
  </si>
  <si>
    <t>ENARSA</t>
  </si>
  <si>
    <t>Pagaderos al vencimiento. Base de cálculo: actual 365 días. TNA 1,55%</t>
  </si>
  <si>
    <t xml:space="preserve">Letras emitidas durante 2012 aún no vencidas (en millones) </t>
  </si>
  <si>
    <t>Letras Cammesa</t>
  </si>
  <si>
    <t xml:space="preserve"> -  Emisión de Letras durante 2013 (en millones)</t>
  </si>
  <si>
    <t>USD Link</t>
  </si>
  <si>
    <t>BONAR 19</t>
  </si>
  <si>
    <t xml:space="preserve">BADLAR + 300 pbs, pagaderos trimestralmente los días 10/03, 10/06, 10/09 y 10/12. Base de cálculo Actual/Actual </t>
  </si>
  <si>
    <t>Financiamiento BNA 4º Desembolso</t>
  </si>
  <si>
    <t>Financiamiento BNA 5º Desembolso</t>
  </si>
  <si>
    <t>Financiamiento BNA 6º Desembolso</t>
  </si>
  <si>
    <t>Financiamiento BNA 7º Desembolso</t>
  </si>
  <si>
    <t>Financiamiento BNA 8º Desembolso</t>
  </si>
  <si>
    <t>Financiamiento BNA 9º Desembolso</t>
  </si>
  <si>
    <t>Financiamiento BNA 10º Desembolso</t>
  </si>
  <si>
    <t>1% anual, pagaderos al vencimiento. Base de cálculo Actual/365</t>
  </si>
  <si>
    <t xml:space="preserve">Res. Conj. SH 228 Y SF 37 del 26/07/2013 </t>
  </si>
  <si>
    <t>Financiamiento BNA -1º, 2º y 3º Desembolso</t>
  </si>
  <si>
    <t>Res. Conj. SH 240 Y SF 38 del 05/8/2013</t>
  </si>
  <si>
    <t>Res. Conj. SH 241 Y SF 39 del 05/8/2013</t>
  </si>
  <si>
    <t>Res. Conj. SH 249 y SF 42 del 14/08/2013</t>
  </si>
  <si>
    <t>16,3557% (LEBAC a tasa fija a plazo + próximo a un semestre) Pagaderos al vto. Base de Cálculo Actual/365</t>
  </si>
  <si>
    <t>17,8794% (LEBAC a tasa fija a plazo + próximo a un año) Pagaderos al vto. Base de Cálculo Actual/365</t>
  </si>
  <si>
    <t>Res. Conj. SH 250 y SF 43 del 15/08/2013</t>
  </si>
  <si>
    <t>Res. Conj. SH 252 y SF 46 del 20/08/2013</t>
  </si>
  <si>
    <t>Res. Conj. SH 251 y SF 45 del 16/08/2013</t>
  </si>
  <si>
    <t>Integra al vencimiento 16/08/2023</t>
  </si>
  <si>
    <t xml:space="preserve"> -  Emisiones en Dólares (millones de pesos)</t>
  </si>
  <si>
    <t>BAADE y PAGARÉ De Ahorro Para el Desarr. Argentino</t>
  </si>
  <si>
    <t>Integra al vencimiento 17/07/2016</t>
  </si>
  <si>
    <t xml:space="preserve">4% Anual pagadero semestralmente. Calculo sobre la base de meses 30 días y años de 360 (30/360) </t>
  </si>
  <si>
    <t xml:space="preserve">Res. Conj. SH 333 Y SF 56 del 29/10/2013 </t>
  </si>
  <si>
    <t>Res. Conj. SH 262 y SF 47 del 28/08/2013</t>
  </si>
  <si>
    <t>Res. Conj. SH 83 y SF 21 del 17/04/2013</t>
  </si>
  <si>
    <t>Res. Conj. SH 360 y SF 66 del 18/11/2013</t>
  </si>
  <si>
    <t>DOLARES</t>
  </si>
  <si>
    <t>EXPLICACION DIFERENCIA</t>
  </si>
  <si>
    <t>Diferencia</t>
  </si>
  <si>
    <t>Emitidas despues</t>
  </si>
  <si>
    <t>vencidas despues</t>
  </si>
  <si>
    <t xml:space="preserve">vencidas </t>
  </si>
  <si>
    <t>Res. Conj. SH 188 y SF 32 del 3/07/2013</t>
  </si>
  <si>
    <t>amortizaciones despues</t>
  </si>
  <si>
    <t xml:space="preserve">Res. Conj. SH 361 Y SF 67 del 18/11/2013 </t>
  </si>
  <si>
    <t xml:space="preserve">LEBAC a tasa fija a un año o plazo próximo. Pagaderos  al vencimiento. Base de Cálculo Actual/365. </t>
  </si>
  <si>
    <t>Res. Conj. SH 364 y SF 68 del 20/11/2013</t>
  </si>
  <si>
    <t>Res. Conj. SH 373 y SF 1 del 28/11/2013</t>
  </si>
  <si>
    <t>Res. Conj. SH 376 y SF 2 del 29/11/2013</t>
  </si>
  <si>
    <t>Libor a tres meses + 600 pbs</t>
  </si>
  <si>
    <t>Financiamiento BNA 11º Desembolso</t>
  </si>
  <si>
    <t>LEBAC a tasa fija a plazo + próximo a un semestre (16,5527%). Pagaderos al vto. Base de Cálculo Actual/365</t>
  </si>
  <si>
    <t>Res. Conj. SH 389 y SF 3 del 6/12/2013</t>
  </si>
  <si>
    <t>Res. Conj. SH 395 y SF 4 del 12/12/2013</t>
  </si>
  <si>
    <t>1,3% anual, pagaderos al vencimiento</t>
  </si>
  <si>
    <t>Res. Conj. SH 403 y SF 10 del 17/12/2013</t>
  </si>
  <si>
    <t>BONAR 20</t>
  </si>
  <si>
    <t xml:space="preserve">BADLAR + 300 pbs, pagaderos trimestralmente los días 23/03, 23/06, 23/09 y 23/12. Base de cálculo Actual/Actual </t>
  </si>
  <si>
    <t>Res. Conj. SH 402 y SF 9 del 17/12/2013</t>
  </si>
  <si>
    <t>31/12/2013
(B)</t>
  </si>
  <si>
    <t>Amortizaciones al 31/12/13</t>
  </si>
  <si>
    <t>Bono del Tesoro Nacional $ 2016</t>
  </si>
  <si>
    <t>Emisiones de deuda pública durante 2013 (datos actualizados al 31/12/2013)</t>
  </si>
  <si>
    <t>Stock de Letras vigentes (en millones)</t>
  </si>
  <si>
    <t>- Banco de la Nación Argentina (BNA)</t>
  </si>
  <si>
    <t>- CAMMESA</t>
  </si>
  <si>
    <t>Integra al vencimiento</t>
  </si>
  <si>
    <t>-  Fideicomiso Financiero Privado "EXPORTACIONES A VENEZUELA" (FFPEV)</t>
  </si>
  <si>
    <t>No devenga intereses</t>
  </si>
  <si>
    <t xml:space="preserve">Res. Conj. SH 396 Y SF 5 del 12/12/2013 </t>
  </si>
  <si>
    <t>Tasa de interés igual a la de las reservas internacionales del BCRA para el mismo período hasta un máximo de LIBOR anual menos un punto porcentual. Pagaderos semestralmente aplicadado sobre el monto de capital  suscripto.</t>
  </si>
  <si>
    <t>Res.MEyFP Nº 256 del 11/06/2013</t>
  </si>
  <si>
    <t>En DIECISEIS (16) cuotas trimestrales, iguales y consecutivas, con vencimiento la primera de ellas el 01/03/2013 y la última el 01/12/2016</t>
  </si>
  <si>
    <t>Res. Conj. SH 157 y SF 28 del 10/06/2013</t>
  </si>
  <si>
    <t>Res. Conj. SH 330 y SF 55 del 28/10/2013</t>
  </si>
  <si>
    <t>Res. Conj. SH 44 y SF12 del 14/03/2013</t>
  </si>
  <si>
    <t xml:space="preserve">
Res. Conj. SH 144 Y SF 25 del 3/06/2013</t>
  </si>
  <si>
    <t xml:space="preserve">
Res. Conj. SH 198 Y SF 33 del 15/07/2013</t>
  </si>
  <si>
    <t xml:space="preserve">
Res. Conj. SH 207 y SF 35 del 18/07/2013</t>
  </si>
  <si>
    <t xml:space="preserve">
Res. Conj. SH 289 y SF 51 del 23/09/2013</t>
  </si>
  <si>
    <t xml:space="preserve">
Res. Conj. SH 299 y SF 53 del 27/09/2013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</si>
</sst>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0.00\ _P_t_a_-;\-* #,##0.00\ _P_t_a_-;_-* &quot;-&quot;??\ _P_t_a_-;_-@_-"/>
    <numFmt numFmtId="165" formatCode="0.0"/>
    <numFmt numFmtId="166" formatCode="General_)"/>
    <numFmt numFmtId="167" formatCode="#,"/>
    <numFmt numFmtId="168" formatCode="0.0%"/>
    <numFmt numFmtId="169" formatCode="_-* #,##0.00\ [$€]_-;\-* #,##0.00\ [$€]_-;_-* &quot;-&quot;??\ [$€]_-;_-@_-"/>
    <numFmt numFmtId="170" formatCode="#,##0.0000000"/>
    <numFmt numFmtId="171" formatCode="dd/mm/yy"/>
    <numFmt numFmtId="172" formatCode="_-* #,##0.00000000\ _P_t_a_-;\-* #,##0.00000000\ _P_t_a_-;_-* &quot;-&quot;??\ _P_t_a_-;_-@_-"/>
    <numFmt numFmtId="173" formatCode="#,##0.0"/>
  </numFmts>
  <fonts count="45" x14ac:knownFonts="1">
    <font>
      <sz val="10"/>
      <name val="Arial"/>
    </font>
    <font>
      <sz val="10"/>
      <name val="Arial"/>
      <family val="2"/>
    </font>
    <font>
      <b/>
      <sz val="10"/>
      <name val="Arial"/>
      <family val="2"/>
    </font>
    <font>
      <sz val="10"/>
      <color indexed="9"/>
      <name val="Arial"/>
      <family val="2"/>
    </font>
    <font>
      <sz val="10"/>
      <name val="MS Sans Serif"/>
      <family val="2"/>
    </font>
    <font>
      <u/>
      <sz val="10"/>
      <color indexed="8"/>
      <name val="Arial"/>
      <family val="2"/>
    </font>
    <font>
      <sz val="12"/>
      <name val="Courier"/>
      <family val="3"/>
    </font>
    <font>
      <b/>
      <sz val="1"/>
      <color indexed="8"/>
      <name val="Courier"/>
      <family val="3"/>
    </font>
    <font>
      <b/>
      <sz val="10"/>
      <color indexed="10"/>
      <name val="Arial"/>
      <family val="2"/>
    </font>
    <font>
      <sz val="8"/>
      <name val="Arial"/>
      <family val="2"/>
    </font>
    <font>
      <u/>
      <sz val="10"/>
      <name val="Arial"/>
      <family val="2"/>
    </font>
    <font>
      <sz val="10"/>
      <color indexed="63"/>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theme="1"/>
      <name val="Arial"/>
      <family val="2"/>
    </font>
    <font>
      <sz val="10"/>
      <color rgb="FFFF0000"/>
      <name val="Arial"/>
      <family val="2"/>
    </font>
    <font>
      <b/>
      <sz val="10"/>
      <color rgb="FFFF0000"/>
      <name val="Arial"/>
      <family val="2"/>
    </font>
    <font>
      <u/>
      <sz val="10"/>
      <color indexed="12"/>
      <name val="Arial"/>
      <family val="2"/>
    </font>
    <font>
      <b/>
      <sz val="10"/>
      <color indexed="9"/>
      <name val="Arial"/>
      <family val="2"/>
    </font>
    <font>
      <b/>
      <u/>
      <sz val="10"/>
      <color indexed="32"/>
      <name val="Arial"/>
      <family val="2"/>
    </font>
    <font>
      <b/>
      <u/>
      <sz val="10"/>
      <name val="Arial"/>
      <family val="2"/>
    </font>
    <font>
      <b/>
      <u/>
      <sz val="10"/>
      <color indexed="18"/>
      <name val="Arial"/>
      <family val="2"/>
    </font>
    <font>
      <b/>
      <u/>
      <sz val="10"/>
      <color indexed="10"/>
      <name val="Arial"/>
      <family val="2"/>
    </font>
    <font>
      <b/>
      <sz val="10"/>
      <color indexed="32"/>
      <name val="Arial"/>
      <family val="2"/>
    </font>
    <font>
      <vertAlign val="superscript"/>
      <sz val="10"/>
      <name val="Arial"/>
      <family val="2"/>
    </font>
    <font>
      <b/>
      <u/>
      <sz val="16"/>
      <color indexed="32"/>
      <name val="Arial"/>
      <family val="2"/>
    </font>
    <font>
      <b/>
      <u/>
      <sz val="18"/>
      <color indexed="32"/>
      <name val="Arial"/>
      <family val="2"/>
    </font>
    <font>
      <b/>
      <sz val="16"/>
      <color indexed="32"/>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indexed="9"/>
        <bgColor indexed="64"/>
      </patternFill>
    </fill>
    <fill>
      <patternFill patternType="solid">
        <fgColor indexed="54"/>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s>
  <cellStyleXfs count="56">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169" fontId="1" fillId="0" borderId="0" applyFont="0" applyFill="0" applyBorder="0" applyAlignment="0" applyProtection="0"/>
    <xf numFmtId="0" fontId="18" fillId="0" borderId="0" applyNumberFormat="0" applyFill="0" applyBorder="0" applyAlignment="0" applyProtection="0"/>
    <xf numFmtId="0" fontId="4" fillId="0" borderId="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5" fillId="0" borderId="0" applyNumberFormat="0" applyFill="0" applyBorder="0" applyAlignment="0" applyProtection="0">
      <alignment vertical="top"/>
      <protection locked="0"/>
    </xf>
    <xf numFmtId="0" fontId="23" fillId="7" borderId="1" applyNumberFormat="0" applyAlignment="0" applyProtection="0"/>
    <xf numFmtId="15" fontId="1" fillId="0" borderId="0"/>
    <xf numFmtId="0" fontId="24" fillId="0" borderId="6" applyNumberFormat="0" applyFill="0" applyAlignment="0" applyProtection="0"/>
    <xf numFmtId="164" fontId="1" fillId="0" borderId="0" applyFont="0" applyFill="0" applyBorder="0" applyAlignment="0" applyProtection="0"/>
    <xf numFmtId="43" fontId="1" fillId="0" borderId="0" applyFont="0" applyFill="0" applyBorder="0" applyAlignment="0" applyProtection="0"/>
    <xf numFmtId="0" fontId="25" fillId="22" borderId="0" applyNumberFormat="0" applyBorder="0" applyAlignment="0" applyProtection="0"/>
    <xf numFmtId="166" fontId="6" fillId="0" borderId="0"/>
    <xf numFmtId="0" fontId="1" fillId="23" borderId="7" applyNumberFormat="0" applyFont="0" applyAlignment="0" applyProtection="0"/>
    <xf numFmtId="167" fontId="7" fillId="0" borderId="0">
      <protection locked="0"/>
    </xf>
    <xf numFmtId="0" fontId="26" fillId="20" borderId="8" applyNumberFormat="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4" fillId="0" borderId="0"/>
    <xf numFmtId="0" fontId="29" fillId="0" borderId="0" applyNumberFormat="0" applyFill="0" applyBorder="0" applyAlignment="0" applyProtection="0"/>
    <xf numFmtId="0" fontId="34" fillId="0" borderId="0" applyNumberFormat="0" applyFill="0" applyBorder="0" applyAlignment="0" applyProtection="0">
      <alignment vertical="top"/>
      <protection locked="0"/>
    </xf>
    <xf numFmtId="0" fontId="1" fillId="0" borderId="0" applyNumberFormat="0" applyFill="0" applyBorder="0" applyAlignment="0" applyProtection="0"/>
    <xf numFmtId="0" fontId="1" fillId="0" borderId="0" applyFont="0" applyFill="0" applyBorder="0" applyAlignment="0" applyProtection="0"/>
    <xf numFmtId="0" fontId="1" fillId="0" borderId="0" applyFont="0" applyFill="0" applyBorder="0" applyAlignment="0" applyProtection="0"/>
  </cellStyleXfs>
  <cellXfs count="228">
    <xf numFmtId="0" fontId="0" fillId="0" borderId="0" xfId="0"/>
    <xf numFmtId="0" fontId="3" fillId="24" borderId="10" xfId="0" applyFont="1" applyFill="1" applyBorder="1" applyAlignment="1">
      <alignment horizontal="center" vertical="center" wrapText="1"/>
    </xf>
    <xf numFmtId="165" fontId="3" fillId="25" borderId="0" xfId="0" applyNumberFormat="1" applyFont="1" applyFill="1"/>
    <xf numFmtId="0" fontId="2" fillId="25" borderId="0" xfId="0" applyFont="1" applyFill="1" applyBorder="1" applyAlignment="1">
      <alignment horizontal="center" vertical="center" wrapText="1"/>
    </xf>
    <xf numFmtId="0" fontId="3" fillId="24" borderId="10" xfId="0" quotePrefix="1" applyFont="1" applyFill="1" applyBorder="1" applyAlignment="1">
      <alignment horizontal="center" vertical="center" wrapText="1"/>
    </xf>
    <xf numFmtId="3" fontId="8" fillId="25" borderId="0" xfId="0" applyNumberFormat="1" applyFont="1" applyFill="1" applyBorder="1" applyAlignment="1">
      <alignment horizontal="right" indent="5"/>
    </xf>
    <xf numFmtId="3" fontId="8" fillId="25" borderId="0" xfId="40" applyNumberFormat="1" applyFont="1" applyFill="1" applyBorder="1" applyAlignment="1">
      <alignment horizontal="right" vertical="center" wrapText="1" indent="4"/>
    </xf>
    <xf numFmtId="3" fontId="8" fillId="25" borderId="0" xfId="40" applyNumberFormat="1" applyFont="1" applyFill="1" applyBorder="1" applyAlignment="1">
      <alignment horizontal="center" vertical="center" wrapText="1"/>
    </xf>
    <xf numFmtId="0" fontId="3" fillId="24" borderId="11" xfId="0" applyFont="1" applyFill="1" applyBorder="1" applyAlignment="1">
      <alignment horizontal="center" vertical="center" wrapText="1"/>
    </xf>
    <xf numFmtId="0" fontId="2" fillId="25" borderId="12" xfId="0" applyFont="1" applyFill="1" applyBorder="1" applyAlignment="1">
      <alignment horizontal="center" vertical="center" wrapText="1"/>
    </xf>
    <xf numFmtId="14" fontId="10" fillId="25" borderId="0" xfId="0" applyNumberFormat="1" applyFont="1" applyFill="1"/>
    <xf numFmtId="0" fontId="10" fillId="25" borderId="0" xfId="0" applyFont="1" applyFill="1"/>
    <xf numFmtId="0" fontId="3" fillId="0" borderId="0" xfId="0" applyFont="1" applyFill="1" applyBorder="1" applyAlignment="1">
      <alignment vertical="center" wrapText="1"/>
    </xf>
    <xf numFmtId="0" fontId="8" fillId="25" borderId="0" xfId="0" applyFont="1" applyFill="1"/>
    <xf numFmtId="3" fontId="8" fillId="25" borderId="12" xfId="40" applyNumberFormat="1" applyFont="1" applyFill="1" applyBorder="1" applyAlignment="1">
      <alignment horizontal="center" vertical="center" wrapText="1"/>
    </xf>
    <xf numFmtId="3" fontId="2" fillId="25" borderId="12" xfId="0" applyNumberFormat="1" applyFont="1" applyFill="1" applyBorder="1" applyAlignment="1">
      <alignment horizontal="center" vertical="center"/>
    </xf>
    <xf numFmtId="3" fontId="8" fillId="25" borderId="19" xfId="0" applyNumberFormat="1" applyFont="1" applyFill="1" applyBorder="1" applyAlignment="1">
      <alignment horizontal="center" vertical="center"/>
    </xf>
    <xf numFmtId="3" fontId="8" fillId="25" borderId="20" xfId="0" applyNumberFormat="1" applyFont="1" applyFill="1" applyBorder="1" applyAlignment="1">
      <alignment horizontal="center" vertical="center"/>
    </xf>
    <xf numFmtId="0" fontId="11" fillId="0" borderId="0" xfId="0" applyFont="1" applyFill="1"/>
    <xf numFmtId="3" fontId="8" fillId="25" borderId="0" xfId="0" applyNumberFormat="1" applyFont="1" applyFill="1" applyAlignment="1">
      <alignment horizontal="center" vertical="center"/>
    </xf>
    <xf numFmtId="0" fontId="12" fillId="0" borderId="0" xfId="36" applyFont="1" applyFill="1" applyBorder="1" applyAlignment="1" applyProtection="1">
      <alignment horizontal="left" vertical="center"/>
    </xf>
    <xf numFmtId="0" fontId="12" fillId="25" borderId="0" xfId="36" applyFont="1" applyFill="1" applyBorder="1" applyAlignment="1" applyProtection="1">
      <alignment horizontal="left" vertical="center"/>
    </xf>
    <xf numFmtId="0" fontId="1" fillId="25" borderId="0" xfId="0" applyFont="1" applyFill="1"/>
    <xf numFmtId="14" fontId="3" fillId="26" borderId="11" xfId="0" applyNumberFormat="1" applyFont="1" applyFill="1" applyBorder="1" applyAlignment="1">
      <alignment horizontal="center" vertical="center" wrapText="1"/>
    </xf>
    <xf numFmtId="0" fontId="1" fillId="0" borderId="0" xfId="0" applyFont="1" applyFill="1"/>
    <xf numFmtId="0" fontId="30" fillId="0" borderId="0" xfId="0" applyFont="1"/>
    <xf numFmtId="3" fontId="30" fillId="27" borderId="0" xfId="0" applyNumberFormat="1" applyFont="1" applyFill="1"/>
    <xf numFmtId="0" fontId="30" fillId="0" borderId="0" xfId="0" applyFont="1" applyFill="1"/>
    <xf numFmtId="0" fontId="30" fillId="25" borderId="0" xfId="0" applyFont="1" applyFill="1"/>
    <xf numFmtId="0" fontId="30" fillId="25" borderId="0" xfId="36" applyFont="1" applyFill="1" applyBorder="1" applyAlignment="1" applyProtection="1">
      <alignment horizontal="left" vertical="center"/>
    </xf>
    <xf numFmtId="3" fontId="8" fillId="27" borderId="0" xfId="40" applyNumberFormat="1" applyFont="1" applyFill="1" applyAlignment="1">
      <alignment horizontal="center"/>
    </xf>
    <xf numFmtId="0" fontId="30" fillId="27" borderId="24" xfId="0" applyFont="1" applyFill="1" applyBorder="1"/>
    <xf numFmtId="3" fontId="30" fillId="27" borderId="26" xfId="0" applyNumberFormat="1" applyFont="1" applyFill="1" applyBorder="1"/>
    <xf numFmtId="3" fontId="30" fillId="27" borderId="27" xfId="0" applyNumberFormat="1" applyFont="1" applyFill="1" applyBorder="1"/>
    <xf numFmtId="0" fontId="30" fillId="27" borderId="28" xfId="0" applyFont="1" applyFill="1" applyBorder="1"/>
    <xf numFmtId="3" fontId="30" fillId="27" borderId="23" xfId="0" applyNumberFormat="1" applyFont="1" applyFill="1" applyBorder="1"/>
    <xf numFmtId="3" fontId="30" fillId="27" borderId="29" xfId="0" applyNumberFormat="1" applyFont="1" applyFill="1" applyBorder="1"/>
    <xf numFmtId="0" fontId="8" fillId="0" borderId="0" xfId="0" applyFont="1"/>
    <xf numFmtId="0" fontId="30" fillId="0" borderId="0" xfId="0" applyFont="1" applyFill="1" applyAlignment="1">
      <alignment horizontal="center"/>
    </xf>
    <xf numFmtId="0" fontId="8" fillId="27" borderId="0" xfId="0" applyFont="1" applyFill="1"/>
    <xf numFmtId="0" fontId="5" fillId="28" borderId="0" xfId="36" applyFont="1" applyFill="1" applyBorder="1" applyAlignment="1" applyProtection="1">
      <alignment horizontal="left" vertical="center"/>
    </xf>
    <xf numFmtId="3" fontId="1" fillId="0" borderId="0" xfId="0" applyNumberFormat="1" applyFont="1"/>
    <xf numFmtId="0" fontId="1" fillId="0" borderId="0" xfId="0" applyFont="1"/>
    <xf numFmtId="0" fontId="2" fillId="0" borderId="0" xfId="0" applyFont="1" applyAlignment="1">
      <alignment horizontal="center"/>
    </xf>
    <xf numFmtId="0" fontId="32" fillId="0" borderId="0" xfId="0" applyFont="1"/>
    <xf numFmtId="3" fontId="33" fillId="0" borderId="0" xfId="0" applyNumberFormat="1" applyFont="1" applyFill="1" applyAlignment="1">
      <alignment horizontal="center"/>
    </xf>
    <xf numFmtId="171" fontId="1" fillId="28" borderId="30" xfId="0" applyNumberFormat="1" applyFont="1" applyFill="1" applyBorder="1" applyAlignment="1">
      <alignment horizontal="center" vertical="center"/>
    </xf>
    <xf numFmtId="3" fontId="31" fillId="0" borderId="0" xfId="0" applyNumberFormat="1" applyFont="1" applyFill="1" applyAlignment="1">
      <alignment horizontal="center"/>
    </xf>
    <xf numFmtId="0" fontId="2" fillId="0" borderId="0" xfId="0" applyFont="1"/>
    <xf numFmtId="14" fontId="1" fillId="28" borderId="10" xfId="0" applyNumberFormat="1" applyFont="1" applyFill="1" applyBorder="1" applyAlignment="1">
      <alignment horizontal="center" vertical="center" wrapText="1"/>
    </xf>
    <xf numFmtId="0" fontId="30" fillId="28" borderId="0" xfId="0" applyFont="1" applyFill="1" applyBorder="1" applyAlignment="1">
      <alignment horizontal="center" vertical="center" wrapText="1"/>
    </xf>
    <xf numFmtId="0" fontId="3" fillId="24" borderId="13" xfId="0" applyFont="1" applyFill="1" applyBorder="1" applyAlignment="1">
      <alignment horizontal="center" vertical="center" wrapText="1"/>
    </xf>
    <xf numFmtId="0" fontId="3" fillId="24" borderId="14" xfId="0" applyFont="1" applyFill="1" applyBorder="1" applyAlignment="1">
      <alignment horizontal="center" vertical="center" wrapText="1"/>
    </xf>
    <xf numFmtId="165" fontId="1" fillId="25" borderId="0" xfId="0" applyNumberFormat="1" applyFont="1" applyFill="1"/>
    <xf numFmtId="0" fontId="1" fillId="25" borderId="0" xfId="0" applyFont="1" applyFill="1" applyAlignment="1">
      <alignment horizontal="center"/>
    </xf>
    <xf numFmtId="0" fontId="36" fillId="25" borderId="0" xfId="0" applyFont="1" applyFill="1"/>
    <xf numFmtId="0" fontId="37" fillId="0" borderId="0" xfId="0" applyFont="1" applyFill="1"/>
    <xf numFmtId="14" fontId="38" fillId="0" borderId="0" xfId="0" applyNumberFormat="1" applyFont="1" applyFill="1"/>
    <xf numFmtId="0" fontId="39" fillId="0" borderId="0" xfId="0" applyFont="1" applyFill="1"/>
    <xf numFmtId="0" fontId="36" fillId="0" borderId="0" xfId="0" applyFont="1" applyFill="1"/>
    <xf numFmtId="14" fontId="1" fillId="0" borderId="0" xfId="0" applyNumberFormat="1" applyFont="1" applyFill="1" applyAlignment="1">
      <alignment horizontal="center"/>
    </xf>
    <xf numFmtId="14" fontId="1" fillId="25" borderId="0" xfId="0" applyNumberFormat="1" applyFont="1" applyFill="1"/>
    <xf numFmtId="164" fontId="1" fillId="25" borderId="0" xfId="40" applyFont="1" applyFill="1"/>
    <xf numFmtId="0" fontId="1" fillId="0" borderId="0" xfId="0" applyFont="1" applyAlignment="1">
      <alignment horizontal="center"/>
    </xf>
    <xf numFmtId="0" fontId="40" fillId="25" borderId="0" xfId="0" applyFont="1" applyFill="1"/>
    <xf numFmtId="0" fontId="3" fillId="25" borderId="0" xfId="0" applyFont="1" applyFill="1"/>
    <xf numFmtId="3" fontId="1" fillId="25" borderId="0" xfId="0" applyNumberFormat="1" applyFont="1" applyFill="1"/>
    <xf numFmtId="4" fontId="1" fillId="25" borderId="0" xfId="0" applyNumberFormat="1" applyFont="1" applyFill="1" applyAlignment="1">
      <alignment horizontal="center"/>
    </xf>
    <xf numFmtId="0" fontId="1" fillId="28" borderId="0" xfId="0" applyFont="1" applyFill="1"/>
    <xf numFmtId="0" fontId="1" fillId="25" borderId="0" xfId="0" applyFont="1" applyFill="1" applyBorder="1" applyAlignment="1">
      <alignment horizontal="center" vertical="center" wrapText="1"/>
    </xf>
    <xf numFmtId="3" fontId="1" fillId="28" borderId="10" xfId="40" applyNumberFormat="1" applyFont="1" applyFill="1" applyBorder="1" applyAlignment="1">
      <alignment horizontal="center" vertical="center" wrapText="1"/>
    </xf>
    <xf numFmtId="3" fontId="1" fillId="28" borderId="10" xfId="0" applyNumberFormat="1" applyFont="1" applyFill="1" applyBorder="1" applyAlignment="1">
      <alignment horizontal="center" vertical="center" wrapText="1"/>
    </xf>
    <xf numFmtId="10" fontId="1" fillId="25" borderId="0" xfId="47" quotePrefix="1" applyNumberFormat="1" applyFont="1" applyFill="1" applyBorder="1" applyAlignment="1">
      <alignment vertical="center" wrapText="1"/>
    </xf>
    <xf numFmtId="0" fontId="1" fillId="25" borderId="0" xfId="0" applyFont="1" applyFill="1" applyAlignment="1">
      <alignment horizontal="left" vertical="center" wrapText="1"/>
    </xf>
    <xf numFmtId="0" fontId="1" fillId="0" borderId="0" xfId="0" applyFont="1" applyFill="1" applyBorder="1"/>
    <xf numFmtId="14" fontId="1" fillId="28" borderId="13" xfId="43" applyNumberFormat="1" applyFont="1" applyFill="1" applyBorder="1" applyAlignment="1">
      <alignment horizontal="center" vertical="center" wrapText="1"/>
    </xf>
    <xf numFmtId="14" fontId="1" fillId="0" borderId="0" xfId="43" applyNumberFormat="1" applyFont="1" applyFill="1" applyBorder="1" applyAlignment="1">
      <alignment horizontal="center" vertical="center" wrapText="1"/>
    </xf>
    <xf numFmtId="168" fontId="1" fillId="0" borderId="0" xfId="47"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14" fontId="1" fillId="0" borderId="0" xfId="0" applyNumberFormat="1" applyFont="1" applyFill="1" applyBorder="1" applyAlignment="1">
      <alignment horizontal="center" vertical="center" wrapText="1"/>
    </xf>
    <xf numFmtId="3" fontId="1" fillId="0" borderId="0" xfId="40" applyNumberFormat="1"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4" fontId="1" fillId="0" borderId="0" xfId="4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xf>
    <xf numFmtId="0" fontId="1" fillId="0" borderId="0" xfId="0" applyFont="1" applyFill="1" applyAlignment="1">
      <alignment horizontal="center"/>
    </xf>
    <xf numFmtId="3" fontId="1" fillId="25" borderId="0" xfId="0" applyNumberFormat="1" applyFont="1" applyFill="1" applyAlignment="1">
      <alignment horizontal="center" vertical="center"/>
    </xf>
    <xf numFmtId="170" fontId="1" fillId="25" borderId="0" xfId="0" applyNumberFormat="1" applyFont="1" applyFill="1"/>
    <xf numFmtId="0" fontId="8" fillId="0" borderId="0" xfId="0" applyFont="1" applyFill="1"/>
    <xf numFmtId="3" fontId="1" fillId="25" borderId="0" xfId="0" applyNumberFormat="1" applyFont="1" applyFill="1" applyBorder="1" applyAlignment="1">
      <alignment horizontal="center" vertical="center" wrapText="1"/>
    </xf>
    <xf numFmtId="14" fontId="1" fillId="28" borderId="22" xfId="43" applyNumberFormat="1" applyFont="1" applyFill="1" applyBorder="1" applyAlignment="1">
      <alignment horizontal="center" vertical="center" wrapText="1"/>
    </xf>
    <xf numFmtId="3" fontId="1" fillId="28" borderId="10" xfId="0" applyNumberFormat="1" applyFont="1" applyFill="1" applyBorder="1" applyAlignment="1">
      <alignment horizontal="center" vertical="center"/>
    </xf>
    <xf numFmtId="0" fontId="1" fillId="25" borderId="0" xfId="0" applyFont="1" applyFill="1" applyAlignment="1">
      <alignment horizontal="right" indent="4"/>
    </xf>
    <xf numFmtId="3" fontId="1" fillId="25" borderId="0" xfId="0" applyNumberFormat="1" applyFont="1" applyFill="1" applyAlignment="1">
      <alignment horizontal="right" indent="4"/>
    </xf>
    <xf numFmtId="0" fontId="36" fillId="0" borderId="0" xfId="0" quotePrefix="1" applyFont="1" applyFill="1" applyAlignment="1">
      <alignment horizontal="left"/>
    </xf>
    <xf numFmtId="3" fontId="1" fillId="25" borderId="15" xfId="0" applyNumberFormat="1" applyFont="1" applyFill="1" applyBorder="1" applyAlignment="1">
      <alignment horizontal="center" vertical="center"/>
    </xf>
    <xf numFmtId="3" fontId="1" fillId="25" borderId="16" xfId="0" applyNumberFormat="1" applyFont="1" applyFill="1" applyBorder="1" applyAlignment="1">
      <alignment horizontal="center" vertical="center"/>
    </xf>
    <xf numFmtId="3" fontId="1" fillId="25" borderId="17" xfId="0" applyNumberFormat="1" applyFont="1" applyFill="1" applyBorder="1" applyAlignment="1">
      <alignment horizontal="center" vertical="center"/>
    </xf>
    <xf numFmtId="3" fontId="1" fillId="25" borderId="18" xfId="0" applyNumberFormat="1" applyFont="1" applyFill="1" applyBorder="1" applyAlignment="1">
      <alignment horizontal="center" vertical="center"/>
    </xf>
    <xf numFmtId="3" fontId="1" fillId="0" borderId="18" xfId="0" applyNumberFormat="1" applyFont="1" applyFill="1" applyBorder="1" applyAlignment="1">
      <alignment horizontal="center" vertical="center"/>
    </xf>
    <xf numFmtId="3" fontId="1" fillId="0" borderId="17" xfId="0" applyNumberFormat="1" applyFont="1" applyFill="1" applyBorder="1" applyAlignment="1">
      <alignment horizontal="center" vertical="center"/>
    </xf>
    <xf numFmtId="3" fontId="30" fillId="27" borderId="0" xfId="0" applyNumberFormat="1" applyFont="1" applyFill="1" applyAlignment="1">
      <alignment horizontal="center"/>
    </xf>
    <xf numFmtId="3" fontId="1" fillId="25" borderId="0" xfId="0" applyNumberFormat="1" applyFont="1" applyFill="1" applyAlignment="1">
      <alignment horizontal="center"/>
    </xf>
    <xf numFmtId="3" fontId="1" fillId="0" borderId="0" xfId="0" applyNumberFormat="1" applyFont="1" applyFill="1" applyAlignment="1">
      <alignment horizontal="center"/>
    </xf>
    <xf numFmtId="3" fontId="1" fillId="0" borderId="0" xfId="0" applyNumberFormat="1" applyFont="1" applyAlignment="1">
      <alignment horizontal="center"/>
    </xf>
    <xf numFmtId="3" fontId="1" fillId="27" borderId="0" xfId="0" applyNumberFormat="1" applyFont="1" applyFill="1" applyAlignment="1">
      <alignment horizontal="center"/>
    </xf>
    <xf numFmtId="3" fontId="1" fillId="0" borderId="0" xfId="0" applyNumberFormat="1" applyFont="1" applyFill="1"/>
    <xf numFmtId="173" fontId="1" fillId="0" borderId="0" xfId="0" applyNumberFormat="1" applyFont="1" applyFill="1" applyAlignment="1">
      <alignment horizontal="center"/>
    </xf>
    <xf numFmtId="0" fontId="1" fillId="25" borderId="25" xfId="0" quotePrefix="1" applyFont="1" applyFill="1" applyBorder="1" applyAlignment="1">
      <alignment horizontal="left" wrapText="1"/>
    </xf>
    <xf numFmtId="0" fontId="1" fillId="25" borderId="31" xfId="0" quotePrefix="1" applyFont="1" applyFill="1" applyBorder="1" applyAlignment="1">
      <alignment horizontal="center" wrapText="1"/>
    </xf>
    <xf numFmtId="3" fontId="33" fillId="29" borderId="0" xfId="0" applyNumberFormat="1" applyFont="1" applyFill="1" applyAlignment="1">
      <alignment horizontal="center"/>
    </xf>
    <xf numFmtId="1" fontId="1" fillId="28" borderId="13" xfId="0" applyNumberFormat="1" applyFont="1" applyFill="1" applyBorder="1" applyAlignment="1">
      <alignment horizontal="center" vertical="center" wrapText="1"/>
    </xf>
    <xf numFmtId="1" fontId="1" fillId="28" borderId="22" xfId="0" applyNumberFormat="1" applyFont="1" applyFill="1" applyBorder="1" applyAlignment="1">
      <alignment horizontal="center" vertical="center" wrapText="1"/>
    </xf>
    <xf numFmtId="1" fontId="1" fillId="28" borderId="14" xfId="0" applyNumberFormat="1" applyFont="1" applyFill="1" applyBorder="1" applyAlignment="1">
      <alignment horizontal="center" vertical="center" wrapText="1"/>
    </xf>
    <xf numFmtId="0" fontId="1" fillId="28" borderId="0" xfId="0" applyFont="1" applyFill="1" applyBorder="1" applyAlignment="1">
      <alignment horizontal="center" vertical="center" wrapText="1"/>
    </xf>
    <xf numFmtId="0" fontId="12" fillId="28" borderId="0" xfId="36" applyFont="1" applyFill="1" applyBorder="1" applyAlignment="1" applyProtection="1">
      <alignment horizontal="left" vertical="center"/>
    </xf>
    <xf numFmtId="0" fontId="30" fillId="28" borderId="0" xfId="0" applyFont="1" applyFill="1"/>
    <xf numFmtId="172" fontId="1" fillId="28" borderId="0" xfId="40" applyNumberFormat="1" applyFont="1" applyFill="1"/>
    <xf numFmtId="3" fontId="1" fillId="28" borderId="0" xfId="0" applyNumberFormat="1" applyFont="1" applyFill="1"/>
    <xf numFmtId="3" fontId="1" fillId="28" borderId="12" xfId="0" applyNumberFormat="1" applyFont="1" applyFill="1" applyBorder="1" applyAlignment="1">
      <alignment horizontal="center" vertical="center" wrapText="1"/>
    </xf>
    <xf numFmtId="0" fontId="1" fillId="28" borderId="0" xfId="0" applyFont="1" applyFill="1" applyAlignment="1">
      <alignment horizontal="center"/>
    </xf>
    <xf numFmtId="2" fontId="1" fillId="28" borderId="0" xfId="0" applyNumberFormat="1" applyFont="1" applyFill="1"/>
    <xf numFmtId="4" fontId="1" fillId="28" borderId="0" xfId="0" applyNumberFormat="1" applyFont="1" applyFill="1"/>
    <xf numFmtId="0" fontId="43" fillId="25" borderId="0" xfId="0" applyFont="1" applyFill="1"/>
    <xf numFmtId="0" fontId="44" fillId="25" borderId="0" xfId="0" applyFont="1" applyFill="1"/>
    <xf numFmtId="0" fontId="44" fillId="25" borderId="0" xfId="0" quotePrefix="1" applyFont="1" applyFill="1" applyAlignment="1">
      <alignment horizontal="left"/>
    </xf>
    <xf numFmtId="0" fontId="42" fillId="25" borderId="0" xfId="0" quotePrefix="1" applyFont="1" applyFill="1" applyAlignment="1">
      <alignment horizontal="left"/>
    </xf>
    <xf numFmtId="0" fontId="44" fillId="25" borderId="0" xfId="0" applyFont="1" applyFill="1" applyAlignment="1">
      <alignment horizontal="left"/>
    </xf>
    <xf numFmtId="1" fontId="1" fillId="28" borderId="14" xfId="0" applyNumberFormat="1" applyFont="1" applyFill="1" applyBorder="1" applyAlignment="1">
      <alignment horizontal="center" vertical="center" wrapText="1"/>
    </xf>
    <xf numFmtId="3" fontId="1" fillId="28" borderId="34" xfId="0" applyNumberFormat="1" applyFont="1" applyFill="1" applyBorder="1" applyAlignment="1">
      <alignment horizontal="center" vertical="center" wrapText="1"/>
    </xf>
    <xf numFmtId="0" fontId="35" fillId="28" borderId="0" xfId="0" applyFont="1" applyFill="1" applyBorder="1" applyAlignment="1">
      <alignment horizontal="center" vertical="center" wrapText="1"/>
    </xf>
    <xf numFmtId="1" fontId="1" fillId="28" borderId="14" xfId="0" applyNumberFormat="1" applyFont="1" applyFill="1" applyBorder="1" applyAlignment="1">
      <alignment horizontal="center" vertical="center" wrapText="1"/>
    </xf>
    <xf numFmtId="3" fontId="1" fillId="25" borderId="35" xfId="0" applyNumberFormat="1" applyFont="1" applyFill="1" applyBorder="1" applyAlignment="1">
      <alignment horizontal="center" vertical="center"/>
    </xf>
    <xf numFmtId="3" fontId="1" fillId="25" borderId="36" xfId="0" applyNumberFormat="1" applyFont="1" applyFill="1" applyBorder="1" applyAlignment="1">
      <alignment horizontal="center" vertical="center"/>
    </xf>
    <xf numFmtId="3" fontId="1" fillId="0" borderId="36" xfId="0" applyNumberFormat="1" applyFont="1" applyFill="1" applyBorder="1" applyAlignment="1">
      <alignment horizontal="center" vertical="center"/>
    </xf>
    <xf numFmtId="3" fontId="8" fillId="25" borderId="29" xfId="0" applyNumberFormat="1" applyFont="1" applyFill="1" applyBorder="1" applyAlignment="1">
      <alignment horizontal="center" vertical="center"/>
    </xf>
    <xf numFmtId="1" fontId="1" fillId="28" borderId="14" xfId="0" applyNumberFormat="1" applyFont="1" applyFill="1" applyBorder="1" applyAlignment="1">
      <alignment horizontal="center" vertical="center" wrapText="1"/>
    </xf>
    <xf numFmtId="0" fontId="1" fillId="28" borderId="21" xfId="0" applyFont="1" applyFill="1" applyBorder="1" applyAlignment="1">
      <alignment horizontal="center" vertical="center" wrapText="1"/>
    </xf>
    <xf numFmtId="1" fontId="1" fillId="28" borderId="22" xfId="0" quotePrefix="1" applyNumberFormat="1" applyFont="1" applyFill="1" applyBorder="1" applyAlignment="1">
      <alignment horizontal="center" vertical="center" wrapText="1"/>
    </xf>
    <xf numFmtId="2" fontId="1" fillId="28" borderId="10" xfId="40" applyNumberFormat="1" applyFont="1" applyFill="1" applyBorder="1" applyAlignment="1">
      <alignment horizontal="center" vertical="center" wrapText="1"/>
    </xf>
    <xf numFmtId="2" fontId="1" fillId="28" borderId="10" xfId="0" applyNumberFormat="1" applyFont="1" applyFill="1" applyBorder="1" applyAlignment="1">
      <alignment horizontal="center" vertical="center" wrapText="1"/>
    </xf>
    <xf numFmtId="14" fontId="1" fillId="0" borderId="24" xfId="43" applyNumberFormat="1" applyFont="1" applyFill="1" applyBorder="1" applyAlignment="1">
      <alignment horizontal="center" vertical="center" wrapText="1"/>
    </xf>
    <xf numFmtId="14" fontId="1" fillId="0" borderId="11" xfId="43" applyNumberFormat="1" applyFont="1" applyFill="1" applyBorder="1" applyAlignment="1">
      <alignment horizontal="center" vertical="center" wrapText="1"/>
    </xf>
    <xf numFmtId="3" fontId="1" fillId="0" borderId="10" xfId="40" applyNumberFormat="1" applyFont="1" applyFill="1" applyBorder="1" applyAlignment="1">
      <alignment horizontal="center" vertical="center" wrapText="1"/>
    </xf>
    <xf numFmtId="14" fontId="1" fillId="0" borderId="10" xfId="41" applyNumberFormat="1" applyFont="1" applyFill="1" applyBorder="1" applyAlignment="1">
      <alignment horizontal="center" vertical="center"/>
    </xf>
    <xf numFmtId="3" fontId="1" fillId="0" borderId="10" xfId="41" applyNumberFormat="1" applyFont="1" applyFill="1" applyBorder="1" applyAlignment="1">
      <alignment horizontal="center" vertical="center"/>
    </xf>
    <xf numFmtId="1" fontId="1" fillId="0" borderId="10" xfId="0" applyNumberFormat="1" applyFont="1" applyFill="1" applyBorder="1" applyAlignment="1">
      <alignment horizontal="center" vertical="center"/>
    </xf>
    <xf numFmtId="2" fontId="1" fillId="0" borderId="10" xfId="40" applyNumberFormat="1" applyFont="1" applyFill="1" applyBorder="1" applyAlignment="1">
      <alignment horizontal="center" vertical="center" wrapText="1"/>
    </xf>
    <xf numFmtId="14" fontId="1" fillId="0" borderId="10" xfId="43"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0" xfId="36" applyFont="1" applyFill="1" applyBorder="1" applyAlignment="1" applyProtection="1">
      <alignment horizontal="left" vertical="center"/>
    </xf>
    <xf numFmtId="0" fontId="5" fillId="0" borderId="0" xfId="36" applyFont="1" applyFill="1" applyBorder="1" applyAlignment="1" applyProtection="1">
      <alignment horizontal="left" vertical="center"/>
    </xf>
    <xf numFmtId="14" fontId="1" fillId="0" borderId="13" xfId="43" applyNumberFormat="1"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14" fontId="1" fillId="0" borderId="22" xfId="43"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 fontId="1" fillId="0" borderId="10" xfId="40" applyNumberFormat="1" applyFont="1" applyFill="1" applyBorder="1" applyAlignment="1">
      <alignment horizontal="center" vertical="center" wrapText="1"/>
    </xf>
    <xf numFmtId="2" fontId="1" fillId="0" borderId="10" xfId="0" quotePrefix="1" applyNumberFormat="1" applyFont="1" applyFill="1" applyBorder="1" applyAlignment="1">
      <alignment horizontal="center" vertical="center" wrapText="1"/>
    </xf>
    <xf numFmtId="14" fontId="1" fillId="0" borderId="10" xfId="0" applyNumberFormat="1" applyFont="1" applyFill="1" applyBorder="1" applyAlignment="1">
      <alignment horizontal="center" vertical="center"/>
    </xf>
    <xf numFmtId="1" fontId="1" fillId="0" borderId="10" xfId="0" quotePrefix="1" applyNumberFormat="1" applyFont="1" applyFill="1" applyBorder="1" applyAlignment="1">
      <alignment horizontal="center" vertical="center" wrapText="1"/>
    </xf>
    <xf numFmtId="3" fontId="1" fillId="0" borderId="10" xfId="0" quotePrefix="1"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3" fontId="8" fillId="0" borderId="12" xfId="40" applyNumberFormat="1" applyFont="1" applyFill="1" applyBorder="1" applyAlignment="1">
      <alignment horizontal="center" vertical="center" wrapText="1"/>
    </xf>
    <xf numFmtId="0" fontId="40" fillId="0" borderId="0" xfId="0" applyFont="1" applyFill="1"/>
    <xf numFmtId="0" fontId="1" fillId="0" borderId="0" xfId="0" applyFont="1" applyFill="1" applyBorder="1" applyAlignment="1">
      <alignment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4" fontId="1" fillId="0" borderId="10" xfId="40" applyNumberFormat="1" applyFont="1" applyFill="1" applyBorder="1" applyAlignment="1">
      <alignment horizontal="center" vertical="center" wrapText="1"/>
    </xf>
    <xf numFmtId="3" fontId="1" fillId="0" borderId="10" xfId="40" applyNumberFormat="1" applyFont="1" applyFill="1" applyBorder="1" applyAlignment="1">
      <alignment horizontal="center" vertical="center"/>
    </xf>
    <xf numFmtId="0" fontId="5" fillId="28" borderId="10" xfId="36" applyFill="1" applyBorder="1" applyAlignment="1" applyProtection="1">
      <alignment horizontal="center" vertical="center" wrapText="1"/>
    </xf>
    <xf numFmtId="0" fontId="5" fillId="0" borderId="10" xfId="36" applyFill="1" applyBorder="1" applyAlignment="1" applyProtection="1">
      <alignment horizontal="center" vertical="center" wrapText="1"/>
    </xf>
    <xf numFmtId="0" fontId="5" fillId="28" borderId="12" xfId="36" applyFill="1" applyBorder="1" applyAlignment="1" applyProtection="1">
      <alignment horizontal="center" vertical="center" wrapText="1"/>
    </xf>
    <xf numFmtId="14" fontId="1" fillId="0" borderId="11" xfId="0" applyNumberFormat="1" applyFont="1" applyFill="1" applyBorder="1" applyAlignment="1">
      <alignment horizontal="center" vertical="center" wrapText="1"/>
    </xf>
    <xf numFmtId="14" fontId="1" fillId="0" borderId="12" xfId="0" applyNumberFormat="1" applyFont="1" applyFill="1" applyBorder="1" applyAlignment="1">
      <alignment horizontal="center" vertical="center" wrapText="1"/>
    </xf>
    <xf numFmtId="168" fontId="1" fillId="0" borderId="24" xfId="47" applyNumberFormat="1" applyFont="1" applyFill="1" applyBorder="1" applyAlignment="1">
      <alignment horizontal="center" vertical="center" wrapText="1"/>
    </xf>
    <xf numFmtId="168" fontId="1" fillId="0" borderId="26" xfId="47" applyNumberFormat="1" applyFont="1" applyFill="1" applyBorder="1" applyAlignment="1">
      <alignment horizontal="center" vertical="center" wrapText="1"/>
    </xf>
    <xf numFmtId="168" fontId="1" fillId="0" borderId="27" xfId="47" applyNumberFormat="1" applyFont="1" applyFill="1" applyBorder="1" applyAlignment="1">
      <alignment horizontal="center" vertical="center" wrapText="1"/>
    </xf>
    <xf numFmtId="168" fontId="1" fillId="0" borderId="28" xfId="47" applyNumberFormat="1" applyFont="1" applyFill="1" applyBorder="1" applyAlignment="1">
      <alignment horizontal="center" vertical="center" wrapText="1"/>
    </xf>
    <xf numFmtId="168" fontId="1" fillId="0" borderId="23" xfId="47" applyNumberFormat="1" applyFont="1" applyFill="1" applyBorder="1" applyAlignment="1">
      <alignment horizontal="center" vertical="center" wrapText="1"/>
    </xf>
    <xf numFmtId="168" fontId="1" fillId="0" borderId="29" xfId="47" applyNumberFormat="1" applyFont="1" applyFill="1" applyBorder="1" applyAlignment="1">
      <alignment horizontal="center" vertical="center" wrapText="1"/>
    </xf>
    <xf numFmtId="1" fontId="1" fillId="0" borderId="11" xfId="0" applyNumberFormat="1" applyFont="1" applyFill="1" applyBorder="1" applyAlignment="1">
      <alignment horizontal="center" vertical="center" wrapText="1"/>
    </xf>
    <xf numFmtId="1" fontId="1" fillId="0" borderId="12" xfId="0" applyNumberFormat="1" applyFont="1" applyFill="1" applyBorder="1" applyAlignment="1">
      <alignment horizontal="center" vertical="center" wrapText="1"/>
    </xf>
    <xf numFmtId="14" fontId="1" fillId="0" borderId="11" xfId="43" applyNumberFormat="1" applyFont="1" applyFill="1" applyBorder="1" applyAlignment="1">
      <alignment horizontal="center" vertical="center" wrapText="1"/>
    </xf>
    <xf numFmtId="14" fontId="1" fillId="0" borderId="12" xfId="43" applyNumberFormat="1" applyFont="1" applyFill="1" applyBorder="1" applyAlignment="1">
      <alignment horizontal="center" vertical="center" wrapText="1"/>
    </xf>
    <xf numFmtId="3" fontId="1" fillId="0" borderId="11" xfId="40" applyNumberFormat="1" applyFont="1" applyFill="1" applyBorder="1" applyAlignment="1">
      <alignment horizontal="center" vertical="center" wrapText="1"/>
    </xf>
    <xf numFmtId="3" fontId="1" fillId="0" borderId="12" xfId="40" applyNumberFormat="1" applyFont="1" applyFill="1" applyBorder="1" applyAlignment="1">
      <alignment horizontal="center" vertical="center" wrapText="1"/>
    </xf>
    <xf numFmtId="1" fontId="1" fillId="0" borderId="11" xfId="0" quotePrefix="1" applyNumberFormat="1" applyFont="1" applyFill="1" applyBorder="1" applyAlignment="1">
      <alignment horizontal="center" vertical="center" wrapText="1"/>
    </xf>
    <xf numFmtId="1" fontId="1" fillId="0" borderId="12" xfId="0" quotePrefix="1" applyNumberFormat="1" applyFont="1" applyFill="1" applyBorder="1" applyAlignment="1">
      <alignment horizontal="center" vertical="center" wrapText="1"/>
    </xf>
    <xf numFmtId="2" fontId="1" fillId="0" borderId="11" xfId="0" quotePrefix="1" applyNumberFormat="1" applyFont="1" applyFill="1" applyBorder="1" applyAlignment="1">
      <alignment horizontal="center" vertical="center" wrapText="1"/>
    </xf>
    <xf numFmtId="2" fontId="1" fillId="0" borderId="12" xfId="0" quotePrefix="1" applyNumberFormat="1" applyFont="1" applyFill="1" applyBorder="1" applyAlignment="1">
      <alignment horizontal="center" vertical="center" wrapText="1"/>
    </xf>
    <xf numFmtId="2" fontId="1" fillId="0" borderId="11" xfId="40" applyNumberFormat="1" applyFont="1" applyFill="1" applyBorder="1" applyAlignment="1">
      <alignment horizontal="center" vertical="center" wrapText="1"/>
    </xf>
    <xf numFmtId="2" fontId="1" fillId="0" borderId="12" xfId="40" applyNumberFormat="1" applyFont="1" applyFill="1" applyBorder="1" applyAlignment="1">
      <alignment horizontal="center" vertical="center" wrapText="1"/>
    </xf>
    <xf numFmtId="1" fontId="1" fillId="0" borderId="11" xfId="0" applyNumberFormat="1" applyFont="1" applyFill="1" applyBorder="1" applyAlignment="1">
      <alignment horizontal="center" vertical="center"/>
    </xf>
    <xf numFmtId="1" fontId="1" fillId="0" borderId="12" xfId="0" applyNumberFormat="1" applyFont="1" applyFill="1" applyBorder="1" applyAlignment="1">
      <alignment horizontal="center" vertical="center"/>
    </xf>
    <xf numFmtId="168" fontId="1" fillId="0" borderId="13" xfId="47" applyNumberFormat="1" applyFont="1" applyFill="1" applyBorder="1" applyAlignment="1">
      <alignment horizontal="center" vertical="center" wrapText="1"/>
    </xf>
    <xf numFmtId="168" fontId="1" fillId="0" borderId="22" xfId="47" applyNumberFormat="1" applyFont="1" applyFill="1" applyBorder="1" applyAlignment="1">
      <alignment horizontal="center" vertical="center" wrapText="1"/>
    </xf>
    <xf numFmtId="168" fontId="1" fillId="0" borderId="14" xfId="47"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4" xfId="0" applyFont="1" applyFill="1" applyBorder="1" applyAlignment="1">
      <alignment horizontal="center" vertical="center" wrapText="1"/>
    </xf>
    <xf numFmtId="1" fontId="1" fillId="28" borderId="13" xfId="0" applyNumberFormat="1" applyFont="1" applyFill="1" applyBorder="1" applyAlignment="1">
      <alignment horizontal="center" vertical="center" wrapText="1"/>
    </xf>
    <xf numFmtId="0" fontId="0" fillId="0" borderId="22" xfId="0" applyBorder="1" applyAlignment="1">
      <alignment horizontal="center" vertical="center" wrapText="1"/>
    </xf>
    <xf numFmtId="0" fontId="0" fillId="0" borderId="14" xfId="0" applyBorder="1" applyAlignment="1">
      <alignment horizontal="center" vertical="center" wrapText="1"/>
    </xf>
    <xf numFmtId="1" fontId="1" fillId="28" borderId="22" xfId="0" applyNumberFormat="1" applyFont="1" applyFill="1" applyBorder="1" applyAlignment="1">
      <alignment horizontal="center" vertical="center" wrapText="1"/>
    </xf>
    <xf numFmtId="1" fontId="1" fillId="28" borderId="14" xfId="0" applyNumberFormat="1" applyFont="1" applyFill="1" applyBorder="1" applyAlignment="1">
      <alignment horizontal="center" vertical="center" wrapText="1"/>
    </xf>
    <xf numFmtId="0" fontId="1" fillId="25" borderId="25" xfId="0" quotePrefix="1" applyFont="1" applyFill="1" applyBorder="1" applyAlignment="1">
      <alignment horizontal="left" wrapText="1"/>
    </xf>
    <xf numFmtId="0" fontId="1" fillId="25" borderId="31" xfId="0" quotePrefix="1" applyFont="1" applyFill="1" applyBorder="1" applyAlignment="1">
      <alignment horizontal="center" wrapText="1"/>
    </xf>
    <xf numFmtId="0" fontId="1" fillId="25" borderId="31" xfId="0" quotePrefix="1" applyFont="1" applyFill="1" applyBorder="1" applyAlignment="1">
      <alignment horizontal="left" wrapText="1"/>
    </xf>
    <xf numFmtId="0" fontId="35" fillId="26" borderId="13" xfId="0" applyFont="1" applyFill="1" applyBorder="1" applyAlignment="1">
      <alignment horizontal="center" vertical="center" wrapText="1"/>
    </xf>
    <xf numFmtId="0" fontId="41" fillId="25" borderId="0" xfId="0" applyFont="1" applyFill="1" applyBorder="1" applyAlignment="1">
      <alignment horizontal="left" vertical="center" wrapText="1"/>
    </xf>
    <xf numFmtId="0" fontId="1" fillId="25" borderId="32" xfId="0" quotePrefix="1" applyFont="1" applyFill="1" applyBorder="1" applyAlignment="1">
      <alignment horizontal="left" wrapText="1"/>
    </xf>
    <xf numFmtId="0" fontId="1" fillId="25" borderId="33" xfId="0" quotePrefix="1" applyFont="1" applyFill="1" applyBorder="1" applyAlignment="1">
      <alignment horizontal="left" wrapText="1"/>
    </xf>
    <xf numFmtId="0" fontId="3" fillId="26" borderId="24" xfId="0" applyFont="1" applyFill="1" applyBorder="1" applyAlignment="1">
      <alignment horizontal="center" vertical="center" wrapText="1"/>
    </xf>
    <xf numFmtId="0" fontId="3" fillId="26" borderId="27" xfId="0" applyFont="1" applyFill="1" applyBorder="1" applyAlignment="1">
      <alignment horizontal="center" vertical="center" wrapText="1"/>
    </xf>
    <xf numFmtId="10" fontId="1" fillId="0" borderId="13" xfId="47" applyNumberFormat="1" applyFont="1" applyFill="1" applyBorder="1" applyAlignment="1">
      <alignment horizontal="center" vertical="center" wrapText="1"/>
    </xf>
    <xf numFmtId="10" fontId="1" fillId="0" borderId="22" xfId="47" applyNumberFormat="1" applyFont="1" applyFill="1" applyBorder="1" applyAlignment="1">
      <alignment horizontal="center" vertical="center" wrapText="1"/>
    </xf>
    <xf numFmtId="10" fontId="1" fillId="0" borderId="14" xfId="47" applyNumberFormat="1" applyFont="1" applyFill="1" applyBorder="1" applyAlignment="1">
      <alignment horizontal="center" vertical="center" wrapText="1"/>
    </xf>
    <xf numFmtId="0" fontId="3" fillId="24" borderId="13" xfId="0" applyFont="1" applyFill="1" applyBorder="1" applyAlignment="1">
      <alignment horizontal="center" vertical="center" wrapText="1"/>
    </xf>
    <xf numFmtId="0" fontId="3" fillId="24" borderId="14" xfId="0" applyFont="1" applyFill="1" applyBorder="1" applyAlignment="1">
      <alignment horizontal="center" vertical="center" wrapText="1"/>
    </xf>
    <xf numFmtId="0" fontId="3" fillId="24" borderId="22" xfId="0" applyFont="1" applyFill="1" applyBorder="1" applyAlignment="1">
      <alignment horizontal="center" vertical="center" wrapText="1"/>
    </xf>
    <xf numFmtId="10" fontId="1" fillId="28" borderId="13" xfId="47" quotePrefix="1" applyNumberFormat="1" applyFont="1" applyFill="1" applyBorder="1" applyAlignment="1">
      <alignment horizontal="center" vertical="center" wrapText="1"/>
    </xf>
    <xf numFmtId="10" fontId="1" fillId="28" borderId="22" xfId="47" quotePrefix="1" applyNumberFormat="1" applyFont="1" applyFill="1" applyBorder="1" applyAlignment="1">
      <alignment horizontal="center" vertical="center" wrapText="1"/>
    </xf>
    <xf numFmtId="10" fontId="1" fillId="28" borderId="14" xfId="47" quotePrefix="1" applyNumberFormat="1" applyFont="1" applyFill="1" applyBorder="1" applyAlignment="1">
      <alignment horizontal="center" vertical="center" wrapText="1"/>
    </xf>
    <xf numFmtId="1" fontId="1" fillId="28" borderId="13" xfId="0" quotePrefix="1" applyNumberFormat="1" applyFont="1" applyFill="1" applyBorder="1" applyAlignment="1">
      <alignment horizontal="center" vertical="center" wrapText="1"/>
    </xf>
    <xf numFmtId="14" fontId="3" fillId="26" borderId="13" xfId="0" applyNumberFormat="1" applyFont="1" applyFill="1" applyBorder="1" applyAlignment="1">
      <alignment horizontal="center" vertical="center" wrapText="1"/>
    </xf>
    <xf numFmtId="14" fontId="3" fillId="26" borderId="14" xfId="0" applyNumberFormat="1" applyFont="1" applyFill="1" applyBorder="1" applyAlignment="1">
      <alignment horizontal="center" vertical="center" wrapText="1"/>
    </xf>
  </cellXfs>
  <cellStyles count="56">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ANCLAS,REZONES Y SUS PARTES,DE FUNDICION,DE HIERRO O DE ACERO" xfId="53"/>
    <cellStyle name="Bad" xfId="25"/>
    <cellStyle name="Calculation" xfId="26"/>
    <cellStyle name="Check Cell" xfId="27"/>
    <cellStyle name="Euro" xfId="28"/>
    <cellStyle name="Explanatory Text" xfId="29"/>
    <cellStyle name="facha" xfId="30"/>
    <cellStyle name="Good" xfId="31"/>
    <cellStyle name="Heading 1" xfId="32"/>
    <cellStyle name="Heading 2" xfId="33"/>
    <cellStyle name="Heading 3" xfId="34"/>
    <cellStyle name="Heading 4" xfId="35"/>
    <cellStyle name="Hipervínculo" xfId="36" builtinId="8"/>
    <cellStyle name="Hipervínculo 2" xfId="52"/>
    <cellStyle name="Input" xfId="37"/>
    <cellStyle name="jo[" xfId="38"/>
    <cellStyle name="Linked Cell" xfId="39"/>
    <cellStyle name="Millares" xfId="40" builtinId="3"/>
    <cellStyle name="Millares [0] 2" xfId="54"/>
    <cellStyle name="Millares [0] 3" xfId="55"/>
    <cellStyle name="Millares_Xl0000000" xfId="41"/>
    <cellStyle name="Neutral" xfId="42" builtinId="28" customBuiltin="1"/>
    <cellStyle name="Normal" xfId="0" builtinId="0"/>
    <cellStyle name="Normal_Emisiones 2006" xfId="43"/>
    <cellStyle name="Note" xfId="44"/>
    <cellStyle name="Oficio" xfId="45"/>
    <cellStyle name="Output" xfId="46"/>
    <cellStyle name="Porcentaje" xfId="47" builtinId="5"/>
    <cellStyle name="Title" xfId="48"/>
    <cellStyle name="Total" xfId="49" builtinId="25" customBuiltin="1"/>
    <cellStyle name="vaca" xfId="50"/>
    <cellStyle name="Warning Text"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www.mecon.gob.ar/finanzas/sfinan/documentos/PDF-Reso-2013/SH252ySF46.pdf" TargetMode="External"/><Relationship Id="rId117" Type="http://schemas.openxmlformats.org/officeDocument/2006/relationships/hyperlink" Target="http://www.mecon.gob.ar/finanzas/sfinan/documentos/PDF-Reso-2013/SH255ySF66.pdf" TargetMode="External"/><Relationship Id="rId21" Type="http://schemas.openxmlformats.org/officeDocument/2006/relationships/hyperlink" Target="http://www.mecon.gob.ar/finanzas/sfinan/documentos/PDF-Reso-2013/SH333ySF56.pdf" TargetMode="External"/><Relationship Id="rId42" Type="http://schemas.openxmlformats.org/officeDocument/2006/relationships/hyperlink" Target="http://www.mecon.gob.ar/finanzas/sfinan/documentos/PDF-Reso-2013/SH255ySF66.pdf" TargetMode="External"/><Relationship Id="rId47" Type="http://schemas.openxmlformats.org/officeDocument/2006/relationships/hyperlink" Target="http://www.mecon.gob.ar/finanzas/sfinan/documentos/PDF-Reso-2013/SH1ySF7.pdf" TargetMode="External"/><Relationship Id="rId63" Type="http://schemas.openxmlformats.org/officeDocument/2006/relationships/hyperlink" Target="http://www.mecon.gob.ar/finanzas/sfinan/documentos/PDF-Reso-2013/SH396ySF5.pdf" TargetMode="External"/><Relationship Id="rId68" Type="http://schemas.openxmlformats.org/officeDocument/2006/relationships/hyperlink" Target="http://www.mecon.gob.ar/finanzas/sfinan/documentos/PDF-Reso-2013/SH396ySF5.pdf" TargetMode="External"/><Relationship Id="rId84" Type="http://schemas.openxmlformats.org/officeDocument/2006/relationships/hyperlink" Target="http://www.mecon.gob.ar/finanzas/sfinan/documentos/PDF-Reso-2013/SH396ySF5.pdf" TargetMode="External"/><Relationship Id="rId89" Type="http://schemas.openxmlformats.org/officeDocument/2006/relationships/hyperlink" Target="http://www.mecon.gob.ar/finanzas/sfinan/documentos/PDF-Reso-2013/SH83ySF21.pdf" TargetMode="External"/><Relationship Id="rId112" Type="http://schemas.openxmlformats.org/officeDocument/2006/relationships/hyperlink" Target="http://www.mecon.gob.ar/finanzas/sfinan/documentos/PDF-Reso-2013/SH255ySF66.pdf" TargetMode="External"/><Relationship Id="rId16" Type="http://schemas.openxmlformats.org/officeDocument/2006/relationships/hyperlink" Target="http://www.mecon.gob.ar/finanzas/sfinan/documentos/PDF-Reso-2013/SH9ySF6.pdf" TargetMode="External"/><Relationship Id="rId107" Type="http://schemas.openxmlformats.org/officeDocument/2006/relationships/hyperlink" Target="http://www.mecon.gob.ar/finanzas/sfinan/documentos/PDF-Reso-2013/SH255ySF66.pdf" TargetMode="External"/><Relationship Id="rId11" Type="http://schemas.openxmlformats.org/officeDocument/2006/relationships/hyperlink" Target="http://www.mecon.gob.ar/finanzas/sfinan/documentos/PDF-Reso-2013/SH330ySF55.pdf" TargetMode="External"/><Relationship Id="rId32" Type="http://schemas.openxmlformats.org/officeDocument/2006/relationships/hyperlink" Target="http://www.mecon.gob.ar/finanzas/sfinan/documentos/PDF-Reso-2013/SH364ySF68.pdf" TargetMode="External"/><Relationship Id="rId37" Type="http://schemas.openxmlformats.org/officeDocument/2006/relationships/hyperlink" Target="http://www.mecon.gob.ar/finanzas/sfinan/documentos/PDF-Reso-2013/SH290ySF75.pdf" TargetMode="External"/><Relationship Id="rId53" Type="http://schemas.openxmlformats.org/officeDocument/2006/relationships/hyperlink" Target="http://www.mecon.gob.ar/finanzas/sfinan/documentos/PDF-Reso-2013/SH1ySF7.pdf" TargetMode="External"/><Relationship Id="rId58" Type="http://schemas.openxmlformats.org/officeDocument/2006/relationships/hyperlink" Target="http://www.mecon.gob.ar/finanzas/sfinan/documentos/PDF-Reso-2013/SH290ySF75.pdf" TargetMode="External"/><Relationship Id="rId74" Type="http://schemas.openxmlformats.org/officeDocument/2006/relationships/hyperlink" Target="http://www.mecon.gob.ar/finanzas/sfinan/documentos/PDF-Reso-2013/SH396ySF5.pdf" TargetMode="External"/><Relationship Id="rId79" Type="http://schemas.openxmlformats.org/officeDocument/2006/relationships/hyperlink" Target="http://www.mecon.gob.ar/finanzas/sfinan/documentos/PDF-Reso-2013/SH396ySF5.pdf" TargetMode="External"/><Relationship Id="rId102" Type="http://schemas.openxmlformats.org/officeDocument/2006/relationships/hyperlink" Target="http://www.mecon.gob.ar/finanzas/sfinan/documentos/PDF-Reso-2013/SH207ySF35.pdf" TargetMode="External"/><Relationship Id="rId123" Type="http://schemas.openxmlformats.org/officeDocument/2006/relationships/hyperlink" Target="http://www.mecon.gob.ar/finanzas/sfinan/documentos/PDF-Reso-2013/SH144ySF25.pdf" TargetMode="External"/><Relationship Id="rId128" Type="http://schemas.openxmlformats.org/officeDocument/2006/relationships/hyperlink" Target="http://www.mecon.gob.ar/finanzas/sfinan/documentos/PDF-Reso-2013/SH144ySF25.pdf" TargetMode="External"/><Relationship Id="rId5" Type="http://schemas.openxmlformats.org/officeDocument/2006/relationships/hyperlink" Target="http://www.mecon.gob.ar/finanzas/sfinan/documentos/PDF-Reso-2013/SH1ySF7.pdf" TargetMode="External"/><Relationship Id="rId90" Type="http://schemas.openxmlformats.org/officeDocument/2006/relationships/hyperlink" Target="http://www.mecon.gob.ar/finanzas/sfinan/documentos/PDF-Reso-2013/SH6ySF4.pdf" TargetMode="External"/><Relationship Id="rId95" Type="http://schemas.openxmlformats.org/officeDocument/2006/relationships/hyperlink" Target="http://www.mecon.gob.ar/finanzas/sfinan/documentos/PDF-Reso-2013/SH6ySF4.pdf" TargetMode="External"/><Relationship Id="rId19" Type="http://schemas.openxmlformats.org/officeDocument/2006/relationships/hyperlink" Target="http://www.mecon.gob.ar/finanzas/sfinan/documentos/PDF-Reso-2013/SH83ySF21.pdf" TargetMode="External"/><Relationship Id="rId14" Type="http://schemas.openxmlformats.org/officeDocument/2006/relationships/hyperlink" Target="http://www.mecon.gob.ar/finanzas/sfinan/documentos/PDF-Reso-2013/SH6ySF4.pdf" TargetMode="External"/><Relationship Id="rId22" Type="http://schemas.openxmlformats.org/officeDocument/2006/relationships/hyperlink" Target="http://www.mecon.gob.ar/finanzas/sfinan/documentos/PDF-Reso-2013/SH241ySF39.pdf" TargetMode="External"/><Relationship Id="rId27" Type="http://schemas.openxmlformats.org/officeDocument/2006/relationships/hyperlink" Target="http://www.mecon.gob.ar/finanzas/sfinan/documentos/PDF-Reso-2013/SH262ySF47.pdf" TargetMode="External"/><Relationship Id="rId30" Type="http://schemas.openxmlformats.org/officeDocument/2006/relationships/hyperlink" Target="http://www.mecon.gob.ar/finanzas/sfinan/documentos/PDF-Reso-2013/SH396ySF5.pdf" TargetMode="External"/><Relationship Id="rId35" Type="http://schemas.openxmlformats.org/officeDocument/2006/relationships/hyperlink" Target="http://www.mecon.gob.ar/finanzas/sfinan/documentos/PDF-Reso-2013/SH395ySF4.pdf" TargetMode="External"/><Relationship Id="rId43" Type="http://schemas.openxmlformats.org/officeDocument/2006/relationships/hyperlink" Target="http://www.mecon.gob.ar/finanzas/sfinan/documentos/PDF-Reso-2013/SH255ySF66.pdf" TargetMode="External"/><Relationship Id="rId48" Type="http://schemas.openxmlformats.org/officeDocument/2006/relationships/hyperlink" Target="http://www.mecon.gob.ar/finanzas/sfinan/documentos/PDF-Reso-2013/SH1ySF7.pdf" TargetMode="External"/><Relationship Id="rId56" Type="http://schemas.openxmlformats.org/officeDocument/2006/relationships/hyperlink" Target="http://www.mecon.gob.ar/finanzas/sfinan/documentos/PDF-Reso-2013/SH157ySF28.pdf" TargetMode="External"/><Relationship Id="rId64" Type="http://schemas.openxmlformats.org/officeDocument/2006/relationships/hyperlink" Target="http://www.mecon.gob.ar/finanzas/sfinan/documentos/PDF-Reso-2013/SH396ySF5.pdf" TargetMode="External"/><Relationship Id="rId69" Type="http://schemas.openxmlformats.org/officeDocument/2006/relationships/hyperlink" Target="http://www.mecon.gob.ar/finanzas/sfinan/documentos/PDF-Reso-2013/SH396ySF5.pdf" TargetMode="External"/><Relationship Id="rId77" Type="http://schemas.openxmlformats.org/officeDocument/2006/relationships/hyperlink" Target="http://www.mecon.gob.ar/finanzas/sfinan/documentos/PDF-Reso-2013/SH396ySF5.pdf" TargetMode="External"/><Relationship Id="rId100" Type="http://schemas.openxmlformats.org/officeDocument/2006/relationships/hyperlink" Target="http://www.mecon.gob.ar/finanzas/sfinan/documentos/PDF-Reso-2013/SH289ySF51.pdf" TargetMode="External"/><Relationship Id="rId105" Type="http://schemas.openxmlformats.org/officeDocument/2006/relationships/hyperlink" Target="http://www.mecon.gob.ar/finanzas/sfinan/documentos/PDF-Reso-2013/SH188ySF32.pdf" TargetMode="External"/><Relationship Id="rId113" Type="http://schemas.openxmlformats.org/officeDocument/2006/relationships/hyperlink" Target="http://www.mecon.gob.ar/finanzas/sfinan/documentos/PDF-Reso-2013/SH255ySF66.pdf" TargetMode="External"/><Relationship Id="rId118" Type="http://schemas.openxmlformats.org/officeDocument/2006/relationships/hyperlink" Target="http://www.mecon.gob.ar/finanzas/sfinan/documentos/PDF-Reso-2013/SH255ySF66.pdf" TargetMode="External"/><Relationship Id="rId126" Type="http://schemas.openxmlformats.org/officeDocument/2006/relationships/hyperlink" Target="http://www.mecon.gob.ar/finanzas/sfinan/documentos/PDF-Reso-2013/SH144ySF25.pdf" TargetMode="External"/><Relationship Id="rId8" Type="http://schemas.openxmlformats.org/officeDocument/2006/relationships/hyperlink" Target="http://www.mecon.gob.ar/finanzas/sfinan/documentos/PDF-Reso-2013/SH207ySF35.pdf" TargetMode="External"/><Relationship Id="rId51" Type="http://schemas.openxmlformats.org/officeDocument/2006/relationships/hyperlink" Target="http://www.mecon.gob.ar/finanzas/sfinan/documentos/PDF-Reso-2013/SH1ySF7.pdf" TargetMode="External"/><Relationship Id="rId72" Type="http://schemas.openxmlformats.org/officeDocument/2006/relationships/hyperlink" Target="PDF-Reso-2013/SH396ySF5.pdf" TargetMode="External"/><Relationship Id="rId80" Type="http://schemas.openxmlformats.org/officeDocument/2006/relationships/hyperlink" Target="http://www.mecon.gob.ar/finanzas/sfinan/documentos/PDF-Reso-2013/SH396ySF5.pdf" TargetMode="External"/><Relationship Id="rId85" Type="http://schemas.openxmlformats.org/officeDocument/2006/relationships/hyperlink" Target="http://www.mecon.gob.ar/finanzas/sfinan/documentos/PDF-Reso-2013/SH228ySF37.pdf" TargetMode="External"/><Relationship Id="rId93" Type="http://schemas.openxmlformats.org/officeDocument/2006/relationships/hyperlink" Target="http://www.mecon.gob.ar/finanzas/sfinan/documentos/PDF-Reso-2013/SH6ySF4.pdf" TargetMode="External"/><Relationship Id="rId98" Type="http://schemas.openxmlformats.org/officeDocument/2006/relationships/hyperlink" Target="http://www.mecon.gob.ar/finanzas/sfinan/documentos/PDF-Reso-2013/SH289ySF51.pdf" TargetMode="External"/><Relationship Id="rId121" Type="http://schemas.openxmlformats.org/officeDocument/2006/relationships/hyperlink" Target="http://www.mecon.gob.ar/finanzas/sfinan/documentos/PDF-Reso-2013/SH255ySF66.pdf" TargetMode="External"/><Relationship Id="rId3" Type="http://schemas.openxmlformats.org/officeDocument/2006/relationships/hyperlink" Target="http://www.mecon.gob.ar/finanzas/sfinan/documentos/PDF-Reso-2013/SH255ySF66.pdf" TargetMode="External"/><Relationship Id="rId12" Type="http://schemas.openxmlformats.org/officeDocument/2006/relationships/hyperlink" Target="http://www.mecon.gob.ar/finanzas/sfinan/documentos/PDF-Reso-2013/SH402ySF9.pdf" TargetMode="External"/><Relationship Id="rId17" Type="http://schemas.openxmlformats.org/officeDocument/2006/relationships/hyperlink" Target="http://www.mecon.gob.ar/finanzas/sfinan/documentos/PDF-Reso-2013/SH22ySF9.pdf" TargetMode="External"/><Relationship Id="rId25" Type="http://schemas.openxmlformats.org/officeDocument/2006/relationships/hyperlink" Target="http://www.mecon.gob.ar/finanzas/sfinan/documentos/PDF-Reso-2013/SH250ySF43.pdf" TargetMode="External"/><Relationship Id="rId33" Type="http://schemas.openxmlformats.org/officeDocument/2006/relationships/hyperlink" Target="http://www.mecon.gob.ar/finanzas/sfinan/documentos/PDF-Reso-2013/SH389ySF3.pdf" TargetMode="External"/><Relationship Id="rId38" Type="http://schemas.openxmlformats.org/officeDocument/2006/relationships/hyperlink" Target="http://www.mecon.gob.ar/finanzas/sfinan/documentos/PDF-Reso-2013/SH228ySF37.pdf" TargetMode="External"/><Relationship Id="rId46" Type="http://schemas.openxmlformats.org/officeDocument/2006/relationships/hyperlink" Target="http://www.mecon.gob.ar/finanzas/sfinan/documentos/PDF-Reso-2013/SH1ySF7.pdf" TargetMode="External"/><Relationship Id="rId59" Type="http://schemas.openxmlformats.org/officeDocument/2006/relationships/hyperlink" Target="http://www.mecon.gob.ar/finanzas/sfinan/documentos/PDF-Reso-2013/SH371ySF88.pdf" TargetMode="External"/><Relationship Id="rId67" Type="http://schemas.openxmlformats.org/officeDocument/2006/relationships/hyperlink" Target="http://www.mecon.gob.ar/finanzas/sfinan/documentos/PDF-Reso-2013/SH396ySF5.pdf" TargetMode="External"/><Relationship Id="rId103" Type="http://schemas.openxmlformats.org/officeDocument/2006/relationships/hyperlink" Target="http://www.mecon.gob.ar/finanzas/sfinan/documentos/PDF-Reso-2013/SH198ySF33.pdf" TargetMode="External"/><Relationship Id="rId108" Type="http://schemas.openxmlformats.org/officeDocument/2006/relationships/hyperlink" Target="http://www.mecon.gob.ar/finanzas/sfinan/documentos/PDF-Reso-2013/SH255ySF66.pdf" TargetMode="External"/><Relationship Id="rId116" Type="http://schemas.openxmlformats.org/officeDocument/2006/relationships/hyperlink" Target="http://www.mecon.gob.ar/finanzas/sfinan/documentos/PDF-Reso-2013/SH255ySF66.pdf" TargetMode="External"/><Relationship Id="rId124" Type="http://schemas.openxmlformats.org/officeDocument/2006/relationships/hyperlink" Target="http://www.mecon.gob.ar/finanzas/sfinan/documentos/PDF-Reso-2013/SH144ySF25.pdf" TargetMode="External"/><Relationship Id="rId129" Type="http://schemas.openxmlformats.org/officeDocument/2006/relationships/hyperlink" Target="http://www.mecon.gob.ar/finanzas/sfinan/documentos/PDF-Reso-2013/SH144ySF25.pdf" TargetMode="External"/><Relationship Id="rId20" Type="http://schemas.openxmlformats.org/officeDocument/2006/relationships/hyperlink" Target="http://www.mecon.gob.ar/finanzas/sfinan/documentos/PDF-Reso-2013/SH126ySF24.pdf" TargetMode="External"/><Relationship Id="rId41" Type="http://schemas.openxmlformats.org/officeDocument/2006/relationships/hyperlink" Target="http://www.mecon.gob.ar/finanzas/sfinan/documentos/PDF-Reso-2013/SH255ySF66.pdf" TargetMode="External"/><Relationship Id="rId54" Type="http://schemas.openxmlformats.org/officeDocument/2006/relationships/hyperlink" Target="http://www.mecon.gob.ar/finanzas/sfinan/documentos/PDF-Reso-2013/SH373ySF1.pdf" TargetMode="External"/><Relationship Id="rId62" Type="http://schemas.openxmlformats.org/officeDocument/2006/relationships/hyperlink" Target="http://www.mecon.gob.ar/finanzas/sfinan/documentos/PDF-Reso-2013/SH396ySF5.pdf" TargetMode="External"/><Relationship Id="rId70" Type="http://schemas.openxmlformats.org/officeDocument/2006/relationships/hyperlink" Target="http://www.mecon.gob.ar/finanzas/sfinan/documentos/PDF-Reso-2013/SH396ySF5.pdf" TargetMode="External"/><Relationship Id="rId75" Type="http://schemas.openxmlformats.org/officeDocument/2006/relationships/hyperlink" Target="http://www.mecon.gob.ar/finanzas/sfinan/documentos/PDF-Reso-2013/SH396ySF5.pdf" TargetMode="External"/><Relationship Id="rId83" Type="http://schemas.openxmlformats.org/officeDocument/2006/relationships/hyperlink" Target="http://www.mecon.gob.ar/finanzas/sfinan/documentos/PDF-Reso-2013/SH396ySF5.pdf" TargetMode="External"/><Relationship Id="rId88" Type="http://schemas.openxmlformats.org/officeDocument/2006/relationships/hyperlink" Target="http://www.mecon.gob.ar/finanzas/sfinan/documentos/PDF-Reso-2013/SH228ySF37.pdf" TargetMode="External"/><Relationship Id="rId91" Type="http://schemas.openxmlformats.org/officeDocument/2006/relationships/hyperlink" Target="http://www.mecon.gob.ar/finanzas/sfinan/documentos/PDF-Reso-2013/SH6ySF4.pdf" TargetMode="External"/><Relationship Id="rId96" Type="http://schemas.openxmlformats.org/officeDocument/2006/relationships/hyperlink" Target="http://www.mecon.gob.ar/finanzas/sfinan/documentos/PDF-Reso-2013/SH6ySF4.pdf" TargetMode="External"/><Relationship Id="rId111" Type="http://schemas.openxmlformats.org/officeDocument/2006/relationships/hyperlink" Target="http://www.mecon.gob.ar/finanzas/sfinan/documentos/PDF-Reso-2013/SH255ySF66.pdf" TargetMode="External"/><Relationship Id="rId132" Type="http://schemas.openxmlformats.org/officeDocument/2006/relationships/printerSettings" Target="../printerSettings/printerSettings2.bin"/><Relationship Id="rId1" Type="http://schemas.openxmlformats.org/officeDocument/2006/relationships/hyperlink" Target="http://www.mecon.gob.ar/finanzas/sfinan/documentos/PDF-Reso-2013/SH251ySF45.pdf" TargetMode="External"/><Relationship Id="rId6" Type="http://schemas.openxmlformats.org/officeDocument/2006/relationships/hyperlink" Target="http://www.mecon.gob.ar/finanzas/sfinan/documentos/PDF-Reso-2013/SH157ySF28.pdf" TargetMode="External"/><Relationship Id="rId15" Type="http://schemas.openxmlformats.org/officeDocument/2006/relationships/hyperlink" Target="http://www.mecon.gob.ar/finanzas/sfinan/documentos/PDF-Reso-2013/SH376ySF2.pdf" TargetMode="External"/><Relationship Id="rId23" Type="http://schemas.openxmlformats.org/officeDocument/2006/relationships/hyperlink" Target="http://www.mecon.gob.ar/finanzas/sfinan/documentos/PDF-Reso-2013/SH240ySF38.pdf" TargetMode="External"/><Relationship Id="rId28" Type="http://schemas.openxmlformats.org/officeDocument/2006/relationships/hyperlink" Target="http://www.mecon.gob.ar/finanzas/sfinan/documentos/PDF-Reso-2013/SH228ySF37.pdf" TargetMode="External"/><Relationship Id="rId36" Type="http://schemas.openxmlformats.org/officeDocument/2006/relationships/hyperlink" Target="http://www.mecon.gob.ar/finanzas/sfinan/documentos/PDF-Reso-2013/SH371ySF88.pdf" TargetMode="External"/><Relationship Id="rId49" Type="http://schemas.openxmlformats.org/officeDocument/2006/relationships/hyperlink" Target="http://www.mecon.gob.ar/finanzas/sfinan/documentos/PDF-Reso-2013/SH1ySF7.pdf" TargetMode="External"/><Relationship Id="rId57" Type="http://schemas.openxmlformats.org/officeDocument/2006/relationships/hyperlink" Target="http://www.mecon.gob.ar/finanzas/sfinan/documentos/PDF-Reso-2013/SH188ySF32.pdf" TargetMode="External"/><Relationship Id="rId106" Type="http://schemas.openxmlformats.org/officeDocument/2006/relationships/hyperlink" Target="http://www.mecon.gob.ar/finanzas/sfinan/documentos/PDF-Reso-2013/SH188ySF32.pdf" TargetMode="External"/><Relationship Id="rId114" Type="http://schemas.openxmlformats.org/officeDocument/2006/relationships/hyperlink" Target="http://www.mecon.gob.ar/finanzas/sfinan/documentos/PDF-Reso-2013/SH255ySF66.pdf" TargetMode="External"/><Relationship Id="rId119" Type="http://schemas.openxmlformats.org/officeDocument/2006/relationships/hyperlink" Target="http://www.mecon.gob.ar/finanzas/sfinan/documentos/PDF-Reso-2013/SH255ySF66.pdf" TargetMode="External"/><Relationship Id="rId127" Type="http://schemas.openxmlformats.org/officeDocument/2006/relationships/hyperlink" Target="http://www.mecon.gob.ar/finanzas/sfinan/documentos/PDF-Reso-2013/SH144ySF25.pdf" TargetMode="External"/><Relationship Id="rId10" Type="http://schemas.openxmlformats.org/officeDocument/2006/relationships/hyperlink" Target="http://www.mecon.gob.ar/finanzas/sfinan/documentos/PDF-Reso-2013/SH299ySF53.pdf" TargetMode="External"/><Relationship Id="rId31" Type="http://schemas.openxmlformats.org/officeDocument/2006/relationships/hyperlink" Target="http://www.mecon.gob.ar/finanzas/sfinan/documentos/PDF-Reso-2013/SH360ySF66.pdf" TargetMode="External"/><Relationship Id="rId44" Type="http://schemas.openxmlformats.org/officeDocument/2006/relationships/hyperlink" Target="http://www.mecon.gob.ar/finanzas/sfinan/documentos/PDF-Reso-2013/SH144ySF25.pdf" TargetMode="External"/><Relationship Id="rId52" Type="http://schemas.openxmlformats.org/officeDocument/2006/relationships/hyperlink" Target="http://www.mecon.gob.ar/finanzas/sfinan/documentos/PDF-Reso-2013/SH1ySF7.pdf" TargetMode="External"/><Relationship Id="rId60" Type="http://schemas.openxmlformats.org/officeDocument/2006/relationships/hyperlink" Target="http://www.mecon.gob.ar/finanzas/sfinan/documentos/PDF-Reso-2013/SH395ySF4.pdf" TargetMode="External"/><Relationship Id="rId65" Type="http://schemas.openxmlformats.org/officeDocument/2006/relationships/hyperlink" Target="http://www.mecon.gob.ar/finanzas/sfinan/documentos/PDF-Reso-2013/SH396ySF5.pdf" TargetMode="External"/><Relationship Id="rId73" Type="http://schemas.openxmlformats.org/officeDocument/2006/relationships/hyperlink" Target="http://www.mecon.gob.ar/finanzas/sfinan/documentos/PDF-Reso-2013/SH396ySF5.pdf" TargetMode="External"/><Relationship Id="rId78" Type="http://schemas.openxmlformats.org/officeDocument/2006/relationships/hyperlink" Target="http://www.mecon.gob.ar/finanzas/sfinan/documentos/PDF-Reso-2013/SH396ySF5.pdf" TargetMode="External"/><Relationship Id="rId81" Type="http://schemas.openxmlformats.org/officeDocument/2006/relationships/hyperlink" Target="http://www.mecon.gob.ar/finanzas/sfinan/documentos/PDF-Reso-2013/SH396ySF5.pdf" TargetMode="External"/><Relationship Id="rId86" Type="http://schemas.openxmlformats.org/officeDocument/2006/relationships/hyperlink" Target="http://www.mecon.gob.ar/finanzas/sfinan/documentos/PDF-Reso-2013/SH228ySF37.pdf" TargetMode="External"/><Relationship Id="rId94" Type="http://schemas.openxmlformats.org/officeDocument/2006/relationships/hyperlink" Target="http://www.mecon.gob.ar/finanzas/sfinan/documentos/PDF-Reso-2013/SH6ySF4.pdf" TargetMode="External"/><Relationship Id="rId99" Type="http://schemas.openxmlformats.org/officeDocument/2006/relationships/hyperlink" Target="http://www.mecon.gob.ar/finanzas/sfinan/documentos/PDF-Reso-2013/SH299ySF53.pdf" TargetMode="External"/><Relationship Id="rId101" Type="http://schemas.openxmlformats.org/officeDocument/2006/relationships/hyperlink" Target="http://www.mecon.gob.ar/finanzas/sfinan/documentos/PDF-Reso-2013/SH207ySF35.pdf" TargetMode="External"/><Relationship Id="rId122" Type="http://schemas.openxmlformats.org/officeDocument/2006/relationships/hyperlink" Target="http://www.mecon.gob.ar/finanzas/sfinan/documentos/PDF-Reso-2013/SH144ySF25.pdf" TargetMode="External"/><Relationship Id="rId130" Type="http://schemas.openxmlformats.org/officeDocument/2006/relationships/hyperlink" Target="http://www.mecon.gob.ar/finanzas/sfinan/documentos/PDF-Reso-2013/SH144ySF25.pdf" TargetMode="External"/><Relationship Id="rId4" Type="http://schemas.openxmlformats.org/officeDocument/2006/relationships/hyperlink" Target="http://www.mecon.gob.ar/finanzas/sfinan/documentos/PDF-Reso-2013/SH144ySF25.pdf" TargetMode="External"/><Relationship Id="rId9" Type="http://schemas.openxmlformats.org/officeDocument/2006/relationships/hyperlink" Target="http://www.mecon.gob.ar/finanzas/sfinan/documentos/PDF-Reso-2013/SH289ySF51.pdf" TargetMode="External"/><Relationship Id="rId13" Type="http://schemas.openxmlformats.org/officeDocument/2006/relationships/hyperlink" Target="http://www.mecon.gob.ar/finanzas/sfinan/documentos/PDF-Reso-2013/SH44ySF12.pdf" TargetMode="External"/><Relationship Id="rId18" Type="http://schemas.openxmlformats.org/officeDocument/2006/relationships/hyperlink" Target="http://www.mecon.gob.ar/finanzas/sfinan/documentos/PDF-Reso-2013/SH33ySF10.pdf" TargetMode="External"/><Relationship Id="rId39" Type="http://schemas.openxmlformats.org/officeDocument/2006/relationships/hyperlink" Target="http://www.mecon.gob.ar/finanzas/sfinan/documentos/PDF-Reso-2013/MEYFP8.pdf" TargetMode="External"/><Relationship Id="rId109" Type="http://schemas.openxmlformats.org/officeDocument/2006/relationships/hyperlink" Target="http://www.mecon.gob.ar/finanzas/sfinan/documentos/PDF-Reso-2013/SH255ySF66.pdf" TargetMode="External"/><Relationship Id="rId34" Type="http://schemas.openxmlformats.org/officeDocument/2006/relationships/hyperlink" Target="http://www.mecon.gob.ar/finanzas/sfinan/documentos/PDF-Reso-2013/SH403ySF10.pdf" TargetMode="External"/><Relationship Id="rId50" Type="http://schemas.openxmlformats.org/officeDocument/2006/relationships/hyperlink" Target="http://www.mecon.gob.ar/finanzas/sfinan/documentos/PDF-Reso-2013/SH1ySF7.pdf" TargetMode="External"/><Relationship Id="rId55" Type="http://schemas.openxmlformats.org/officeDocument/2006/relationships/hyperlink" Target="http://www.mecon.gob.ar/finanzas/sfinan/documentos/PDF-Reso-2013/SH373ySF1.pdf" TargetMode="External"/><Relationship Id="rId76" Type="http://schemas.openxmlformats.org/officeDocument/2006/relationships/hyperlink" Target="http://www.mecon.gob.ar/finanzas/sfinan/documentos/PDF-Reso-2013/SH396ySF5.pdf" TargetMode="External"/><Relationship Id="rId97" Type="http://schemas.openxmlformats.org/officeDocument/2006/relationships/hyperlink" Target="http://www.mecon.gob.ar/finanzas/sfinan/documentos/PDF-Reso-2013/SH6ySF4.pdf" TargetMode="External"/><Relationship Id="rId104" Type="http://schemas.openxmlformats.org/officeDocument/2006/relationships/hyperlink" Target="http://www.mecon.gob.ar/finanzas/sfinan/documentos/PDF-Reso-2013/SH198ySF33.pdf" TargetMode="External"/><Relationship Id="rId120" Type="http://schemas.openxmlformats.org/officeDocument/2006/relationships/hyperlink" Target="http://www.mecon.gob.ar/finanzas/sfinan/documentos/PDF-Reso-2013/SH255ySF66.pdf" TargetMode="External"/><Relationship Id="rId125" Type="http://schemas.openxmlformats.org/officeDocument/2006/relationships/hyperlink" Target="http://www.mecon.gob.ar/finanzas/sfinan/documentos/PDF-Reso-2013/SH144ySF25.pdf" TargetMode="External"/><Relationship Id="rId7" Type="http://schemas.openxmlformats.org/officeDocument/2006/relationships/hyperlink" Target="http://www.mecon.gob.ar/finanzas/sfinan/documentos/PDF-Reso-2013/SH198ySF33.pdf" TargetMode="External"/><Relationship Id="rId71" Type="http://schemas.openxmlformats.org/officeDocument/2006/relationships/hyperlink" Target="http://www.mecon.gob.ar/finanzas/sfinan/documentos/PDF-Reso-2013/SH396ySF5.pdf" TargetMode="External"/><Relationship Id="rId92" Type="http://schemas.openxmlformats.org/officeDocument/2006/relationships/hyperlink" Target="http://www.mecon.gob.ar/finanzas/sfinan/documentos/PDF-Reso-2013/SH6ySF4.pdf" TargetMode="External"/><Relationship Id="rId2" Type="http://schemas.openxmlformats.org/officeDocument/2006/relationships/hyperlink" Target="http://www.mecon.gob.ar/finanzas/sfinan/documentos/PDF-Reso-2013/Res256.pdf" TargetMode="External"/><Relationship Id="rId29" Type="http://schemas.openxmlformats.org/officeDocument/2006/relationships/hyperlink" Target="http://www.mecon.gob.ar/finanzas/sfinan/documentos/PDF-Reso-2013/SH361ySF67.pdf" TargetMode="External"/><Relationship Id="rId24" Type="http://schemas.openxmlformats.org/officeDocument/2006/relationships/hyperlink" Target="PDF-Reso-2013/SH249ySF42.pdf" TargetMode="External"/><Relationship Id="rId40" Type="http://schemas.openxmlformats.org/officeDocument/2006/relationships/hyperlink" Target="http://www.mecon.gob.ar/finanzas/sfinan/documentos/PDF-Reso-2013/SH255ySF66.pdf" TargetMode="External"/><Relationship Id="rId45" Type="http://schemas.openxmlformats.org/officeDocument/2006/relationships/hyperlink" Target="http://www.mecon.gob.ar/finanzas/sfinan/documentos/PDF-Reso-2013/SH1ySF7.pdf" TargetMode="External"/><Relationship Id="rId66" Type="http://schemas.openxmlformats.org/officeDocument/2006/relationships/hyperlink" Target="http://www.mecon.gob.ar/finanzas/sfinan/documentos/PDF-Reso-2013/SH396ySF5.pdf" TargetMode="External"/><Relationship Id="rId87" Type="http://schemas.openxmlformats.org/officeDocument/2006/relationships/hyperlink" Target="http://www.mecon.gob.ar/finanzas/sfinan/documentos/PDF-Reso-2013/SH228ySF37.pdf" TargetMode="External"/><Relationship Id="rId110" Type="http://schemas.openxmlformats.org/officeDocument/2006/relationships/hyperlink" Target="http://www.mecon.gob.ar/finanzas/sfinan/documentos/PDF-Reso-2013/SH255ySF66.pdf" TargetMode="External"/><Relationship Id="rId115" Type="http://schemas.openxmlformats.org/officeDocument/2006/relationships/hyperlink" Target="http://www.mecon.gob.ar/finanzas/sfinan/documentos/PDF-Reso-2013/SH255ySF66.pdf" TargetMode="External"/><Relationship Id="rId131" Type="http://schemas.openxmlformats.org/officeDocument/2006/relationships/hyperlink" Target="http://www.mecon.gob.ar/finanzas/sfinan/documentos/PDF-Reso-2013/SH144ySF25.pdf" TargetMode="External"/><Relationship Id="rId61" Type="http://schemas.openxmlformats.org/officeDocument/2006/relationships/hyperlink" Target="http://www.mecon.gob.ar/finanzas/sfinan/documentos/PDF-Reso-2013/SH396ySF5.pdf" TargetMode="External"/><Relationship Id="rId82" Type="http://schemas.openxmlformats.org/officeDocument/2006/relationships/hyperlink" Target="http://www.mecon.gob.ar/finanzas/sfinan/documentos/PDF-Reso-2013/SH396ySF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13"/>
  <sheetViews>
    <sheetView workbookViewId="0">
      <selection activeCell="B15" sqref="B15:B19"/>
    </sheetView>
  </sheetViews>
  <sheetFormatPr baseColWidth="10" defaultRowHeight="12.75" x14ac:dyDescent="0.2"/>
  <sheetData>
    <row r="1" spans="1:1" x14ac:dyDescent="0.2">
      <c r="A1" t="s">
        <v>53</v>
      </c>
    </row>
    <row r="2" spans="1:1" x14ac:dyDescent="0.2">
      <c r="A2" t="s">
        <v>54</v>
      </c>
    </row>
    <row r="3" spans="1:1" x14ac:dyDescent="0.2">
      <c r="A3" t="s">
        <v>55</v>
      </c>
    </row>
    <row r="4" spans="1:1" x14ac:dyDescent="0.2">
      <c r="A4" t="s">
        <v>56</v>
      </c>
    </row>
    <row r="5" spans="1:1" x14ac:dyDescent="0.2">
      <c r="A5" t="s">
        <v>52</v>
      </c>
    </row>
    <row r="6" spans="1:1" x14ac:dyDescent="0.2">
      <c r="A6" t="s">
        <v>57</v>
      </c>
    </row>
    <row r="7" spans="1:1" x14ac:dyDescent="0.2">
      <c r="A7" t="s">
        <v>58</v>
      </c>
    </row>
    <row r="8" spans="1:1" x14ac:dyDescent="0.2">
      <c r="A8" t="s">
        <v>59</v>
      </c>
    </row>
    <row r="9" spans="1:1" x14ac:dyDescent="0.2">
      <c r="A9" t="s">
        <v>61</v>
      </c>
    </row>
    <row r="10" spans="1:1" x14ac:dyDescent="0.2">
      <c r="A10" t="s">
        <v>62</v>
      </c>
    </row>
    <row r="11" spans="1:1" x14ac:dyDescent="0.2">
      <c r="A11" t="s">
        <v>63</v>
      </c>
    </row>
    <row r="12" spans="1:1" x14ac:dyDescent="0.2">
      <c r="A12" t="s">
        <v>64</v>
      </c>
    </row>
    <row r="13" spans="1:1" x14ac:dyDescent="0.2">
      <c r="A13" t="s">
        <v>60</v>
      </c>
    </row>
  </sheetData>
  <phoneticPr fontId="9" type="noConversion"/>
  <pageMargins left="0.75" right="0.75" top="1" bottom="1"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enableFormatConditionsCalculation="0">
    <tabColor indexed="29"/>
  </sheetPr>
  <dimension ref="A1:ED230"/>
  <sheetViews>
    <sheetView showGridLines="0" showZeros="0" tabSelected="1" zoomScale="70" zoomScaleNormal="70" zoomScaleSheetLayoutView="25" workbookViewId="0">
      <pane xSplit="1" topLeftCell="B1" activePane="topRight" state="frozen"/>
      <selection activeCell="A76" sqref="A76"/>
      <selection pane="topRight" activeCell="N199" sqref="N199"/>
    </sheetView>
  </sheetViews>
  <sheetFormatPr baseColWidth="10" defaultColWidth="8" defaultRowHeight="12.75" x14ac:dyDescent="0.2"/>
  <cols>
    <col min="1" max="1" width="77.7109375" style="42" customWidth="1"/>
    <col min="2" max="2" width="18.7109375" style="42" customWidth="1"/>
    <col min="3" max="3" width="14.7109375" style="42" customWidth="1"/>
    <col min="4" max="4" width="19.5703125" style="42" customWidth="1"/>
    <col min="5" max="5" width="16.7109375" style="42" customWidth="1"/>
    <col min="6" max="6" width="15.7109375" style="42" customWidth="1"/>
    <col min="7" max="7" width="17.42578125" style="42" customWidth="1"/>
    <col min="8" max="8" width="36.140625" style="42" customWidth="1"/>
    <col min="9" max="9" width="13.85546875" style="42" customWidth="1"/>
    <col min="10" max="10" width="15" style="42" customWidth="1"/>
    <col min="11" max="11" width="14.28515625" style="42" customWidth="1"/>
    <col min="12" max="12" width="15.7109375" style="42" customWidth="1"/>
    <col min="13" max="13" width="23.7109375" style="42" customWidth="1"/>
    <col min="14" max="14" width="28.42578125" style="42" bestFit="1" customWidth="1"/>
    <col min="15" max="16" width="18.85546875" style="42" customWidth="1"/>
    <col min="17" max="17" width="12" style="63" customWidth="1"/>
    <col min="18" max="18" width="10.7109375" style="42" bestFit="1" customWidth="1"/>
    <col min="19" max="19" width="13.5703125" style="42" customWidth="1"/>
    <col min="20" max="16384" width="8" style="42"/>
  </cols>
  <sheetData>
    <row r="1" spans="1:134" x14ac:dyDescent="0.2">
      <c r="A1" s="22"/>
      <c r="B1" s="22"/>
      <c r="C1" s="22"/>
      <c r="D1" s="22"/>
      <c r="E1" s="22"/>
      <c r="F1" s="22"/>
      <c r="G1" s="22"/>
      <c r="H1" s="22"/>
      <c r="I1" s="22"/>
      <c r="J1" s="53"/>
      <c r="K1" s="53"/>
      <c r="L1" s="53"/>
      <c r="M1" s="22"/>
      <c r="N1" s="22"/>
      <c r="O1" s="22"/>
      <c r="P1" s="22"/>
      <c r="Q1" s="54"/>
    </row>
    <row r="2" spans="1:134" ht="23.25" x14ac:dyDescent="0.35">
      <c r="A2" s="123" t="s">
        <v>167</v>
      </c>
      <c r="B2" s="24"/>
      <c r="C2" s="56"/>
      <c r="D2" s="57"/>
      <c r="E2" s="56"/>
      <c r="F2" s="56"/>
      <c r="G2" s="56"/>
      <c r="H2" s="27"/>
      <c r="I2" s="27"/>
      <c r="J2" s="58"/>
      <c r="K2" s="58"/>
      <c r="L2" s="59"/>
      <c r="M2" s="59"/>
      <c r="N2" s="59"/>
      <c r="O2" s="59"/>
      <c r="P2" s="59"/>
      <c r="Q2" s="60"/>
      <c r="R2" s="60"/>
    </row>
    <row r="3" spans="1:134" ht="9.9499999999999993" customHeight="1" x14ac:dyDescent="0.2">
      <c r="A3" s="55"/>
      <c r="B3" s="22"/>
      <c r="C3" s="55"/>
      <c r="D3" s="22"/>
      <c r="E3" s="61"/>
      <c r="F3" s="61"/>
      <c r="G3" s="61"/>
      <c r="H3" s="61"/>
      <c r="I3" s="62"/>
      <c r="J3" s="55"/>
      <c r="K3" s="55"/>
      <c r="L3" s="55"/>
      <c r="M3" s="55"/>
      <c r="R3" s="63"/>
    </row>
    <row r="4" spans="1:134" ht="27" customHeight="1" thickBot="1" x14ac:dyDescent="0.35">
      <c r="A4" s="124" t="s">
        <v>133</v>
      </c>
      <c r="B4" s="65"/>
      <c r="C4" s="2"/>
      <c r="D4" s="22"/>
      <c r="E4" s="22"/>
      <c r="F4" s="22"/>
      <c r="G4" s="22"/>
      <c r="H4" s="22"/>
      <c r="I4" s="22"/>
      <c r="J4" s="22"/>
      <c r="K4" s="2"/>
      <c r="L4" s="2"/>
      <c r="M4" s="22"/>
      <c r="N4" s="66"/>
      <c r="O4" s="66"/>
      <c r="P4" s="66"/>
      <c r="Q4" s="67"/>
      <c r="R4" s="67"/>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row>
    <row r="5" spans="1:134" ht="24.95" customHeight="1" thickBot="1" x14ac:dyDescent="0.25">
      <c r="A5" s="64"/>
      <c r="B5" s="65"/>
      <c r="C5" s="2"/>
      <c r="D5" s="22"/>
      <c r="E5" s="22"/>
      <c r="F5" s="22"/>
      <c r="G5" s="22"/>
      <c r="H5" s="22"/>
      <c r="I5" s="22"/>
      <c r="J5" s="22"/>
      <c r="K5" s="219" t="s">
        <v>41</v>
      </c>
      <c r="L5" s="220"/>
      <c r="M5" s="22"/>
      <c r="N5" s="22"/>
      <c r="O5" s="68"/>
      <c r="P5" s="22"/>
      <c r="Q5" s="69"/>
      <c r="R5" s="69"/>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row>
    <row r="6" spans="1:134" ht="30" customHeight="1" thickBot="1" x14ac:dyDescent="0.25">
      <c r="A6" s="1" t="s">
        <v>8</v>
      </c>
      <c r="B6" s="1" t="s">
        <v>1</v>
      </c>
      <c r="C6" s="1" t="s">
        <v>9</v>
      </c>
      <c r="D6" s="219" t="s">
        <v>10</v>
      </c>
      <c r="E6" s="221"/>
      <c r="F6" s="221"/>
      <c r="G6" s="220"/>
      <c r="H6" s="1" t="s">
        <v>0</v>
      </c>
      <c r="I6" s="8" t="s">
        <v>36</v>
      </c>
      <c r="J6" s="1" t="s">
        <v>14</v>
      </c>
      <c r="K6" s="8" t="s">
        <v>2</v>
      </c>
      <c r="L6" s="8" t="s">
        <v>3</v>
      </c>
      <c r="M6" s="8" t="s">
        <v>11</v>
      </c>
      <c r="N6" s="8" t="s">
        <v>12</v>
      </c>
      <c r="O6" s="1" t="s">
        <v>42</v>
      </c>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row>
    <row r="7" spans="1:134" s="68" customFormat="1" ht="56.25" customHeight="1" thickBot="1" x14ac:dyDescent="0.25">
      <c r="A7" s="75" t="s">
        <v>39</v>
      </c>
      <c r="B7" s="49">
        <v>41290</v>
      </c>
      <c r="C7" s="90">
        <v>44942</v>
      </c>
      <c r="D7" s="222" t="s">
        <v>50</v>
      </c>
      <c r="E7" s="223"/>
      <c r="F7" s="223"/>
      <c r="G7" s="224"/>
      <c r="H7" s="137" t="s">
        <v>72</v>
      </c>
      <c r="I7" s="49">
        <v>41515</v>
      </c>
      <c r="J7" s="49" t="s">
        <v>35</v>
      </c>
      <c r="K7" s="70">
        <v>7132.6550120000002</v>
      </c>
      <c r="L7" s="70">
        <v>7132.6550120000002</v>
      </c>
      <c r="M7" s="138">
        <v>100</v>
      </c>
      <c r="N7" s="139">
        <v>9.0493150684931507</v>
      </c>
      <c r="O7" s="172" t="s">
        <v>73</v>
      </c>
      <c r="Q7" s="40"/>
      <c r="R7" s="40"/>
    </row>
    <row r="8" spans="1:134" s="68" customFormat="1" ht="56.25" customHeight="1" thickBot="1" x14ac:dyDescent="0.25">
      <c r="A8" s="75" t="s">
        <v>39</v>
      </c>
      <c r="B8" s="75">
        <v>41502</v>
      </c>
      <c r="C8" s="75">
        <v>45154</v>
      </c>
      <c r="D8" s="225" t="s">
        <v>175</v>
      </c>
      <c r="E8" s="205"/>
      <c r="F8" s="205"/>
      <c r="G8" s="206"/>
      <c r="H8" s="136" t="s">
        <v>132</v>
      </c>
      <c r="I8" s="75">
        <v>41513</v>
      </c>
      <c r="J8" s="49" t="s">
        <v>35</v>
      </c>
      <c r="K8" s="71">
        <v>2292.2967674499996</v>
      </c>
      <c r="L8" s="71">
        <v>2292.2967674499996</v>
      </c>
      <c r="M8" s="71">
        <v>100</v>
      </c>
      <c r="N8" s="140">
        <v>9.6301369863013697</v>
      </c>
      <c r="O8" s="172" t="s">
        <v>131</v>
      </c>
      <c r="P8" s="116"/>
      <c r="Q8" s="115"/>
      <c r="R8" s="115"/>
    </row>
    <row r="9" spans="1:134" s="68" customFormat="1" ht="56.25" customHeight="1" thickBot="1" x14ac:dyDescent="0.25">
      <c r="A9" s="75" t="s">
        <v>134</v>
      </c>
      <c r="B9" s="75">
        <v>41472</v>
      </c>
      <c r="C9" s="75">
        <v>42568</v>
      </c>
      <c r="D9" s="202" t="s">
        <v>136</v>
      </c>
      <c r="E9" s="205"/>
      <c r="F9" s="205"/>
      <c r="G9" s="206"/>
      <c r="H9" s="136" t="s">
        <v>135</v>
      </c>
      <c r="I9" s="75"/>
      <c r="J9" s="49" t="s">
        <v>35</v>
      </c>
      <c r="K9" s="71">
        <v>220.44968399999999</v>
      </c>
      <c r="L9" s="71">
        <v>222.58851756148886</v>
      </c>
      <c r="M9" s="71">
        <v>100.97021393847353</v>
      </c>
      <c r="N9" s="140">
        <v>2.5452054794520547</v>
      </c>
      <c r="O9" s="172" t="s">
        <v>176</v>
      </c>
      <c r="P9" s="116"/>
      <c r="Q9" s="115"/>
      <c r="R9" s="115"/>
    </row>
    <row r="10" spans="1:134" s="22" customFormat="1" ht="15" thickBot="1" x14ac:dyDescent="0.25">
      <c r="A10" s="211"/>
      <c r="B10" s="211"/>
      <c r="D10" s="72"/>
      <c r="E10" s="72"/>
      <c r="F10" s="72"/>
      <c r="G10" s="72"/>
      <c r="J10" s="9" t="s">
        <v>4</v>
      </c>
      <c r="K10" s="14">
        <f>+SUM(K7:K9)</f>
        <v>9645.4014634499981</v>
      </c>
      <c r="L10" s="14">
        <f>+SUM(L7:L9)</f>
        <v>9647.5402970114883</v>
      </c>
      <c r="S10" s="54"/>
    </row>
    <row r="11" spans="1:134" ht="9.75" customHeight="1" x14ac:dyDescent="0.2">
      <c r="A11" s="73"/>
      <c r="B11" s="73"/>
      <c r="C11" s="22"/>
      <c r="D11" s="22"/>
      <c r="E11" s="22"/>
      <c r="F11" s="22"/>
      <c r="G11" s="22"/>
      <c r="H11" s="22"/>
      <c r="I11" s="22"/>
      <c r="J11" s="22"/>
      <c r="K11" s="22"/>
      <c r="L11" s="3"/>
      <c r="M11" s="7"/>
      <c r="N11" s="7"/>
      <c r="O11" s="7"/>
      <c r="P11" s="7"/>
      <c r="Q11" s="54"/>
      <c r="R11" s="5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row>
    <row r="12" spans="1:134" ht="27" customHeight="1" thickBot="1" x14ac:dyDescent="0.35">
      <c r="A12" s="124" t="s">
        <v>37</v>
      </c>
      <c r="B12" s="65"/>
      <c r="C12" s="2"/>
      <c r="D12" s="22"/>
      <c r="E12" s="22"/>
      <c r="F12" s="22"/>
      <c r="I12" s="22"/>
      <c r="L12" s="2"/>
      <c r="M12" s="22"/>
      <c r="N12" s="22"/>
      <c r="O12" s="22"/>
      <c r="P12" s="22"/>
      <c r="Q12" s="54"/>
      <c r="R12" s="5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row>
    <row r="13" spans="1:134" ht="24.95" customHeight="1" thickBot="1" x14ac:dyDescent="0.25">
      <c r="A13" s="64"/>
      <c r="E13" s="22"/>
      <c r="F13" s="22"/>
      <c r="G13" s="22"/>
      <c r="H13" s="22"/>
      <c r="J13" s="219" t="s">
        <v>41</v>
      </c>
      <c r="K13" s="220"/>
      <c r="L13" s="22"/>
      <c r="M13" s="22"/>
      <c r="N13" s="69"/>
      <c r="O13" s="69"/>
      <c r="P13" s="69"/>
      <c r="Q13" s="54"/>
      <c r="R13" s="54"/>
    </row>
    <row r="14" spans="1:134" ht="46.5" customHeight="1" thickBot="1" x14ac:dyDescent="0.25">
      <c r="A14" s="51" t="s">
        <v>8</v>
      </c>
      <c r="B14" s="1" t="s">
        <v>1</v>
      </c>
      <c r="C14" s="1" t="s">
        <v>9</v>
      </c>
      <c r="D14" s="219" t="s">
        <v>10</v>
      </c>
      <c r="E14" s="221"/>
      <c r="F14" s="221"/>
      <c r="G14" s="220"/>
      <c r="H14" s="52" t="s">
        <v>0</v>
      </c>
      <c r="I14" s="1" t="s">
        <v>36</v>
      </c>
      <c r="J14" s="1" t="s">
        <v>2</v>
      </c>
      <c r="K14" s="1" t="s">
        <v>3</v>
      </c>
      <c r="L14" s="1" t="s">
        <v>11</v>
      </c>
      <c r="M14" s="1" t="s">
        <v>12</v>
      </c>
      <c r="N14" s="1" t="s">
        <v>42</v>
      </c>
      <c r="O14" s="22"/>
      <c r="Q14" s="54"/>
      <c r="R14" s="54"/>
    </row>
    <row r="15" spans="1:134" s="24" customFormat="1" ht="69.95" customHeight="1" thickBot="1" x14ac:dyDescent="0.25">
      <c r="A15" s="141" t="s">
        <v>166</v>
      </c>
      <c r="B15" s="141">
        <v>41061</v>
      </c>
      <c r="C15" s="142">
        <v>42705</v>
      </c>
      <c r="D15" s="196" t="s">
        <v>88</v>
      </c>
      <c r="E15" s="197"/>
      <c r="F15" s="197"/>
      <c r="G15" s="198"/>
      <c r="H15" s="143" t="s">
        <v>177</v>
      </c>
      <c r="I15" s="144">
        <v>41283</v>
      </c>
      <c r="J15" s="145">
        <v>5.6559569999999999</v>
      </c>
      <c r="K15" s="145">
        <v>5.6651939999999996</v>
      </c>
      <c r="L15" s="146">
        <v>100.16331482456799</v>
      </c>
      <c r="M15" s="147">
        <v>1.1570205479452056</v>
      </c>
      <c r="N15" s="172" t="s">
        <v>74</v>
      </c>
      <c r="P15" s="27"/>
      <c r="Q15" s="38"/>
      <c r="R15" s="38"/>
    </row>
    <row r="16" spans="1:134" s="24" customFormat="1" ht="69.95" customHeight="1" thickBot="1" x14ac:dyDescent="0.25">
      <c r="A16" s="141" t="s">
        <v>166</v>
      </c>
      <c r="B16" s="141">
        <v>41061</v>
      </c>
      <c r="C16" s="142">
        <v>42705</v>
      </c>
      <c r="D16" s="196" t="s">
        <v>88</v>
      </c>
      <c r="E16" s="197"/>
      <c r="F16" s="197"/>
      <c r="G16" s="198"/>
      <c r="H16" s="143" t="s">
        <v>177</v>
      </c>
      <c r="I16" s="148">
        <v>41304</v>
      </c>
      <c r="J16" s="145">
        <v>13.083059</v>
      </c>
      <c r="K16" s="143">
        <v>13.106446</v>
      </c>
      <c r="L16" s="146">
        <v>100.17876352418899</v>
      </c>
      <c r="M16" s="147">
        <v>1.1570205479452056</v>
      </c>
      <c r="N16" s="172" t="s">
        <v>74</v>
      </c>
      <c r="P16" s="27"/>
      <c r="Q16" s="38"/>
      <c r="R16" s="38"/>
    </row>
    <row r="17" spans="1:18" s="24" customFormat="1" ht="69.95" customHeight="1" thickBot="1" x14ac:dyDescent="0.25">
      <c r="A17" s="141" t="s">
        <v>166</v>
      </c>
      <c r="B17" s="141">
        <v>41061</v>
      </c>
      <c r="C17" s="142">
        <v>42705</v>
      </c>
      <c r="D17" s="196" t="s">
        <v>88</v>
      </c>
      <c r="E17" s="197"/>
      <c r="F17" s="197"/>
      <c r="G17" s="198"/>
      <c r="H17" s="143" t="s">
        <v>177</v>
      </c>
      <c r="I17" s="148">
        <v>41334</v>
      </c>
      <c r="J17" s="143">
        <v>34.423200000000001</v>
      </c>
      <c r="K17" s="143">
        <v>32.271749999999997</v>
      </c>
      <c r="L17" s="146">
        <v>93.75</v>
      </c>
      <c r="M17" s="147">
        <v>1.1570205479452056</v>
      </c>
      <c r="N17" s="172" t="s">
        <v>74</v>
      </c>
      <c r="P17" s="149"/>
      <c r="Q17" s="150"/>
      <c r="R17" s="150"/>
    </row>
    <row r="18" spans="1:18" s="24" customFormat="1" ht="69.95" customHeight="1" thickBot="1" x14ac:dyDescent="0.25">
      <c r="A18" s="141" t="s">
        <v>166</v>
      </c>
      <c r="B18" s="141">
        <v>41061</v>
      </c>
      <c r="C18" s="142">
        <v>42705</v>
      </c>
      <c r="D18" s="196" t="s">
        <v>88</v>
      </c>
      <c r="E18" s="197"/>
      <c r="F18" s="197"/>
      <c r="G18" s="198"/>
      <c r="H18" s="143" t="s">
        <v>177</v>
      </c>
      <c r="I18" s="148">
        <v>41353</v>
      </c>
      <c r="J18" s="143">
        <v>3.2404519999999999</v>
      </c>
      <c r="K18" s="143">
        <v>3.038319</v>
      </c>
      <c r="L18" s="146">
        <v>93.76222792622751</v>
      </c>
      <c r="M18" s="147">
        <v>1.1570205479452056</v>
      </c>
      <c r="N18" s="172" t="s">
        <v>74</v>
      </c>
      <c r="P18" s="149"/>
      <c r="Q18" s="150"/>
      <c r="R18" s="150"/>
    </row>
    <row r="19" spans="1:18" s="24" customFormat="1" ht="69.95" customHeight="1" thickBot="1" x14ac:dyDescent="0.25">
      <c r="A19" s="141" t="s">
        <v>166</v>
      </c>
      <c r="B19" s="141">
        <v>41061</v>
      </c>
      <c r="C19" s="142">
        <v>42705</v>
      </c>
      <c r="D19" s="196" t="s">
        <v>88</v>
      </c>
      <c r="E19" s="197"/>
      <c r="F19" s="197"/>
      <c r="G19" s="198"/>
      <c r="H19" s="143" t="s">
        <v>177</v>
      </c>
      <c r="I19" s="148">
        <v>41388</v>
      </c>
      <c r="J19" s="143">
        <v>9.5377419999999997</v>
      </c>
      <c r="K19" s="143">
        <v>8.9449470000000009</v>
      </c>
      <c r="L19" s="146">
        <v>93.7847530534887</v>
      </c>
      <c r="M19" s="147">
        <v>1.1570205479452056</v>
      </c>
      <c r="N19" s="172" t="s">
        <v>74</v>
      </c>
      <c r="P19" s="149"/>
      <c r="Q19" s="150"/>
      <c r="R19" s="150"/>
    </row>
    <row r="20" spans="1:18" s="24" customFormat="1" ht="69.95" customHeight="1" thickBot="1" x14ac:dyDescent="0.25">
      <c r="A20" s="141" t="s">
        <v>166</v>
      </c>
      <c r="B20" s="141">
        <v>41061</v>
      </c>
      <c r="C20" s="142">
        <v>42705</v>
      </c>
      <c r="D20" s="196" t="s">
        <v>88</v>
      </c>
      <c r="E20" s="197"/>
      <c r="F20" s="197"/>
      <c r="G20" s="198"/>
      <c r="H20" s="143" t="s">
        <v>177</v>
      </c>
      <c r="I20" s="148">
        <v>41396</v>
      </c>
      <c r="J20" s="143">
        <v>2.8036270000000001</v>
      </c>
      <c r="K20" s="143">
        <v>2.6295190000000002</v>
      </c>
      <c r="L20" s="146">
        <v>93.78990164999999</v>
      </c>
      <c r="M20" s="147">
        <v>1.1570205479452056</v>
      </c>
      <c r="N20" s="172" t="s">
        <v>74</v>
      </c>
      <c r="P20" s="149"/>
      <c r="Q20" s="150"/>
      <c r="R20" s="150"/>
    </row>
    <row r="21" spans="1:18" s="24" customFormat="1" ht="69.95" customHeight="1" thickBot="1" x14ac:dyDescent="0.25">
      <c r="A21" s="141" t="s">
        <v>166</v>
      </c>
      <c r="B21" s="141">
        <v>41061</v>
      </c>
      <c r="C21" s="142">
        <v>42705</v>
      </c>
      <c r="D21" s="196" t="s">
        <v>88</v>
      </c>
      <c r="E21" s="197"/>
      <c r="F21" s="197"/>
      <c r="G21" s="198"/>
      <c r="H21" s="143" t="s">
        <v>177</v>
      </c>
      <c r="I21" s="148">
        <v>41401</v>
      </c>
      <c r="J21" s="143">
        <v>0.17163300000000001</v>
      </c>
      <c r="K21" s="143">
        <v>0.16097900000000001</v>
      </c>
      <c r="L21" s="146">
        <v>93.793120000000002</v>
      </c>
      <c r="M21" s="147">
        <v>1.1570205479452056</v>
      </c>
      <c r="N21" s="172" t="s">
        <v>74</v>
      </c>
      <c r="P21" s="149"/>
      <c r="Q21" s="150"/>
      <c r="R21" s="150"/>
    </row>
    <row r="22" spans="1:18" s="24" customFormat="1" ht="69.95" customHeight="1" thickBot="1" x14ac:dyDescent="0.25">
      <c r="A22" s="141" t="s">
        <v>166</v>
      </c>
      <c r="B22" s="141">
        <v>41061</v>
      </c>
      <c r="C22" s="142">
        <v>42705</v>
      </c>
      <c r="D22" s="196" t="s">
        <v>88</v>
      </c>
      <c r="E22" s="197"/>
      <c r="F22" s="197"/>
      <c r="G22" s="198"/>
      <c r="H22" s="143" t="s">
        <v>177</v>
      </c>
      <c r="I22" s="148">
        <v>41416</v>
      </c>
      <c r="J22" s="143">
        <v>16.638978000000002</v>
      </c>
      <c r="K22" s="143">
        <v>15.607822788699901</v>
      </c>
      <c r="L22" s="146">
        <v>93.8027731552977</v>
      </c>
      <c r="M22" s="147">
        <v>1.1570205479452056</v>
      </c>
      <c r="N22" s="172" t="s">
        <v>74</v>
      </c>
      <c r="O22" s="151"/>
      <c r="P22" s="149"/>
      <c r="Q22" s="150"/>
      <c r="R22" s="150"/>
    </row>
    <row r="23" spans="1:18" s="24" customFormat="1" ht="69.95" customHeight="1" thickBot="1" x14ac:dyDescent="0.25">
      <c r="A23" s="184" t="s">
        <v>166</v>
      </c>
      <c r="B23" s="184">
        <v>41061</v>
      </c>
      <c r="C23" s="184">
        <v>42705</v>
      </c>
      <c r="D23" s="176" t="s">
        <v>88</v>
      </c>
      <c r="E23" s="177"/>
      <c r="F23" s="177"/>
      <c r="G23" s="178"/>
      <c r="H23" s="186" t="s">
        <v>177</v>
      </c>
      <c r="I23" s="184">
        <v>41467</v>
      </c>
      <c r="J23" s="186">
        <v>47.834823</v>
      </c>
      <c r="K23" s="186">
        <v>41.867276053356996</v>
      </c>
      <c r="L23" s="194">
        <v>87.524680614699804</v>
      </c>
      <c r="M23" s="192">
        <v>1.1570205479452056</v>
      </c>
      <c r="N23" s="172" t="s">
        <v>74</v>
      </c>
      <c r="O23" s="151"/>
      <c r="P23" s="149"/>
      <c r="Q23" s="150"/>
      <c r="R23" s="150"/>
    </row>
    <row r="24" spans="1:18" s="24" customFormat="1" ht="51.75" customHeight="1" thickBot="1" x14ac:dyDescent="0.25">
      <c r="A24" s="185"/>
      <c r="B24" s="185"/>
      <c r="C24" s="185"/>
      <c r="D24" s="179"/>
      <c r="E24" s="180"/>
      <c r="F24" s="180"/>
      <c r="G24" s="181"/>
      <c r="H24" s="187"/>
      <c r="I24" s="185"/>
      <c r="J24" s="187"/>
      <c r="K24" s="187"/>
      <c r="L24" s="195"/>
      <c r="M24" s="193"/>
      <c r="N24" s="172" t="s">
        <v>181</v>
      </c>
      <c r="O24" s="151"/>
      <c r="P24" s="149"/>
      <c r="Q24" s="150"/>
      <c r="R24" s="150"/>
    </row>
    <row r="25" spans="1:18" s="24" customFormat="1" ht="51.75" customHeight="1" thickBot="1" x14ac:dyDescent="0.25">
      <c r="A25" s="184" t="s">
        <v>166</v>
      </c>
      <c r="B25" s="184">
        <v>41061</v>
      </c>
      <c r="C25" s="184">
        <v>42705</v>
      </c>
      <c r="D25" s="176" t="s">
        <v>88</v>
      </c>
      <c r="E25" s="177"/>
      <c r="F25" s="177"/>
      <c r="G25" s="178"/>
      <c r="H25" s="186" t="s">
        <v>177</v>
      </c>
      <c r="I25" s="184">
        <v>41485</v>
      </c>
      <c r="J25" s="186">
        <v>99.005502000000007</v>
      </c>
      <c r="K25" s="186">
        <v>86.664977050544692</v>
      </c>
      <c r="L25" s="194">
        <v>87.535516006519202</v>
      </c>
      <c r="M25" s="192">
        <v>1.1570205479452056</v>
      </c>
      <c r="N25" s="172" t="s">
        <v>74</v>
      </c>
      <c r="O25" s="151"/>
      <c r="P25" s="149"/>
      <c r="Q25" s="150"/>
      <c r="R25" s="150"/>
    </row>
    <row r="26" spans="1:18" s="24" customFormat="1" ht="69.95" customHeight="1" thickBot="1" x14ac:dyDescent="0.25">
      <c r="A26" s="185"/>
      <c r="B26" s="185"/>
      <c r="C26" s="185"/>
      <c r="D26" s="179"/>
      <c r="E26" s="180"/>
      <c r="F26" s="180"/>
      <c r="G26" s="181"/>
      <c r="H26" s="187"/>
      <c r="I26" s="185"/>
      <c r="J26" s="187"/>
      <c r="K26" s="187"/>
      <c r="L26" s="195"/>
      <c r="M26" s="193"/>
      <c r="N26" s="172" t="s">
        <v>181</v>
      </c>
      <c r="O26" s="151"/>
      <c r="P26" s="149"/>
      <c r="Q26" s="150"/>
      <c r="R26" s="150"/>
    </row>
    <row r="27" spans="1:18" s="24" customFormat="1" ht="69.95" customHeight="1" thickBot="1" x14ac:dyDescent="0.25">
      <c r="A27" s="184" t="s">
        <v>166</v>
      </c>
      <c r="B27" s="184">
        <v>41061</v>
      </c>
      <c r="C27" s="184">
        <v>42705</v>
      </c>
      <c r="D27" s="176" t="s">
        <v>88</v>
      </c>
      <c r="E27" s="177"/>
      <c r="F27" s="177"/>
      <c r="G27" s="178"/>
      <c r="H27" s="186" t="s">
        <v>177</v>
      </c>
      <c r="I27" s="184">
        <v>41500</v>
      </c>
      <c r="J27" s="186">
        <v>30.140309999999999</v>
      </c>
      <c r="K27" s="186">
        <v>26.386197401701303</v>
      </c>
      <c r="L27" s="194">
        <v>87.544545499702096</v>
      </c>
      <c r="M27" s="192">
        <v>1.1570205479452056</v>
      </c>
      <c r="N27" s="172" t="s">
        <v>74</v>
      </c>
      <c r="O27" s="151"/>
      <c r="P27" s="149"/>
      <c r="Q27" s="150"/>
      <c r="R27" s="150"/>
    </row>
    <row r="28" spans="1:18" s="24" customFormat="1" ht="69.95" customHeight="1" thickBot="1" x14ac:dyDescent="0.25">
      <c r="A28" s="185"/>
      <c r="B28" s="185"/>
      <c r="C28" s="185"/>
      <c r="D28" s="179"/>
      <c r="E28" s="180"/>
      <c r="F28" s="180"/>
      <c r="G28" s="181"/>
      <c r="H28" s="187"/>
      <c r="I28" s="185"/>
      <c r="J28" s="187"/>
      <c r="K28" s="187"/>
      <c r="L28" s="195"/>
      <c r="M28" s="193"/>
      <c r="N28" s="172" t="s">
        <v>181</v>
      </c>
      <c r="O28" s="151"/>
      <c r="P28" s="149"/>
      <c r="Q28" s="150"/>
      <c r="R28" s="150"/>
    </row>
    <row r="29" spans="1:18" s="24" customFormat="1" ht="69.95" customHeight="1" thickBot="1" x14ac:dyDescent="0.25">
      <c r="A29" s="184" t="s">
        <v>166</v>
      </c>
      <c r="B29" s="184">
        <v>41061</v>
      </c>
      <c r="C29" s="184">
        <v>42705</v>
      </c>
      <c r="D29" s="176" t="s">
        <v>88</v>
      </c>
      <c r="E29" s="177"/>
      <c r="F29" s="177"/>
      <c r="G29" s="178"/>
      <c r="H29" s="186" t="s">
        <v>177</v>
      </c>
      <c r="I29" s="184">
        <v>41508</v>
      </c>
      <c r="J29" s="186">
        <v>33.391509999999997</v>
      </c>
      <c r="K29" s="186">
        <v>29.234053719851097</v>
      </c>
      <c r="L29" s="194">
        <v>87.549361229399608</v>
      </c>
      <c r="M29" s="192">
        <v>1.1570205479452056</v>
      </c>
      <c r="N29" s="172" t="s">
        <v>74</v>
      </c>
      <c r="O29" s="151"/>
      <c r="P29" s="149"/>
      <c r="Q29" s="150"/>
      <c r="R29" s="150"/>
    </row>
    <row r="30" spans="1:18" s="24" customFormat="1" ht="69.95" customHeight="1" thickBot="1" x14ac:dyDescent="0.25">
      <c r="A30" s="185"/>
      <c r="B30" s="185"/>
      <c r="C30" s="185"/>
      <c r="D30" s="179"/>
      <c r="E30" s="180"/>
      <c r="F30" s="180"/>
      <c r="G30" s="181"/>
      <c r="H30" s="187"/>
      <c r="I30" s="185"/>
      <c r="J30" s="187"/>
      <c r="K30" s="187"/>
      <c r="L30" s="195"/>
      <c r="M30" s="193"/>
      <c r="N30" s="172" t="s">
        <v>181</v>
      </c>
      <c r="O30" s="151"/>
      <c r="P30" s="149"/>
      <c r="Q30" s="150"/>
      <c r="R30" s="150"/>
    </row>
    <row r="31" spans="1:18" s="24" customFormat="1" ht="69.95" customHeight="1" thickBot="1" x14ac:dyDescent="0.25">
      <c r="A31" s="184" t="s">
        <v>166</v>
      </c>
      <c r="B31" s="184">
        <v>41061</v>
      </c>
      <c r="C31" s="184">
        <v>42705</v>
      </c>
      <c r="D31" s="176" t="s">
        <v>88</v>
      </c>
      <c r="E31" s="177"/>
      <c r="F31" s="177"/>
      <c r="G31" s="178"/>
      <c r="H31" s="186" t="s">
        <v>177</v>
      </c>
      <c r="I31" s="184">
        <v>41513</v>
      </c>
      <c r="J31" s="186">
        <v>55.983173000000001</v>
      </c>
      <c r="K31" s="186">
        <v>49.014595366379595</v>
      </c>
      <c r="L31" s="194">
        <v>87.552371060460601</v>
      </c>
      <c r="M31" s="192">
        <v>1.1570205479452056</v>
      </c>
      <c r="N31" s="172" t="s">
        <v>74</v>
      </c>
      <c r="O31" s="151"/>
      <c r="P31" s="149"/>
      <c r="Q31" s="150"/>
      <c r="R31" s="150"/>
    </row>
    <row r="32" spans="1:18" s="24" customFormat="1" ht="69.95" customHeight="1" thickBot="1" x14ac:dyDescent="0.25">
      <c r="A32" s="185"/>
      <c r="B32" s="185"/>
      <c r="C32" s="185"/>
      <c r="D32" s="179"/>
      <c r="E32" s="180"/>
      <c r="F32" s="180"/>
      <c r="G32" s="181"/>
      <c r="H32" s="187"/>
      <c r="I32" s="185"/>
      <c r="J32" s="187"/>
      <c r="K32" s="187"/>
      <c r="L32" s="195"/>
      <c r="M32" s="193"/>
      <c r="N32" s="172" t="s">
        <v>181</v>
      </c>
      <c r="O32" s="151"/>
      <c r="P32" s="149"/>
      <c r="Q32" s="150"/>
      <c r="R32" s="150"/>
    </row>
    <row r="33" spans="1:18" s="24" customFormat="1" ht="69.95" customHeight="1" thickBot="1" x14ac:dyDescent="0.25">
      <c r="A33" s="184" t="s">
        <v>166</v>
      </c>
      <c r="B33" s="184">
        <v>41061</v>
      </c>
      <c r="C33" s="184">
        <v>42705</v>
      </c>
      <c r="D33" s="176" t="s">
        <v>88</v>
      </c>
      <c r="E33" s="177"/>
      <c r="F33" s="177"/>
      <c r="G33" s="178"/>
      <c r="H33" s="186" t="s">
        <v>177</v>
      </c>
      <c r="I33" s="184">
        <v>41529</v>
      </c>
      <c r="J33" s="186">
        <v>124.85263399999999</v>
      </c>
      <c r="K33" s="186">
        <v>101.45050413330799</v>
      </c>
      <c r="L33" s="194">
        <v>81.256198506238604</v>
      </c>
      <c r="M33" s="192">
        <v>1.1570205479452056</v>
      </c>
      <c r="N33" s="172" t="s">
        <v>74</v>
      </c>
      <c r="O33" s="151"/>
      <c r="P33" s="149"/>
      <c r="Q33" s="150"/>
      <c r="R33" s="150"/>
    </row>
    <row r="34" spans="1:18" s="24" customFormat="1" ht="69.95" customHeight="1" thickBot="1" x14ac:dyDescent="0.25">
      <c r="A34" s="185"/>
      <c r="B34" s="185"/>
      <c r="C34" s="185"/>
      <c r="D34" s="179"/>
      <c r="E34" s="180"/>
      <c r="F34" s="180"/>
      <c r="G34" s="181"/>
      <c r="H34" s="187"/>
      <c r="I34" s="185"/>
      <c r="J34" s="187"/>
      <c r="K34" s="187"/>
      <c r="L34" s="195"/>
      <c r="M34" s="193"/>
      <c r="N34" s="172" t="s">
        <v>181</v>
      </c>
      <c r="O34" s="151"/>
      <c r="P34" s="149"/>
      <c r="Q34" s="150"/>
      <c r="R34" s="150"/>
    </row>
    <row r="35" spans="1:18" s="24" customFormat="1" ht="69.95" customHeight="1" thickBot="1" x14ac:dyDescent="0.25">
      <c r="A35" s="184" t="s">
        <v>166</v>
      </c>
      <c r="B35" s="184">
        <v>41061</v>
      </c>
      <c r="C35" s="184">
        <v>42705</v>
      </c>
      <c r="D35" s="176" t="s">
        <v>88</v>
      </c>
      <c r="E35" s="177"/>
      <c r="F35" s="177"/>
      <c r="G35" s="178"/>
      <c r="H35" s="186" t="s">
        <v>177</v>
      </c>
      <c r="I35" s="184">
        <v>41536</v>
      </c>
      <c r="J35" s="186">
        <v>149.22869800000001</v>
      </c>
      <c r="K35" s="186">
        <v>121.26345340707199</v>
      </c>
      <c r="L35" s="194">
        <v>81.260143010208594</v>
      </c>
      <c r="M35" s="192">
        <v>1.1570205479452056</v>
      </c>
      <c r="N35" s="172" t="s">
        <v>74</v>
      </c>
      <c r="O35" s="151"/>
      <c r="P35" s="149"/>
      <c r="Q35" s="150"/>
      <c r="R35" s="150"/>
    </row>
    <row r="36" spans="1:18" s="24" customFormat="1" ht="69.95" customHeight="1" thickBot="1" x14ac:dyDescent="0.25">
      <c r="A36" s="185"/>
      <c r="B36" s="185"/>
      <c r="C36" s="185"/>
      <c r="D36" s="179"/>
      <c r="E36" s="180"/>
      <c r="F36" s="180"/>
      <c r="G36" s="181"/>
      <c r="H36" s="187"/>
      <c r="I36" s="185"/>
      <c r="J36" s="187"/>
      <c r="K36" s="187"/>
      <c r="L36" s="195"/>
      <c r="M36" s="193"/>
      <c r="N36" s="172" t="s">
        <v>181</v>
      </c>
      <c r="O36" s="151"/>
      <c r="P36" s="149"/>
      <c r="Q36" s="150"/>
      <c r="R36" s="150"/>
    </row>
    <row r="37" spans="1:18" s="24" customFormat="1" ht="69.95" customHeight="1" thickBot="1" x14ac:dyDescent="0.25">
      <c r="A37" s="184" t="s">
        <v>166</v>
      </c>
      <c r="B37" s="184">
        <v>41061</v>
      </c>
      <c r="C37" s="184">
        <v>42705</v>
      </c>
      <c r="D37" s="176" t="s">
        <v>88</v>
      </c>
      <c r="E37" s="177"/>
      <c r="F37" s="177"/>
      <c r="G37" s="178"/>
      <c r="H37" s="186" t="s">
        <v>177</v>
      </c>
      <c r="I37" s="184">
        <v>41547</v>
      </c>
      <c r="J37" s="186">
        <v>47.136794999999999</v>
      </c>
      <c r="K37" s="194">
        <v>38.303427027428903</v>
      </c>
      <c r="L37" s="186">
        <v>81.260143010208594</v>
      </c>
      <c r="M37" s="192">
        <v>1.1570205479452056</v>
      </c>
      <c r="N37" s="172" t="s">
        <v>74</v>
      </c>
      <c r="O37" s="151"/>
      <c r="P37" s="149"/>
      <c r="Q37" s="150"/>
      <c r="R37" s="150"/>
    </row>
    <row r="38" spans="1:18" s="24" customFormat="1" ht="69.95" customHeight="1" thickBot="1" x14ac:dyDescent="0.25">
      <c r="A38" s="185"/>
      <c r="B38" s="185"/>
      <c r="C38" s="185"/>
      <c r="D38" s="179"/>
      <c r="E38" s="180"/>
      <c r="F38" s="180"/>
      <c r="G38" s="181"/>
      <c r="H38" s="187"/>
      <c r="I38" s="185"/>
      <c r="J38" s="187"/>
      <c r="K38" s="195"/>
      <c r="L38" s="187"/>
      <c r="M38" s="193"/>
      <c r="N38" s="172" t="s">
        <v>181</v>
      </c>
      <c r="P38" s="149"/>
      <c r="Q38" s="150"/>
      <c r="R38" s="150"/>
    </row>
    <row r="39" spans="1:18" s="24" customFormat="1" ht="69.95" customHeight="1" thickBot="1" x14ac:dyDescent="0.25">
      <c r="A39" s="184" t="s">
        <v>166</v>
      </c>
      <c r="B39" s="184">
        <v>41061</v>
      </c>
      <c r="C39" s="184">
        <v>42705</v>
      </c>
      <c r="D39" s="176" t="s">
        <v>88</v>
      </c>
      <c r="E39" s="177"/>
      <c r="F39" s="177"/>
      <c r="G39" s="178"/>
      <c r="H39" s="186" t="s">
        <v>177</v>
      </c>
      <c r="I39" s="184">
        <v>41562</v>
      </c>
      <c r="J39" s="186">
        <v>7.8175610000000004</v>
      </c>
      <c r="K39" s="194">
        <v>6.3537066005251601</v>
      </c>
      <c r="L39" s="186">
        <v>81.274794024954303</v>
      </c>
      <c r="M39" s="192">
        <v>1.1570205479452056</v>
      </c>
      <c r="N39" s="172" t="s">
        <v>74</v>
      </c>
      <c r="P39" s="149"/>
      <c r="Q39" s="150"/>
      <c r="R39" s="150"/>
    </row>
    <row r="40" spans="1:18" s="24" customFormat="1" ht="69.95" customHeight="1" thickBot="1" x14ac:dyDescent="0.25">
      <c r="A40" s="185"/>
      <c r="B40" s="185"/>
      <c r="C40" s="185"/>
      <c r="D40" s="179"/>
      <c r="E40" s="180"/>
      <c r="F40" s="180"/>
      <c r="G40" s="181"/>
      <c r="H40" s="187"/>
      <c r="I40" s="185"/>
      <c r="J40" s="187"/>
      <c r="K40" s="195"/>
      <c r="L40" s="187"/>
      <c r="M40" s="193"/>
      <c r="N40" s="172" t="s">
        <v>181</v>
      </c>
      <c r="P40" s="149"/>
      <c r="Q40" s="150"/>
      <c r="R40" s="150"/>
    </row>
    <row r="41" spans="1:18" s="24" customFormat="1" ht="69.95" customHeight="1" thickBot="1" x14ac:dyDescent="0.25">
      <c r="A41" s="184" t="s">
        <v>166</v>
      </c>
      <c r="B41" s="184">
        <v>41061</v>
      </c>
      <c r="C41" s="184">
        <v>42705</v>
      </c>
      <c r="D41" s="176" t="s">
        <v>88</v>
      </c>
      <c r="E41" s="177"/>
      <c r="F41" s="177"/>
      <c r="G41" s="178"/>
      <c r="H41" s="186" t="s">
        <v>177</v>
      </c>
      <c r="I41" s="184">
        <v>41578</v>
      </c>
      <c r="J41" s="186">
        <v>16.775877000000001</v>
      </c>
      <c r="K41" s="194">
        <v>13.6360719922223</v>
      </c>
      <c r="L41" s="186">
        <v>81.283810034028505</v>
      </c>
      <c r="M41" s="192">
        <v>1.1570205479452056</v>
      </c>
      <c r="N41" s="172" t="s">
        <v>74</v>
      </c>
      <c r="P41" s="149"/>
      <c r="Q41" s="150"/>
      <c r="R41" s="150"/>
    </row>
    <row r="42" spans="1:18" s="24" customFormat="1" ht="69.95" customHeight="1" thickBot="1" x14ac:dyDescent="0.25">
      <c r="A42" s="185"/>
      <c r="B42" s="185"/>
      <c r="C42" s="185"/>
      <c r="D42" s="179"/>
      <c r="E42" s="180"/>
      <c r="F42" s="180"/>
      <c r="G42" s="181"/>
      <c r="H42" s="187"/>
      <c r="I42" s="185"/>
      <c r="J42" s="187"/>
      <c r="K42" s="195"/>
      <c r="L42" s="187"/>
      <c r="M42" s="193"/>
      <c r="N42" s="172" t="s">
        <v>181</v>
      </c>
      <c r="P42" s="149"/>
      <c r="Q42" s="150"/>
      <c r="R42" s="150"/>
    </row>
    <row r="43" spans="1:18" s="24" customFormat="1" ht="69.95" customHeight="1" thickBot="1" x14ac:dyDescent="0.25">
      <c r="A43" s="184" t="s">
        <v>166</v>
      </c>
      <c r="B43" s="184">
        <v>41061</v>
      </c>
      <c r="C43" s="184">
        <v>42705</v>
      </c>
      <c r="D43" s="176" t="s">
        <v>88</v>
      </c>
      <c r="E43" s="177"/>
      <c r="F43" s="177"/>
      <c r="G43" s="178"/>
      <c r="H43" s="186" t="s">
        <v>177</v>
      </c>
      <c r="I43" s="184">
        <v>41592</v>
      </c>
      <c r="J43" s="186">
        <v>33.288187000000001</v>
      </c>
      <c r="K43" s="194">
        <v>27.060532792567699</v>
      </c>
      <c r="L43" s="186">
        <v>81.291699041968499</v>
      </c>
      <c r="M43" s="192">
        <v>1.1570205479452056</v>
      </c>
      <c r="N43" s="172" t="s">
        <v>74</v>
      </c>
      <c r="P43" s="149"/>
      <c r="Q43" s="150"/>
      <c r="R43" s="150"/>
    </row>
    <row r="44" spans="1:18" s="24" customFormat="1" ht="69.95" customHeight="1" thickBot="1" x14ac:dyDescent="0.25">
      <c r="A44" s="185"/>
      <c r="B44" s="185"/>
      <c r="C44" s="185"/>
      <c r="D44" s="179"/>
      <c r="E44" s="180"/>
      <c r="F44" s="180"/>
      <c r="G44" s="181"/>
      <c r="H44" s="187"/>
      <c r="I44" s="185"/>
      <c r="J44" s="187"/>
      <c r="K44" s="195"/>
      <c r="L44" s="187"/>
      <c r="M44" s="193"/>
      <c r="N44" s="172" t="s">
        <v>181</v>
      </c>
      <c r="P44" s="149"/>
      <c r="Q44" s="150"/>
      <c r="R44" s="150"/>
    </row>
    <row r="45" spans="1:18" s="24" customFormat="1" ht="69.95" customHeight="1" thickBot="1" x14ac:dyDescent="0.25">
      <c r="A45" s="184" t="s">
        <v>166</v>
      </c>
      <c r="B45" s="184">
        <v>41061</v>
      </c>
      <c r="C45" s="184">
        <v>42705</v>
      </c>
      <c r="D45" s="176" t="s">
        <v>88</v>
      </c>
      <c r="E45" s="177"/>
      <c r="F45" s="177"/>
      <c r="G45" s="178"/>
      <c r="H45" s="186" t="s">
        <v>177</v>
      </c>
      <c r="I45" s="184">
        <v>41606</v>
      </c>
      <c r="J45" s="186">
        <v>67.698519000000005</v>
      </c>
      <c r="K45" s="194">
        <v>55.038617062889003</v>
      </c>
      <c r="L45" s="186">
        <v>81.299588049908493</v>
      </c>
      <c r="M45" s="192">
        <v>1.1570205479452056</v>
      </c>
      <c r="N45" s="172" t="s">
        <v>74</v>
      </c>
      <c r="P45" s="149"/>
      <c r="Q45" s="150"/>
      <c r="R45" s="150"/>
    </row>
    <row r="46" spans="1:18" s="24" customFormat="1" ht="69.95" customHeight="1" thickBot="1" x14ac:dyDescent="0.25">
      <c r="A46" s="185"/>
      <c r="B46" s="185"/>
      <c r="C46" s="185"/>
      <c r="D46" s="179"/>
      <c r="E46" s="180"/>
      <c r="F46" s="180"/>
      <c r="G46" s="181"/>
      <c r="H46" s="187"/>
      <c r="I46" s="185"/>
      <c r="J46" s="187"/>
      <c r="K46" s="195"/>
      <c r="L46" s="187"/>
      <c r="M46" s="193"/>
      <c r="N46" s="172" t="s">
        <v>181</v>
      </c>
      <c r="P46" s="149"/>
      <c r="Q46" s="150"/>
      <c r="R46" s="150"/>
    </row>
    <row r="47" spans="1:18" s="24" customFormat="1" ht="69.95" customHeight="1" thickBot="1" x14ac:dyDescent="0.25">
      <c r="A47" s="152" t="s">
        <v>75</v>
      </c>
      <c r="B47" s="153">
        <v>41323</v>
      </c>
      <c r="C47" s="154">
        <v>43330</v>
      </c>
      <c r="D47" s="216" t="s">
        <v>76</v>
      </c>
      <c r="E47" s="217"/>
      <c r="F47" s="217"/>
      <c r="G47" s="218"/>
      <c r="H47" s="155" t="s">
        <v>89</v>
      </c>
      <c r="I47" s="153">
        <v>41330</v>
      </c>
      <c r="J47" s="143">
        <v>1037.8072649999999</v>
      </c>
      <c r="K47" s="143">
        <v>1029.9999989999999</v>
      </c>
      <c r="L47" s="156">
        <v>98.898852355266996</v>
      </c>
      <c r="M47" s="157">
        <v>4.6328767123287671</v>
      </c>
      <c r="N47" s="172" t="s">
        <v>77</v>
      </c>
      <c r="P47" s="149"/>
      <c r="Q47" s="27"/>
      <c r="R47" s="27"/>
    </row>
    <row r="48" spans="1:18" s="24" customFormat="1" ht="69.95" customHeight="1" thickBot="1" x14ac:dyDescent="0.25">
      <c r="A48" s="152" t="s">
        <v>75</v>
      </c>
      <c r="B48" s="153">
        <v>41323</v>
      </c>
      <c r="C48" s="154">
        <v>43330</v>
      </c>
      <c r="D48" s="216" t="s">
        <v>76</v>
      </c>
      <c r="E48" s="217"/>
      <c r="F48" s="217"/>
      <c r="G48" s="218"/>
      <c r="H48" s="155" t="s">
        <v>89</v>
      </c>
      <c r="I48" s="153">
        <v>41333</v>
      </c>
      <c r="J48" s="143">
        <v>2022.2681580000001</v>
      </c>
      <c r="K48" s="143">
        <v>1999.9999989999999</v>
      </c>
      <c r="L48" s="156">
        <v>100.48815639269399</v>
      </c>
      <c r="M48" s="157">
        <v>4.6328767123287671</v>
      </c>
      <c r="N48" s="172" t="s">
        <v>77</v>
      </c>
      <c r="P48" s="149"/>
      <c r="Q48" s="27"/>
      <c r="R48" s="27"/>
    </row>
    <row r="49" spans="1:18" s="24" customFormat="1" ht="69.95" customHeight="1" thickBot="1" x14ac:dyDescent="0.25">
      <c r="A49" s="152" t="s">
        <v>85</v>
      </c>
      <c r="B49" s="153">
        <v>41323</v>
      </c>
      <c r="C49" s="154">
        <v>43330</v>
      </c>
      <c r="D49" s="216" t="s">
        <v>76</v>
      </c>
      <c r="E49" s="217"/>
      <c r="F49" s="217"/>
      <c r="G49" s="218"/>
      <c r="H49" s="155" t="s">
        <v>89</v>
      </c>
      <c r="I49" s="158">
        <v>41333</v>
      </c>
      <c r="J49" s="143">
        <v>762.13406199999997</v>
      </c>
      <c r="K49" s="143">
        <v>765.854468</v>
      </c>
      <c r="L49" s="159">
        <v>100.48815639269399</v>
      </c>
      <c r="M49" s="157">
        <v>4.6328767123287671</v>
      </c>
      <c r="N49" s="172" t="s">
        <v>77</v>
      </c>
      <c r="P49" s="38"/>
      <c r="Q49" s="27"/>
      <c r="R49" s="27"/>
    </row>
    <row r="50" spans="1:18" s="24" customFormat="1" ht="69.95" customHeight="1" thickBot="1" x14ac:dyDescent="0.25">
      <c r="A50" s="152" t="s">
        <v>85</v>
      </c>
      <c r="B50" s="153">
        <v>41323</v>
      </c>
      <c r="C50" s="154">
        <v>43330</v>
      </c>
      <c r="D50" s="216" t="s">
        <v>76</v>
      </c>
      <c r="E50" s="217"/>
      <c r="F50" s="217"/>
      <c r="G50" s="218"/>
      <c r="H50" s="155" t="s">
        <v>89</v>
      </c>
      <c r="I50" s="148">
        <v>41337</v>
      </c>
      <c r="J50" s="143">
        <v>695.25543700000003</v>
      </c>
      <c r="K50" s="143">
        <v>699.999999</v>
      </c>
      <c r="L50" s="159">
        <v>100.682420091324</v>
      </c>
      <c r="M50" s="157">
        <v>4.6328767123287671</v>
      </c>
      <c r="N50" s="172" t="s">
        <v>77</v>
      </c>
      <c r="P50" s="38"/>
      <c r="Q50" s="27"/>
      <c r="R50" s="27"/>
    </row>
    <row r="51" spans="1:18" s="24" customFormat="1" ht="69.95" customHeight="1" thickBot="1" x14ac:dyDescent="0.25">
      <c r="A51" s="152" t="s">
        <v>85</v>
      </c>
      <c r="B51" s="153">
        <v>41323</v>
      </c>
      <c r="C51" s="154">
        <v>43330</v>
      </c>
      <c r="D51" s="216" t="s">
        <v>76</v>
      </c>
      <c r="E51" s="217"/>
      <c r="F51" s="217"/>
      <c r="G51" s="218"/>
      <c r="H51" s="155" t="s">
        <v>89</v>
      </c>
      <c r="I51" s="148">
        <v>41341</v>
      </c>
      <c r="J51" s="143">
        <v>2008.9959160000001</v>
      </c>
      <c r="K51" s="143">
        <v>1999.9999989999999</v>
      </c>
      <c r="L51" s="159">
        <v>99.552218292154507</v>
      </c>
      <c r="M51" s="157">
        <v>4.6328767123287671</v>
      </c>
      <c r="N51" s="172" t="s">
        <v>77</v>
      </c>
      <c r="P51" s="38"/>
      <c r="Q51" s="27"/>
      <c r="R51" s="27"/>
    </row>
    <row r="52" spans="1:18" s="24" customFormat="1" ht="69.95" customHeight="1" thickBot="1" x14ac:dyDescent="0.25">
      <c r="A52" s="152" t="s">
        <v>85</v>
      </c>
      <c r="B52" s="153">
        <v>41323</v>
      </c>
      <c r="C52" s="154">
        <v>43330</v>
      </c>
      <c r="D52" s="216" t="s">
        <v>76</v>
      </c>
      <c r="E52" s="217"/>
      <c r="F52" s="217"/>
      <c r="G52" s="218"/>
      <c r="H52" s="155" t="s">
        <v>89</v>
      </c>
      <c r="I52" s="148">
        <v>41368</v>
      </c>
      <c r="J52" s="143">
        <v>1022.990397</v>
      </c>
      <c r="K52" s="143">
        <v>1045.4558959999999</v>
      </c>
      <c r="L52" s="159">
        <v>102.196061643836</v>
      </c>
      <c r="M52" s="157">
        <v>4.6328767123287671</v>
      </c>
      <c r="N52" s="172" t="s">
        <v>77</v>
      </c>
      <c r="P52" s="38"/>
      <c r="Q52" s="27"/>
      <c r="R52" s="27"/>
    </row>
    <row r="53" spans="1:18" s="24" customFormat="1" ht="69.95" customHeight="1" thickBot="1" x14ac:dyDescent="0.25">
      <c r="A53" s="152" t="s">
        <v>85</v>
      </c>
      <c r="B53" s="153">
        <v>41323</v>
      </c>
      <c r="C53" s="154">
        <v>43330</v>
      </c>
      <c r="D53" s="216" t="s">
        <v>76</v>
      </c>
      <c r="E53" s="217"/>
      <c r="F53" s="217"/>
      <c r="G53" s="218"/>
      <c r="H53" s="155" t="s">
        <v>89</v>
      </c>
      <c r="I53" s="148">
        <v>41368</v>
      </c>
      <c r="J53" s="143">
        <v>3873.7511399999999</v>
      </c>
      <c r="K53" s="143">
        <v>3999.9999990000001</v>
      </c>
      <c r="L53" s="159">
        <v>103.25908543345948</v>
      </c>
      <c r="M53" s="157">
        <v>4.6328767123287671</v>
      </c>
      <c r="N53" s="172" t="s">
        <v>77</v>
      </c>
      <c r="P53" s="149"/>
      <c r="Q53" s="150"/>
      <c r="R53" s="150"/>
    </row>
    <row r="54" spans="1:18" s="24" customFormat="1" ht="69.95" customHeight="1" thickBot="1" x14ac:dyDescent="0.25">
      <c r="A54" s="152" t="s">
        <v>85</v>
      </c>
      <c r="B54" s="153">
        <v>41323</v>
      </c>
      <c r="C54" s="154">
        <v>43330</v>
      </c>
      <c r="D54" s="216" t="s">
        <v>76</v>
      </c>
      <c r="E54" s="217"/>
      <c r="F54" s="217"/>
      <c r="G54" s="218"/>
      <c r="H54" s="155" t="s">
        <v>89</v>
      </c>
      <c r="I54" s="148">
        <v>41386</v>
      </c>
      <c r="J54" s="143">
        <v>388.03819099999998</v>
      </c>
      <c r="K54" s="143">
        <v>399.999999</v>
      </c>
      <c r="L54" s="159">
        <v>103.082636986301</v>
      </c>
      <c r="M54" s="157">
        <v>4.6328767123287671</v>
      </c>
      <c r="N54" s="172" t="s">
        <v>77</v>
      </c>
      <c r="P54" s="149"/>
      <c r="Q54" s="150"/>
      <c r="R54" s="150"/>
    </row>
    <row r="55" spans="1:18" s="24" customFormat="1" ht="69.95" customHeight="1" thickBot="1" x14ac:dyDescent="0.25">
      <c r="A55" s="152" t="s">
        <v>85</v>
      </c>
      <c r="B55" s="153">
        <v>41323</v>
      </c>
      <c r="C55" s="154">
        <v>43330</v>
      </c>
      <c r="D55" s="216" t="s">
        <v>76</v>
      </c>
      <c r="E55" s="217"/>
      <c r="F55" s="217"/>
      <c r="G55" s="218"/>
      <c r="H55" s="155" t="s">
        <v>89</v>
      </c>
      <c r="I55" s="148">
        <v>41394</v>
      </c>
      <c r="J55" s="143">
        <v>1853.3463919999999</v>
      </c>
      <c r="K55" s="143">
        <v>1999.9999989999999</v>
      </c>
      <c r="L55" s="159">
        <v>107.912908704443</v>
      </c>
      <c r="M55" s="157">
        <v>4.6328767123287671</v>
      </c>
      <c r="N55" s="172" t="s">
        <v>77</v>
      </c>
      <c r="P55" s="149"/>
      <c r="Q55" s="150"/>
      <c r="R55" s="150"/>
    </row>
    <row r="56" spans="1:18" s="24" customFormat="1" ht="69.95" customHeight="1" thickBot="1" x14ac:dyDescent="0.25">
      <c r="A56" s="152" t="s">
        <v>85</v>
      </c>
      <c r="B56" s="153">
        <v>41323</v>
      </c>
      <c r="C56" s="154">
        <v>43330</v>
      </c>
      <c r="D56" s="216" t="s">
        <v>76</v>
      </c>
      <c r="E56" s="217"/>
      <c r="F56" s="217"/>
      <c r="G56" s="218"/>
      <c r="H56" s="155" t="s">
        <v>89</v>
      </c>
      <c r="I56" s="148">
        <v>41425</v>
      </c>
      <c r="J56" s="143">
        <v>1335.4130419999999</v>
      </c>
      <c r="K56" s="143">
        <v>1334.548526</v>
      </c>
      <c r="L56" s="159">
        <v>99.935262293211395</v>
      </c>
      <c r="M56" s="157">
        <v>4.6328767123287671</v>
      </c>
      <c r="N56" s="172" t="s">
        <v>77</v>
      </c>
      <c r="P56" s="149"/>
      <c r="Q56" s="150"/>
      <c r="R56" s="150"/>
    </row>
    <row r="57" spans="1:18" s="24" customFormat="1" ht="69.95" customHeight="1" thickBot="1" x14ac:dyDescent="0.25">
      <c r="A57" s="152" t="s">
        <v>85</v>
      </c>
      <c r="B57" s="153">
        <v>41323</v>
      </c>
      <c r="C57" s="154">
        <v>43330</v>
      </c>
      <c r="D57" s="216" t="s">
        <v>76</v>
      </c>
      <c r="E57" s="217"/>
      <c r="F57" s="217"/>
      <c r="G57" s="218"/>
      <c r="H57" s="155" t="s">
        <v>89</v>
      </c>
      <c r="I57" s="148">
        <v>41610</v>
      </c>
      <c r="J57" s="143">
        <v>1418.2338850000001</v>
      </c>
      <c r="K57" s="143">
        <v>1430.2494461205001</v>
      </c>
      <c r="L57" s="159">
        <v>100.84721999999999</v>
      </c>
      <c r="M57" s="157">
        <v>4.6328767123287671</v>
      </c>
      <c r="N57" s="172" t="s">
        <v>152</v>
      </c>
      <c r="P57" s="149"/>
      <c r="Q57" s="150"/>
      <c r="R57" s="150"/>
    </row>
    <row r="58" spans="1:18" s="24" customFormat="1" ht="69.95" customHeight="1" thickBot="1" x14ac:dyDescent="0.25">
      <c r="A58" s="152" t="s">
        <v>85</v>
      </c>
      <c r="B58" s="153">
        <v>41323</v>
      </c>
      <c r="C58" s="154">
        <v>43330</v>
      </c>
      <c r="D58" s="216" t="s">
        <v>76</v>
      </c>
      <c r="E58" s="217"/>
      <c r="F58" s="217"/>
      <c r="G58" s="218"/>
      <c r="H58" s="155" t="s">
        <v>89</v>
      </c>
      <c r="I58" s="148">
        <v>41613</v>
      </c>
      <c r="J58" s="143">
        <v>2518.545102</v>
      </c>
      <c r="K58" s="143">
        <v>2536.99999954238</v>
      </c>
      <c r="L58" s="159">
        <v>100.732760256218</v>
      </c>
      <c r="M58" s="157">
        <v>4.6328767123287671</v>
      </c>
      <c r="N58" s="172" t="s">
        <v>152</v>
      </c>
      <c r="O58" s="106"/>
      <c r="P58" s="149"/>
      <c r="Q58" s="150"/>
      <c r="R58" s="150"/>
    </row>
    <row r="59" spans="1:18" s="24" customFormat="1" ht="69.95" customHeight="1" thickBot="1" x14ac:dyDescent="0.25">
      <c r="A59" s="152" t="s">
        <v>112</v>
      </c>
      <c r="B59" s="153">
        <v>41435</v>
      </c>
      <c r="C59" s="153">
        <v>43626</v>
      </c>
      <c r="D59" s="196" t="s">
        <v>113</v>
      </c>
      <c r="E59" s="197"/>
      <c r="F59" s="197"/>
      <c r="G59" s="198"/>
      <c r="H59" s="155" t="s">
        <v>89</v>
      </c>
      <c r="I59" s="148">
        <v>41442</v>
      </c>
      <c r="J59" s="143">
        <v>1996.3606010000001</v>
      </c>
      <c r="K59" s="143">
        <v>1999.999999523614</v>
      </c>
      <c r="L59" s="159">
        <v>100.182301660421</v>
      </c>
      <c r="M59" s="157">
        <v>5.4438356164383563</v>
      </c>
      <c r="N59" s="172" t="s">
        <v>178</v>
      </c>
      <c r="P59" s="149"/>
      <c r="Q59" s="150"/>
      <c r="R59" s="150"/>
    </row>
    <row r="60" spans="1:18" s="24" customFormat="1" ht="69.95" customHeight="1" thickBot="1" x14ac:dyDescent="0.25">
      <c r="A60" s="152" t="s">
        <v>112</v>
      </c>
      <c r="B60" s="153">
        <v>41435</v>
      </c>
      <c r="C60" s="153">
        <v>43626</v>
      </c>
      <c r="D60" s="196" t="s">
        <v>113</v>
      </c>
      <c r="E60" s="197"/>
      <c r="F60" s="197"/>
      <c r="G60" s="198"/>
      <c r="H60" s="155" t="s">
        <v>89</v>
      </c>
      <c r="I60" s="148">
        <v>41456</v>
      </c>
      <c r="J60" s="143">
        <v>503.63939900000003</v>
      </c>
      <c r="K60" s="143">
        <v>488.69985300000002</v>
      </c>
      <c r="L60" s="159">
        <v>97.033682122326397</v>
      </c>
      <c r="M60" s="157">
        <v>5.4438356164383563</v>
      </c>
      <c r="N60" s="172" t="s">
        <v>178</v>
      </c>
      <c r="P60" s="149"/>
      <c r="Q60" s="150"/>
      <c r="R60" s="150"/>
    </row>
    <row r="61" spans="1:18" s="24" customFormat="1" ht="69.95" customHeight="1" thickBot="1" x14ac:dyDescent="0.25">
      <c r="A61" s="152" t="s">
        <v>112</v>
      </c>
      <c r="B61" s="153">
        <v>41435</v>
      </c>
      <c r="C61" s="153">
        <v>43626</v>
      </c>
      <c r="D61" s="196" t="s">
        <v>113</v>
      </c>
      <c r="E61" s="197"/>
      <c r="F61" s="197"/>
      <c r="G61" s="198"/>
      <c r="H61" s="155" t="s">
        <v>89</v>
      </c>
      <c r="I61" s="148">
        <v>41466</v>
      </c>
      <c r="J61" s="143">
        <v>1319.1909350000001</v>
      </c>
      <c r="K61" s="143">
        <v>1299.9999989999999</v>
      </c>
      <c r="L61" s="159">
        <v>98.545249615234994</v>
      </c>
      <c r="M61" s="157">
        <v>5.4438356164383563</v>
      </c>
      <c r="N61" s="172" t="s">
        <v>147</v>
      </c>
      <c r="P61" s="149"/>
      <c r="Q61" s="150"/>
      <c r="R61" s="150"/>
    </row>
    <row r="62" spans="1:18" s="24" customFormat="1" ht="69.95" customHeight="1" thickBot="1" x14ac:dyDescent="0.25">
      <c r="A62" s="152" t="s">
        <v>112</v>
      </c>
      <c r="B62" s="153">
        <v>41435</v>
      </c>
      <c r="C62" s="153">
        <v>43626</v>
      </c>
      <c r="D62" s="196" t="s">
        <v>113</v>
      </c>
      <c r="E62" s="197"/>
      <c r="F62" s="197"/>
      <c r="G62" s="198"/>
      <c r="H62" s="155" t="s">
        <v>89</v>
      </c>
      <c r="I62" s="148">
        <v>41470</v>
      </c>
      <c r="J62" s="143">
        <v>1034.9273330000001</v>
      </c>
      <c r="K62" s="143">
        <v>999.999999</v>
      </c>
      <c r="L62" s="159">
        <v>96.625141496947094</v>
      </c>
      <c r="M62" s="157">
        <v>5.4438356164383563</v>
      </c>
      <c r="N62" s="172" t="s">
        <v>147</v>
      </c>
      <c r="P62" s="149"/>
      <c r="Q62" s="150"/>
      <c r="R62" s="150"/>
    </row>
    <row r="63" spans="1:18" s="24" customFormat="1" ht="69.95" customHeight="1" thickBot="1" x14ac:dyDescent="0.25">
      <c r="A63" s="184" t="s">
        <v>112</v>
      </c>
      <c r="B63" s="174">
        <v>41435</v>
      </c>
      <c r="C63" s="174">
        <v>43626</v>
      </c>
      <c r="D63" s="176" t="s">
        <v>113</v>
      </c>
      <c r="E63" s="177"/>
      <c r="F63" s="177"/>
      <c r="G63" s="178"/>
      <c r="H63" s="182" t="s">
        <v>89</v>
      </c>
      <c r="I63" s="184">
        <v>41474</v>
      </c>
      <c r="J63" s="186">
        <v>2617.9212429999998</v>
      </c>
      <c r="K63" s="186">
        <v>2499.9999991497998</v>
      </c>
      <c r="L63" s="188">
        <v>95.495615302961895</v>
      </c>
      <c r="M63" s="190">
        <v>5.4438356164383563</v>
      </c>
      <c r="N63" s="172" t="s">
        <v>147</v>
      </c>
      <c r="P63" s="149"/>
      <c r="Q63" s="150"/>
      <c r="R63" s="150"/>
    </row>
    <row r="64" spans="1:18" s="24" customFormat="1" ht="69.95" customHeight="1" thickBot="1" x14ac:dyDescent="0.25">
      <c r="A64" s="185"/>
      <c r="B64" s="175"/>
      <c r="C64" s="175"/>
      <c r="D64" s="179"/>
      <c r="E64" s="180"/>
      <c r="F64" s="180"/>
      <c r="G64" s="181"/>
      <c r="H64" s="183"/>
      <c r="I64" s="185"/>
      <c r="J64" s="187"/>
      <c r="K64" s="187"/>
      <c r="L64" s="189"/>
      <c r="M64" s="191"/>
      <c r="N64" s="172" t="s">
        <v>182</v>
      </c>
      <c r="P64" s="149"/>
      <c r="Q64" s="150"/>
      <c r="R64" s="150"/>
    </row>
    <row r="65" spans="1:18" s="24" customFormat="1" ht="69.95" customHeight="1" thickBot="1" x14ac:dyDescent="0.25">
      <c r="A65" s="184" t="s">
        <v>112</v>
      </c>
      <c r="B65" s="174">
        <v>41435</v>
      </c>
      <c r="C65" s="174">
        <v>43626</v>
      </c>
      <c r="D65" s="176" t="s">
        <v>113</v>
      </c>
      <c r="E65" s="177"/>
      <c r="F65" s="177"/>
      <c r="G65" s="178"/>
      <c r="H65" s="182" t="s">
        <v>89</v>
      </c>
      <c r="I65" s="184">
        <v>41480</v>
      </c>
      <c r="J65" s="186">
        <v>1784.6325569999999</v>
      </c>
      <c r="K65" s="186">
        <v>1701.9999999870502</v>
      </c>
      <c r="L65" s="188">
        <v>95.369771962926706</v>
      </c>
      <c r="M65" s="190">
        <v>5.4438356164383563</v>
      </c>
      <c r="N65" s="172" t="s">
        <v>182</v>
      </c>
      <c r="P65" s="149"/>
      <c r="Q65" s="150"/>
      <c r="R65" s="150"/>
    </row>
    <row r="66" spans="1:18" s="24" customFormat="1" ht="69.95" customHeight="1" thickBot="1" x14ac:dyDescent="0.25">
      <c r="A66" s="185"/>
      <c r="B66" s="175"/>
      <c r="C66" s="175"/>
      <c r="D66" s="179"/>
      <c r="E66" s="180"/>
      <c r="F66" s="180"/>
      <c r="G66" s="181"/>
      <c r="H66" s="183"/>
      <c r="I66" s="185"/>
      <c r="J66" s="187"/>
      <c r="K66" s="187"/>
      <c r="L66" s="189"/>
      <c r="M66" s="191"/>
      <c r="N66" s="172" t="s">
        <v>183</v>
      </c>
      <c r="P66" s="149"/>
      <c r="Q66" s="150"/>
      <c r="R66" s="150"/>
    </row>
    <row r="67" spans="1:18" s="24" customFormat="1" ht="69.95" customHeight="1" thickBot="1" x14ac:dyDescent="0.25">
      <c r="A67" s="184" t="s">
        <v>112</v>
      </c>
      <c r="B67" s="174">
        <v>41435</v>
      </c>
      <c r="C67" s="174">
        <v>43626</v>
      </c>
      <c r="D67" s="176" t="s">
        <v>113</v>
      </c>
      <c r="E67" s="177"/>
      <c r="F67" s="177"/>
      <c r="G67" s="178"/>
      <c r="H67" s="182" t="s">
        <v>89</v>
      </c>
      <c r="I67" s="184">
        <v>41495</v>
      </c>
      <c r="J67" s="186">
        <v>470.37393600000001</v>
      </c>
      <c r="K67" s="186">
        <v>449.99999955942701</v>
      </c>
      <c r="L67" s="188">
        <v>95.6685660319893</v>
      </c>
      <c r="M67" s="190">
        <v>5.4438356164383563</v>
      </c>
      <c r="N67" s="172" t="s">
        <v>182</v>
      </c>
      <c r="P67" s="149"/>
      <c r="Q67" s="150"/>
      <c r="R67" s="150"/>
    </row>
    <row r="68" spans="1:18" s="24" customFormat="1" ht="69.95" customHeight="1" thickBot="1" x14ac:dyDescent="0.25">
      <c r="A68" s="185"/>
      <c r="B68" s="175"/>
      <c r="C68" s="175"/>
      <c r="D68" s="179"/>
      <c r="E68" s="180"/>
      <c r="F68" s="180"/>
      <c r="G68" s="181"/>
      <c r="H68" s="183"/>
      <c r="I68" s="185"/>
      <c r="J68" s="187"/>
      <c r="K68" s="187"/>
      <c r="L68" s="189"/>
      <c r="M68" s="191"/>
      <c r="N68" s="172" t="s">
        <v>183</v>
      </c>
      <c r="P68" s="149"/>
      <c r="Q68" s="150"/>
      <c r="R68" s="150"/>
    </row>
    <row r="69" spans="1:18" s="24" customFormat="1" ht="69.95" customHeight="1" thickBot="1" x14ac:dyDescent="0.25">
      <c r="A69" s="184" t="s">
        <v>112</v>
      </c>
      <c r="B69" s="174">
        <v>41435</v>
      </c>
      <c r="C69" s="174">
        <v>43626</v>
      </c>
      <c r="D69" s="176" t="s">
        <v>113</v>
      </c>
      <c r="E69" s="177"/>
      <c r="F69" s="177"/>
      <c r="G69" s="178"/>
      <c r="H69" s="182" t="s">
        <v>89</v>
      </c>
      <c r="I69" s="184">
        <v>41548</v>
      </c>
      <c r="J69" s="186">
        <v>2155.9855779999998</v>
      </c>
      <c r="K69" s="186">
        <v>2199.9999998211897</v>
      </c>
      <c r="L69" s="188">
        <v>102.041498898245</v>
      </c>
      <c r="M69" s="190">
        <v>5.4438356164383563</v>
      </c>
      <c r="N69" s="172" t="s">
        <v>183</v>
      </c>
      <c r="P69" s="149"/>
      <c r="Q69" s="150"/>
      <c r="R69" s="150"/>
    </row>
    <row r="70" spans="1:18" s="24" customFormat="1" ht="69.95" customHeight="1" thickBot="1" x14ac:dyDescent="0.25">
      <c r="A70" s="185"/>
      <c r="B70" s="175"/>
      <c r="C70" s="175"/>
      <c r="D70" s="179"/>
      <c r="E70" s="180"/>
      <c r="F70" s="180"/>
      <c r="G70" s="181"/>
      <c r="H70" s="183"/>
      <c r="I70" s="185"/>
      <c r="J70" s="187"/>
      <c r="K70" s="187"/>
      <c r="L70" s="189"/>
      <c r="M70" s="191"/>
      <c r="N70" s="172" t="s">
        <v>184</v>
      </c>
      <c r="P70" s="149"/>
      <c r="Q70" s="150"/>
      <c r="R70" s="150"/>
    </row>
    <row r="71" spans="1:18" s="24" customFormat="1" ht="69.95" customHeight="1" thickBot="1" x14ac:dyDescent="0.25">
      <c r="A71" s="184" t="s">
        <v>112</v>
      </c>
      <c r="B71" s="174">
        <v>41435</v>
      </c>
      <c r="C71" s="174">
        <v>43626</v>
      </c>
      <c r="D71" s="176" t="s">
        <v>113</v>
      </c>
      <c r="E71" s="177"/>
      <c r="F71" s="177"/>
      <c r="G71" s="178"/>
      <c r="H71" s="182" t="s">
        <v>89</v>
      </c>
      <c r="I71" s="184">
        <v>41554</v>
      </c>
      <c r="J71" s="186">
        <v>1039.5986170000001</v>
      </c>
      <c r="K71" s="186">
        <v>1049.9999999195099</v>
      </c>
      <c r="L71" s="188">
        <v>101.00051911857312</v>
      </c>
      <c r="M71" s="190">
        <v>5.4438356164383563</v>
      </c>
      <c r="N71" s="172" t="s">
        <v>184</v>
      </c>
      <c r="P71" s="149"/>
      <c r="Q71" s="150"/>
      <c r="R71" s="150"/>
    </row>
    <row r="72" spans="1:18" s="24" customFormat="1" ht="69.95" customHeight="1" thickBot="1" x14ac:dyDescent="0.25">
      <c r="A72" s="185"/>
      <c r="B72" s="175"/>
      <c r="C72" s="175"/>
      <c r="D72" s="179"/>
      <c r="E72" s="180"/>
      <c r="F72" s="180"/>
      <c r="G72" s="181"/>
      <c r="H72" s="183"/>
      <c r="I72" s="185"/>
      <c r="J72" s="187"/>
      <c r="K72" s="187"/>
      <c r="L72" s="189"/>
      <c r="M72" s="191"/>
      <c r="N72" s="172" t="s">
        <v>185</v>
      </c>
      <c r="P72" s="149"/>
      <c r="Q72" s="150"/>
      <c r="R72" s="150"/>
    </row>
    <row r="73" spans="1:18" s="24" customFormat="1" ht="69.95" customHeight="1" thickBot="1" x14ac:dyDescent="0.25">
      <c r="A73" s="184" t="s">
        <v>112</v>
      </c>
      <c r="B73" s="174">
        <v>41435</v>
      </c>
      <c r="C73" s="174">
        <v>43626</v>
      </c>
      <c r="D73" s="176" t="s">
        <v>113</v>
      </c>
      <c r="E73" s="177"/>
      <c r="F73" s="177"/>
      <c r="G73" s="178"/>
      <c r="H73" s="182" t="s">
        <v>89</v>
      </c>
      <c r="I73" s="184">
        <v>41569</v>
      </c>
      <c r="J73" s="186">
        <v>1077.3698010000001</v>
      </c>
      <c r="K73" s="186">
        <v>1130.6043046946399</v>
      </c>
      <c r="L73" s="188">
        <v>104.941154248544</v>
      </c>
      <c r="M73" s="190">
        <v>5.4438356164383563</v>
      </c>
      <c r="N73" s="172" t="s">
        <v>184</v>
      </c>
      <c r="P73" s="149"/>
      <c r="Q73" s="150"/>
      <c r="R73" s="150"/>
    </row>
    <row r="74" spans="1:18" s="24" customFormat="1" ht="69.95" customHeight="1" thickBot="1" x14ac:dyDescent="0.25">
      <c r="A74" s="185"/>
      <c r="B74" s="175"/>
      <c r="C74" s="175"/>
      <c r="D74" s="179"/>
      <c r="E74" s="180"/>
      <c r="F74" s="180"/>
      <c r="G74" s="181"/>
      <c r="H74" s="183"/>
      <c r="I74" s="185"/>
      <c r="J74" s="187"/>
      <c r="K74" s="187"/>
      <c r="L74" s="189"/>
      <c r="M74" s="191"/>
      <c r="N74" s="172" t="s">
        <v>185</v>
      </c>
      <c r="P74" s="149"/>
      <c r="Q74" s="150"/>
      <c r="R74" s="150"/>
    </row>
    <row r="75" spans="1:18" s="24" customFormat="1" ht="69.95" customHeight="1" thickBot="1" x14ac:dyDescent="0.25">
      <c r="A75" s="152" t="s">
        <v>112</v>
      </c>
      <c r="B75" s="153">
        <v>41435</v>
      </c>
      <c r="C75" s="153">
        <v>43626</v>
      </c>
      <c r="D75" s="196" t="s">
        <v>113</v>
      </c>
      <c r="E75" s="197"/>
      <c r="F75" s="197"/>
      <c r="G75" s="198"/>
      <c r="H75" s="155" t="s">
        <v>89</v>
      </c>
      <c r="I75" s="148">
        <v>41579</v>
      </c>
      <c r="J75" s="143">
        <v>992.83004200000005</v>
      </c>
      <c r="K75" s="160">
        <v>1038.3956944625299</v>
      </c>
      <c r="L75" s="143">
        <v>104.58947156461301</v>
      </c>
      <c r="M75" s="157">
        <v>5.4438356164383563</v>
      </c>
      <c r="N75" s="172" t="s">
        <v>179</v>
      </c>
      <c r="P75" s="149"/>
      <c r="Q75" s="150"/>
      <c r="R75" s="150"/>
    </row>
    <row r="76" spans="1:18" s="24" customFormat="1" ht="69.95" customHeight="1" thickBot="1" x14ac:dyDescent="0.25">
      <c r="A76" s="152" t="s">
        <v>161</v>
      </c>
      <c r="B76" s="153">
        <v>41631</v>
      </c>
      <c r="C76" s="153">
        <v>44188</v>
      </c>
      <c r="D76" s="196" t="s">
        <v>162</v>
      </c>
      <c r="E76" s="197"/>
      <c r="F76" s="197"/>
      <c r="G76" s="198"/>
      <c r="H76" s="155" t="s">
        <v>89</v>
      </c>
      <c r="I76" s="148">
        <v>41631</v>
      </c>
      <c r="J76" s="143">
        <v>7193.568671</v>
      </c>
      <c r="K76" s="160">
        <v>7199.99999908873</v>
      </c>
      <c r="L76" s="143">
        <v>100.08940386034899</v>
      </c>
      <c r="M76" s="157">
        <v>6.9835616438356167</v>
      </c>
      <c r="N76" s="172" t="s">
        <v>163</v>
      </c>
      <c r="P76" s="149"/>
      <c r="Q76" s="150"/>
      <c r="R76" s="150"/>
    </row>
    <row r="77" spans="1:18" s="24" customFormat="1" ht="69.95" customHeight="1" thickBot="1" x14ac:dyDescent="0.25">
      <c r="A77" s="76"/>
      <c r="B77" s="76"/>
      <c r="C77" s="76"/>
      <c r="D77" s="77"/>
      <c r="E77" s="74"/>
      <c r="F77" s="74"/>
      <c r="G77" s="74"/>
      <c r="H77" s="80"/>
      <c r="I77" s="161" t="s">
        <v>4</v>
      </c>
      <c r="J77" s="162">
        <f>+SUM(J15:J76)</f>
        <v>41921.885936999999</v>
      </c>
      <c r="K77" s="162">
        <f>+SUM(K15:K76)</f>
        <v>41980.50656526591</v>
      </c>
      <c r="L77" s="81"/>
      <c r="M77" s="83"/>
      <c r="N77" s="83"/>
      <c r="O77" s="83"/>
      <c r="P77" s="83"/>
      <c r="Q77" s="20"/>
      <c r="R77" s="20"/>
    </row>
    <row r="78" spans="1:18" s="74" customFormat="1" ht="21" customHeight="1" thickBot="1" x14ac:dyDescent="0.25">
      <c r="A78" s="76"/>
      <c r="B78" s="76"/>
      <c r="C78" s="77"/>
      <c r="G78" s="78"/>
      <c r="H78" s="79"/>
      <c r="I78" s="80"/>
      <c r="J78" s="80"/>
      <c r="K78" s="81"/>
      <c r="L78" s="82"/>
      <c r="M78" s="83"/>
      <c r="N78" s="20"/>
      <c r="O78" s="20"/>
      <c r="P78" s="20"/>
      <c r="Q78" s="84"/>
      <c r="R78" s="84"/>
    </row>
    <row r="79" spans="1:18" s="24" customFormat="1" ht="24.95" customHeight="1" thickBot="1" x14ac:dyDescent="0.25">
      <c r="A79" s="163"/>
      <c r="I79" s="199" t="s">
        <v>41</v>
      </c>
      <c r="J79" s="201"/>
      <c r="K79" s="164"/>
      <c r="N79" s="83"/>
      <c r="O79" s="83"/>
      <c r="P79" s="83"/>
      <c r="Q79" s="85"/>
      <c r="R79" s="85"/>
    </row>
    <row r="80" spans="1:18" s="24" customFormat="1" ht="30" customHeight="1" thickBot="1" x14ac:dyDescent="0.25">
      <c r="A80" s="165" t="s">
        <v>8</v>
      </c>
      <c r="B80" s="166" t="s">
        <v>9</v>
      </c>
      <c r="C80" s="199" t="s">
        <v>10</v>
      </c>
      <c r="D80" s="200"/>
      <c r="E80" s="200"/>
      <c r="F80" s="201"/>
      <c r="G80" s="167" t="s">
        <v>0</v>
      </c>
      <c r="H80" s="166" t="s">
        <v>36</v>
      </c>
      <c r="I80" s="166" t="s">
        <v>2</v>
      </c>
      <c r="J80" s="166" t="s">
        <v>3</v>
      </c>
      <c r="K80" s="166" t="s">
        <v>11</v>
      </c>
      <c r="L80" s="166" t="s">
        <v>12</v>
      </c>
      <c r="M80" s="166" t="s">
        <v>42</v>
      </c>
      <c r="Q80" s="85"/>
      <c r="R80" s="85"/>
    </row>
    <row r="81" spans="1:18" s="24" customFormat="1" ht="51.75" customHeight="1" thickBot="1" x14ac:dyDescent="0.25">
      <c r="A81" s="148" t="s">
        <v>90</v>
      </c>
      <c r="B81" s="148">
        <v>42345</v>
      </c>
      <c r="C81" s="196" t="s">
        <v>44</v>
      </c>
      <c r="D81" s="197"/>
      <c r="E81" s="197"/>
      <c r="F81" s="198"/>
      <c r="G81" s="168" t="s">
        <v>71</v>
      </c>
      <c r="H81" s="158">
        <v>41355</v>
      </c>
      <c r="I81" s="143">
        <v>1300</v>
      </c>
      <c r="J81" s="143">
        <v>1300</v>
      </c>
      <c r="K81" s="160">
        <v>100</v>
      </c>
      <c r="L81" s="169">
        <v>0.88949771689497681</v>
      </c>
      <c r="M81" s="172" t="s">
        <v>180</v>
      </c>
      <c r="Q81" s="85"/>
      <c r="R81" s="85"/>
    </row>
    <row r="82" spans="1:18" s="24" customFormat="1" ht="51.75" customHeight="1" thickBot="1" x14ac:dyDescent="0.25">
      <c r="A82" s="148" t="s">
        <v>123</v>
      </c>
      <c r="B82" s="148">
        <v>42345</v>
      </c>
      <c r="C82" s="196" t="s">
        <v>44</v>
      </c>
      <c r="D82" s="197"/>
      <c r="E82" s="197"/>
      <c r="F82" s="198"/>
      <c r="G82" s="168" t="s">
        <v>71</v>
      </c>
      <c r="H82" s="158">
        <v>41341</v>
      </c>
      <c r="I82" s="170">
        <v>3610.0962500000001</v>
      </c>
      <c r="J82" s="170">
        <v>3610.0962500000001</v>
      </c>
      <c r="K82" s="160">
        <v>100</v>
      </c>
      <c r="L82" s="169">
        <v>0.88949771689497625</v>
      </c>
      <c r="M82" s="172" t="s">
        <v>91</v>
      </c>
      <c r="O82" s="151"/>
      <c r="P82" s="151"/>
      <c r="Q82" s="85"/>
      <c r="R82" s="85"/>
    </row>
    <row r="83" spans="1:18" s="24" customFormat="1" ht="51.75" customHeight="1" thickBot="1" x14ac:dyDescent="0.25">
      <c r="A83" s="148" t="s">
        <v>114</v>
      </c>
      <c r="B83" s="148">
        <v>42345</v>
      </c>
      <c r="C83" s="196" t="s">
        <v>44</v>
      </c>
      <c r="D83" s="197"/>
      <c r="E83" s="197"/>
      <c r="F83" s="198"/>
      <c r="G83" s="168" t="s">
        <v>71</v>
      </c>
      <c r="H83" s="158">
        <v>41374</v>
      </c>
      <c r="I83" s="143">
        <v>1258.9209719999999</v>
      </c>
      <c r="J83" s="143">
        <v>1258.9209719999999</v>
      </c>
      <c r="K83" s="160">
        <v>100</v>
      </c>
      <c r="L83" s="169">
        <v>0.88949771689497625</v>
      </c>
      <c r="M83" s="172" t="s">
        <v>91</v>
      </c>
      <c r="O83" s="151"/>
      <c r="P83" s="151"/>
      <c r="Q83" s="85"/>
      <c r="R83" s="85"/>
    </row>
    <row r="84" spans="1:18" s="24" customFormat="1" ht="51.75" customHeight="1" thickBot="1" x14ac:dyDescent="0.25">
      <c r="A84" s="148" t="s">
        <v>115</v>
      </c>
      <c r="B84" s="148">
        <v>42345</v>
      </c>
      <c r="C84" s="196" t="s">
        <v>44</v>
      </c>
      <c r="D84" s="197"/>
      <c r="E84" s="197"/>
      <c r="F84" s="198"/>
      <c r="G84" s="168" t="s">
        <v>71</v>
      </c>
      <c r="H84" s="158">
        <v>41403</v>
      </c>
      <c r="I84" s="143">
        <v>1258.9209719999999</v>
      </c>
      <c r="J84" s="143">
        <v>1258.9209719999999</v>
      </c>
      <c r="K84" s="160">
        <v>100</v>
      </c>
      <c r="L84" s="169">
        <v>0.88949771689497625</v>
      </c>
      <c r="M84" s="172" t="s">
        <v>91</v>
      </c>
      <c r="O84" s="20"/>
      <c r="P84" s="20"/>
      <c r="Q84" s="85"/>
      <c r="R84" s="85"/>
    </row>
    <row r="85" spans="1:18" s="24" customFormat="1" ht="51.75" customHeight="1" thickBot="1" x14ac:dyDescent="0.25">
      <c r="A85" s="148" t="s">
        <v>116</v>
      </c>
      <c r="B85" s="148">
        <v>42345</v>
      </c>
      <c r="C85" s="196" t="s">
        <v>44</v>
      </c>
      <c r="D85" s="197"/>
      <c r="E85" s="197"/>
      <c r="F85" s="198"/>
      <c r="G85" s="168" t="s">
        <v>71</v>
      </c>
      <c r="H85" s="158">
        <v>41435</v>
      </c>
      <c r="I85" s="143">
        <v>1258.9209719999999</v>
      </c>
      <c r="J85" s="143">
        <v>1258.9209719999999</v>
      </c>
      <c r="K85" s="160">
        <v>100</v>
      </c>
      <c r="L85" s="169">
        <v>0.88949771689497625</v>
      </c>
      <c r="M85" s="172" t="s">
        <v>91</v>
      </c>
      <c r="O85" s="20"/>
      <c r="P85" s="20"/>
      <c r="Q85" s="85"/>
      <c r="R85" s="85"/>
    </row>
    <row r="86" spans="1:18" s="24" customFormat="1" ht="51.75" customHeight="1" thickBot="1" x14ac:dyDescent="0.25">
      <c r="A86" s="148" t="s">
        <v>117</v>
      </c>
      <c r="B86" s="148">
        <v>42345</v>
      </c>
      <c r="C86" s="196" t="s">
        <v>44</v>
      </c>
      <c r="D86" s="197"/>
      <c r="E86" s="197"/>
      <c r="F86" s="198"/>
      <c r="G86" s="168" t="s">
        <v>71</v>
      </c>
      <c r="H86" s="158">
        <v>41463</v>
      </c>
      <c r="I86" s="143">
        <v>1258.9209719999999</v>
      </c>
      <c r="J86" s="143">
        <v>1258.9209719999999</v>
      </c>
      <c r="K86" s="160">
        <v>100</v>
      </c>
      <c r="L86" s="169">
        <v>0.88949771689497625</v>
      </c>
      <c r="M86" s="172" t="s">
        <v>91</v>
      </c>
      <c r="O86" s="20"/>
      <c r="P86" s="20"/>
      <c r="Q86" s="85"/>
      <c r="R86" s="85"/>
    </row>
    <row r="87" spans="1:18" s="24" customFormat="1" ht="51.75" customHeight="1" thickBot="1" x14ac:dyDescent="0.25">
      <c r="A87" s="148" t="s">
        <v>118</v>
      </c>
      <c r="B87" s="148">
        <v>42345</v>
      </c>
      <c r="C87" s="196" t="s">
        <v>44</v>
      </c>
      <c r="D87" s="197"/>
      <c r="E87" s="197"/>
      <c r="F87" s="198"/>
      <c r="G87" s="168" t="s">
        <v>71</v>
      </c>
      <c r="H87" s="158">
        <v>41494</v>
      </c>
      <c r="I87" s="143">
        <v>1258.9209719999999</v>
      </c>
      <c r="J87" s="143">
        <v>1258.9209719999999</v>
      </c>
      <c r="K87" s="160">
        <v>100</v>
      </c>
      <c r="L87" s="169">
        <v>0.88949771689497625</v>
      </c>
      <c r="M87" s="172" t="s">
        <v>91</v>
      </c>
      <c r="O87" s="20"/>
      <c r="P87" s="20"/>
      <c r="Q87" s="85"/>
      <c r="R87" s="85"/>
    </row>
    <row r="88" spans="1:18" s="24" customFormat="1" ht="51.75" customHeight="1" thickBot="1" x14ac:dyDescent="0.25">
      <c r="A88" s="148" t="s">
        <v>119</v>
      </c>
      <c r="B88" s="148">
        <v>42345</v>
      </c>
      <c r="C88" s="196" t="s">
        <v>44</v>
      </c>
      <c r="D88" s="197"/>
      <c r="E88" s="197"/>
      <c r="F88" s="198"/>
      <c r="G88" s="168" t="s">
        <v>71</v>
      </c>
      <c r="H88" s="158">
        <v>41526</v>
      </c>
      <c r="I88" s="143">
        <v>1258.9209719999999</v>
      </c>
      <c r="J88" s="143">
        <v>1258.9209719999999</v>
      </c>
      <c r="K88" s="160">
        <v>100</v>
      </c>
      <c r="L88" s="169">
        <v>0.88949771689497625</v>
      </c>
      <c r="M88" s="172" t="s">
        <v>91</v>
      </c>
      <c r="O88" s="20"/>
      <c r="P88" s="20"/>
      <c r="Q88" s="85"/>
      <c r="R88" s="85"/>
    </row>
    <row r="89" spans="1:18" s="24" customFormat="1" ht="51.75" customHeight="1" thickBot="1" x14ac:dyDescent="0.25">
      <c r="A89" s="148" t="s">
        <v>120</v>
      </c>
      <c r="B89" s="148">
        <v>42345</v>
      </c>
      <c r="C89" s="196" t="s">
        <v>44</v>
      </c>
      <c r="D89" s="197"/>
      <c r="E89" s="197"/>
      <c r="F89" s="198"/>
      <c r="G89" s="168" t="s">
        <v>71</v>
      </c>
      <c r="H89" s="158">
        <v>41554</v>
      </c>
      <c r="I89" s="143">
        <v>1258.9209719999999</v>
      </c>
      <c r="J89" s="143">
        <v>1258.9209719999999</v>
      </c>
      <c r="K89" s="160">
        <v>100</v>
      </c>
      <c r="L89" s="169">
        <v>0.88949771689497625</v>
      </c>
      <c r="M89" s="172" t="s">
        <v>91</v>
      </c>
      <c r="O89" s="20"/>
      <c r="P89" s="20"/>
      <c r="Q89" s="85"/>
      <c r="R89" s="85"/>
    </row>
    <row r="90" spans="1:18" s="24" customFormat="1" ht="51.75" customHeight="1" thickBot="1" x14ac:dyDescent="0.25">
      <c r="A90" s="148" t="s">
        <v>155</v>
      </c>
      <c r="B90" s="148">
        <v>42345</v>
      </c>
      <c r="C90" s="196" t="s">
        <v>44</v>
      </c>
      <c r="D90" s="197"/>
      <c r="E90" s="197"/>
      <c r="F90" s="198"/>
      <c r="G90" s="168" t="s">
        <v>71</v>
      </c>
      <c r="H90" s="158">
        <v>41589</v>
      </c>
      <c r="I90" s="143">
        <v>1258.9209719999999</v>
      </c>
      <c r="J90" s="143">
        <v>1258.9209719999999</v>
      </c>
      <c r="K90" s="160">
        <v>100</v>
      </c>
      <c r="L90" s="169">
        <v>0.88949771689497625</v>
      </c>
      <c r="M90" s="172" t="s">
        <v>91</v>
      </c>
      <c r="O90" s="20"/>
      <c r="P90" s="20"/>
      <c r="Q90" s="85"/>
      <c r="R90" s="85"/>
    </row>
    <row r="91" spans="1:18" s="24" customFormat="1" ht="51.75" customHeight="1" thickBot="1" x14ac:dyDescent="0.25">
      <c r="A91" s="148" t="s">
        <v>90</v>
      </c>
      <c r="B91" s="148">
        <v>42345</v>
      </c>
      <c r="C91" s="196" t="s">
        <v>44</v>
      </c>
      <c r="D91" s="197"/>
      <c r="E91" s="197"/>
      <c r="F91" s="198"/>
      <c r="G91" s="168" t="s">
        <v>71</v>
      </c>
      <c r="H91" s="158">
        <v>41621</v>
      </c>
      <c r="I91" s="143">
        <v>4200</v>
      </c>
      <c r="J91" s="143">
        <v>4200</v>
      </c>
      <c r="K91" s="160">
        <v>100</v>
      </c>
      <c r="L91" s="169">
        <v>0.88949771689497659</v>
      </c>
      <c r="M91" s="172" t="s">
        <v>153</v>
      </c>
      <c r="Q91" s="85"/>
      <c r="R91" s="85"/>
    </row>
    <row r="92" spans="1:18" s="22" customFormat="1" ht="13.5" thickBot="1" x14ac:dyDescent="0.25">
      <c r="A92" s="24"/>
      <c r="H92" s="9" t="s">
        <v>4</v>
      </c>
      <c r="I92" s="14">
        <f>+SUM(I81:I91)</f>
        <v>19181.464026000001</v>
      </c>
      <c r="J92" s="14">
        <f>+SUM(J81:J91)</f>
        <v>19181.464026000001</v>
      </c>
      <c r="K92" s="19"/>
      <c r="L92" s="86"/>
      <c r="N92" s="121"/>
      <c r="O92" s="121"/>
      <c r="P92" s="121"/>
      <c r="Q92" s="120"/>
      <c r="R92" s="54"/>
    </row>
    <row r="93" spans="1:18" x14ac:dyDescent="0.2">
      <c r="A93" s="24"/>
      <c r="C93" s="22"/>
      <c r="D93" s="61"/>
      <c r="E93" s="22"/>
      <c r="F93" s="22"/>
      <c r="G93" s="61"/>
      <c r="H93" s="13"/>
      <c r="I93" s="22"/>
      <c r="J93" s="22"/>
      <c r="K93" s="22"/>
      <c r="L93" s="22"/>
      <c r="M93" s="22"/>
      <c r="N93" s="122"/>
      <c r="O93" s="122"/>
      <c r="P93" s="122"/>
      <c r="Q93" s="120"/>
      <c r="R93" s="54"/>
    </row>
    <row r="94" spans="1:18" ht="41.25" customHeight="1" thickBot="1" x14ac:dyDescent="0.35">
      <c r="A94" s="125" t="s">
        <v>110</v>
      </c>
      <c r="B94" s="18"/>
      <c r="C94" s="18"/>
      <c r="D94" s="24"/>
      <c r="E94" s="24"/>
      <c r="F94" s="24"/>
      <c r="G94" s="24"/>
      <c r="H94" s="24"/>
      <c r="I94" s="12"/>
      <c r="J94" s="24"/>
      <c r="K94" s="24"/>
      <c r="L94" s="24"/>
      <c r="M94" s="24"/>
      <c r="N94" s="24"/>
      <c r="O94" s="24"/>
      <c r="P94" s="24"/>
      <c r="Q94" s="85"/>
      <c r="R94" s="85"/>
    </row>
    <row r="95" spans="1:18" ht="54" customHeight="1" thickBot="1" x14ac:dyDescent="0.25">
      <c r="A95" s="1" t="s">
        <v>6</v>
      </c>
      <c r="B95" s="1" t="s">
        <v>1</v>
      </c>
      <c r="C95" s="51" t="s">
        <v>5</v>
      </c>
      <c r="D95" s="219" t="s">
        <v>7</v>
      </c>
      <c r="E95" s="221"/>
      <c r="F95" s="221"/>
      <c r="G95" s="220"/>
      <c r="H95" s="52" t="s">
        <v>0</v>
      </c>
      <c r="I95" s="1" t="s">
        <v>33</v>
      </c>
      <c r="J95" s="1" t="s">
        <v>14</v>
      </c>
      <c r="K95" s="4" t="s">
        <v>13</v>
      </c>
      <c r="L95" s="4" t="s">
        <v>29</v>
      </c>
      <c r="M95" s="1" t="s">
        <v>67</v>
      </c>
      <c r="N95" s="1" t="s">
        <v>42</v>
      </c>
      <c r="O95" s="63"/>
      <c r="Q95" s="42"/>
    </row>
    <row r="96" spans="1:18" s="68" customFormat="1" ht="37.5" customHeight="1" thickBot="1" x14ac:dyDescent="0.25">
      <c r="A96" s="75" t="s">
        <v>49</v>
      </c>
      <c r="B96" s="49">
        <v>41299</v>
      </c>
      <c r="C96" s="90">
        <v>42029</v>
      </c>
      <c r="D96" s="111"/>
      <c r="E96" s="112"/>
      <c r="F96" s="112"/>
      <c r="G96" s="113"/>
      <c r="H96" s="113" t="s">
        <v>171</v>
      </c>
      <c r="I96" s="46">
        <v>41299</v>
      </c>
      <c r="J96" s="91" t="s">
        <v>35</v>
      </c>
      <c r="K96" s="71" t="s">
        <v>43</v>
      </c>
      <c r="L96" s="70">
        <v>382.72500000000002</v>
      </c>
      <c r="M96" s="71">
        <v>730</v>
      </c>
      <c r="N96" s="171" t="s">
        <v>94</v>
      </c>
      <c r="P96" s="114"/>
      <c r="Q96" s="115"/>
      <c r="R96" s="115"/>
    </row>
    <row r="97" spans="1:18" s="68" customFormat="1" ht="41.25" customHeight="1" thickBot="1" x14ac:dyDescent="0.25">
      <c r="A97" s="75" t="s">
        <v>38</v>
      </c>
      <c r="B97" s="49">
        <v>41334</v>
      </c>
      <c r="C97" s="90">
        <v>41698</v>
      </c>
      <c r="D97" s="202" t="s">
        <v>78</v>
      </c>
      <c r="E97" s="205"/>
      <c r="F97" s="205"/>
      <c r="G97" s="206"/>
      <c r="H97" s="113" t="s">
        <v>171</v>
      </c>
      <c r="I97" s="46">
        <v>41334</v>
      </c>
      <c r="J97" s="91" t="s">
        <v>84</v>
      </c>
      <c r="K97" s="71">
        <v>880</v>
      </c>
      <c r="L97" s="70" t="s">
        <v>43</v>
      </c>
      <c r="M97" s="71">
        <v>364</v>
      </c>
      <c r="N97" s="171" t="s">
        <v>79</v>
      </c>
    </row>
    <row r="98" spans="1:18" s="68" customFormat="1" ht="41.25" customHeight="1" thickBot="1" x14ac:dyDescent="0.25">
      <c r="A98" s="75" t="s">
        <v>80</v>
      </c>
      <c r="B98" s="49">
        <v>41341</v>
      </c>
      <c r="C98" s="90">
        <v>41708</v>
      </c>
      <c r="D98" s="202" t="s">
        <v>81</v>
      </c>
      <c r="E98" s="205"/>
      <c r="F98" s="205"/>
      <c r="G98" s="206"/>
      <c r="H98" s="113" t="s">
        <v>171</v>
      </c>
      <c r="I98" s="46">
        <v>41341</v>
      </c>
      <c r="J98" s="91" t="s">
        <v>84</v>
      </c>
      <c r="K98" s="71">
        <v>160</v>
      </c>
      <c r="L98" s="70" t="s">
        <v>43</v>
      </c>
      <c r="M98" s="71">
        <v>367</v>
      </c>
      <c r="N98" s="171" t="s">
        <v>82</v>
      </c>
    </row>
    <row r="99" spans="1:18" s="68" customFormat="1" ht="43.5" customHeight="1" thickBot="1" x14ac:dyDescent="0.25">
      <c r="A99" s="75" t="s">
        <v>45</v>
      </c>
      <c r="B99" s="49">
        <v>41383</v>
      </c>
      <c r="C99" s="90">
        <v>41747</v>
      </c>
      <c r="D99" s="202" t="s">
        <v>83</v>
      </c>
      <c r="E99" s="205"/>
      <c r="F99" s="205"/>
      <c r="G99" s="206"/>
      <c r="H99" s="113" t="s">
        <v>171</v>
      </c>
      <c r="I99" s="46">
        <v>41383</v>
      </c>
      <c r="J99" s="91" t="s">
        <v>35</v>
      </c>
      <c r="K99" s="71" t="s">
        <v>43</v>
      </c>
      <c r="L99" s="70">
        <v>350.14855399999999</v>
      </c>
      <c r="M99" s="71">
        <v>364</v>
      </c>
      <c r="N99" s="171" t="s">
        <v>139</v>
      </c>
    </row>
    <row r="100" spans="1:18" s="68" customFormat="1" ht="36.75" customHeight="1" thickBot="1" x14ac:dyDescent="0.25">
      <c r="A100" s="75" t="s">
        <v>45</v>
      </c>
      <c r="B100" s="49">
        <v>41387</v>
      </c>
      <c r="C100" s="90">
        <v>41752</v>
      </c>
      <c r="D100" s="202" t="s">
        <v>83</v>
      </c>
      <c r="E100" s="205"/>
      <c r="F100" s="205"/>
      <c r="G100" s="206"/>
      <c r="H100" s="113" t="s">
        <v>171</v>
      </c>
      <c r="I100" s="46">
        <v>41387</v>
      </c>
      <c r="J100" s="91" t="s">
        <v>35</v>
      </c>
      <c r="K100" s="71" t="s">
        <v>43</v>
      </c>
      <c r="L100" s="70">
        <v>116.607298</v>
      </c>
      <c r="M100" s="71">
        <v>365</v>
      </c>
      <c r="N100" s="171" t="s">
        <v>139</v>
      </c>
    </row>
    <row r="101" spans="1:18" s="68" customFormat="1" ht="37.5" customHeight="1" thickBot="1" x14ac:dyDescent="0.25">
      <c r="A101" s="75" t="s">
        <v>47</v>
      </c>
      <c r="B101" s="49">
        <v>41411</v>
      </c>
      <c r="C101" s="90">
        <v>41775</v>
      </c>
      <c r="D101" s="202" t="s">
        <v>92</v>
      </c>
      <c r="E101" s="205"/>
      <c r="F101" s="205"/>
      <c r="G101" s="206"/>
      <c r="H101" s="113" t="s">
        <v>171</v>
      </c>
      <c r="I101" s="46">
        <v>41411</v>
      </c>
      <c r="J101" s="91" t="s">
        <v>84</v>
      </c>
      <c r="K101" s="71">
        <v>300</v>
      </c>
      <c r="L101" s="70" t="s">
        <v>43</v>
      </c>
      <c r="M101" s="71">
        <v>364</v>
      </c>
      <c r="N101" s="171" t="s">
        <v>93</v>
      </c>
    </row>
    <row r="102" spans="1:18" s="68" customFormat="1" ht="37.5" customHeight="1" thickBot="1" x14ac:dyDescent="0.25">
      <c r="A102" s="75" t="s">
        <v>49</v>
      </c>
      <c r="B102" s="49">
        <v>41465</v>
      </c>
      <c r="C102" s="90">
        <v>42195</v>
      </c>
      <c r="D102" s="202"/>
      <c r="E102" s="205"/>
      <c r="F102" s="205"/>
      <c r="G102" s="206"/>
      <c r="H102" s="113" t="s">
        <v>171</v>
      </c>
      <c r="I102" s="46">
        <v>41578</v>
      </c>
      <c r="J102" s="91" t="s">
        <v>35</v>
      </c>
      <c r="K102" s="71" t="s">
        <v>43</v>
      </c>
      <c r="L102" s="70">
        <v>248.01</v>
      </c>
      <c r="M102" s="71">
        <v>730</v>
      </c>
      <c r="N102" s="171" t="s">
        <v>137</v>
      </c>
    </row>
    <row r="103" spans="1:18" s="68" customFormat="1" ht="37.5" customHeight="1" thickBot="1" x14ac:dyDescent="0.25">
      <c r="A103" s="75" t="s">
        <v>68</v>
      </c>
      <c r="B103" s="49">
        <v>41484</v>
      </c>
      <c r="C103" s="90">
        <v>41660</v>
      </c>
      <c r="D103" s="202" t="s">
        <v>121</v>
      </c>
      <c r="E103" s="205"/>
      <c r="F103" s="205"/>
      <c r="G103" s="206"/>
      <c r="H103" s="113" t="s">
        <v>171</v>
      </c>
      <c r="I103" s="46">
        <v>41484</v>
      </c>
      <c r="J103" s="91" t="s">
        <v>35</v>
      </c>
      <c r="K103" s="71" t="s">
        <v>43</v>
      </c>
      <c r="L103" s="70">
        <v>41.212499999999999</v>
      </c>
      <c r="M103" s="71">
        <v>176</v>
      </c>
      <c r="N103" s="171" t="s">
        <v>122</v>
      </c>
    </row>
    <row r="104" spans="1:18" s="68" customFormat="1" ht="37.5" customHeight="1" thickBot="1" x14ac:dyDescent="0.25">
      <c r="A104" s="75" t="s">
        <v>80</v>
      </c>
      <c r="B104" s="49">
        <v>41491</v>
      </c>
      <c r="C104" s="90">
        <v>41673</v>
      </c>
      <c r="D104" s="202" t="s">
        <v>107</v>
      </c>
      <c r="E104" s="205"/>
      <c r="F104" s="205"/>
      <c r="G104" s="206"/>
      <c r="H104" s="113" t="s">
        <v>171</v>
      </c>
      <c r="I104" s="46">
        <v>41491</v>
      </c>
      <c r="J104" s="91" t="s">
        <v>35</v>
      </c>
      <c r="K104" s="71" t="s">
        <v>43</v>
      </c>
      <c r="L104" s="70">
        <v>47</v>
      </c>
      <c r="M104" s="71">
        <v>182</v>
      </c>
      <c r="N104" s="171" t="s">
        <v>125</v>
      </c>
    </row>
    <row r="105" spans="1:18" s="68" customFormat="1" ht="37.5" customHeight="1" thickBot="1" x14ac:dyDescent="0.25">
      <c r="A105" s="75" t="s">
        <v>38</v>
      </c>
      <c r="B105" s="49">
        <v>41493</v>
      </c>
      <c r="C105" s="90">
        <v>41858</v>
      </c>
      <c r="D105" s="202" t="s">
        <v>97</v>
      </c>
      <c r="E105" s="205"/>
      <c r="F105" s="205"/>
      <c r="G105" s="206"/>
      <c r="H105" s="113" t="s">
        <v>171</v>
      </c>
      <c r="I105" s="46">
        <v>41493</v>
      </c>
      <c r="J105" s="91" t="s">
        <v>35</v>
      </c>
      <c r="K105" s="71" t="s">
        <v>43</v>
      </c>
      <c r="L105" s="70">
        <v>81.599999999999994</v>
      </c>
      <c r="M105" s="71">
        <v>365</v>
      </c>
      <c r="N105" s="171" t="s">
        <v>124</v>
      </c>
    </row>
    <row r="106" spans="1:18" s="68" customFormat="1" ht="37.5" customHeight="1" thickBot="1" x14ac:dyDescent="0.25">
      <c r="A106" s="75" t="s">
        <v>51</v>
      </c>
      <c r="B106" s="49">
        <v>41500</v>
      </c>
      <c r="C106" s="90">
        <v>41682</v>
      </c>
      <c r="D106" s="202" t="s">
        <v>127</v>
      </c>
      <c r="E106" s="205" t="s">
        <v>127</v>
      </c>
      <c r="F106" s="205" t="s">
        <v>127</v>
      </c>
      <c r="G106" s="206" t="s">
        <v>127</v>
      </c>
      <c r="H106" s="113" t="s">
        <v>171</v>
      </c>
      <c r="I106" s="46">
        <v>41500</v>
      </c>
      <c r="J106" s="91" t="s">
        <v>84</v>
      </c>
      <c r="K106" s="71">
        <v>163.93827099999999</v>
      </c>
      <c r="L106" s="70" t="s">
        <v>43</v>
      </c>
      <c r="M106" s="71">
        <v>182</v>
      </c>
      <c r="N106" s="171" t="s">
        <v>126</v>
      </c>
      <c r="O106" s="50"/>
      <c r="P106" s="114"/>
      <c r="Q106" s="115"/>
      <c r="R106" s="115"/>
    </row>
    <row r="107" spans="1:18" s="68" customFormat="1" ht="37.5" customHeight="1" thickBot="1" x14ac:dyDescent="0.25">
      <c r="A107" s="75" t="s">
        <v>40</v>
      </c>
      <c r="B107" s="49">
        <v>41502</v>
      </c>
      <c r="C107" s="90">
        <v>41866</v>
      </c>
      <c r="D107" s="202" t="s">
        <v>128</v>
      </c>
      <c r="E107" s="205" t="s">
        <v>128</v>
      </c>
      <c r="F107" s="205" t="s">
        <v>128</v>
      </c>
      <c r="G107" s="206" t="s">
        <v>128</v>
      </c>
      <c r="H107" s="113" t="s">
        <v>171</v>
      </c>
      <c r="I107" s="46">
        <v>41502</v>
      </c>
      <c r="J107" s="91" t="s">
        <v>84</v>
      </c>
      <c r="K107" s="71">
        <v>59.919321930000002</v>
      </c>
      <c r="L107" s="70" t="s">
        <v>43</v>
      </c>
      <c r="M107" s="71">
        <v>364</v>
      </c>
      <c r="N107" s="171" t="s">
        <v>129</v>
      </c>
      <c r="P107" s="116"/>
      <c r="Q107" s="115"/>
      <c r="R107" s="115"/>
    </row>
    <row r="108" spans="1:18" s="68" customFormat="1" ht="37.5" customHeight="1" thickBot="1" x14ac:dyDescent="0.25">
      <c r="A108" s="75" t="s">
        <v>46</v>
      </c>
      <c r="B108" s="49">
        <v>41506</v>
      </c>
      <c r="C108" s="90">
        <v>41688</v>
      </c>
      <c r="D108" s="202" t="s">
        <v>127</v>
      </c>
      <c r="E108" s="205" t="s">
        <v>127</v>
      </c>
      <c r="F108" s="205" t="s">
        <v>127</v>
      </c>
      <c r="G108" s="206" t="s">
        <v>127</v>
      </c>
      <c r="H108" s="113" t="s">
        <v>171</v>
      </c>
      <c r="I108" s="46">
        <v>41506</v>
      </c>
      <c r="J108" s="91" t="s">
        <v>84</v>
      </c>
      <c r="K108" s="71">
        <v>160.63499999999999</v>
      </c>
      <c r="L108" s="70" t="s">
        <v>43</v>
      </c>
      <c r="M108" s="71">
        <v>182</v>
      </c>
      <c r="N108" s="171" t="s">
        <v>130</v>
      </c>
      <c r="O108" s="50"/>
      <c r="P108" s="114"/>
      <c r="Q108" s="115"/>
      <c r="R108" s="115"/>
    </row>
    <row r="109" spans="1:18" s="68" customFormat="1" ht="37.5" customHeight="1" thickBot="1" x14ac:dyDescent="0.25">
      <c r="A109" s="75" t="s">
        <v>68</v>
      </c>
      <c r="B109" s="49">
        <v>41512</v>
      </c>
      <c r="C109" s="90">
        <v>41677</v>
      </c>
      <c r="D109" s="202" t="s">
        <v>121</v>
      </c>
      <c r="E109" s="205"/>
      <c r="F109" s="205"/>
      <c r="G109" s="206"/>
      <c r="H109" s="113" t="s">
        <v>171</v>
      </c>
      <c r="I109" s="46">
        <v>41512</v>
      </c>
      <c r="J109" s="91" t="s">
        <v>35</v>
      </c>
      <c r="K109" s="71" t="s">
        <v>43</v>
      </c>
      <c r="L109" s="70">
        <v>43.417499999999997</v>
      </c>
      <c r="M109" s="71">
        <v>165</v>
      </c>
      <c r="N109" s="171" t="s">
        <v>122</v>
      </c>
    </row>
    <row r="110" spans="1:18" s="68" customFormat="1" ht="37.5" customHeight="1" thickBot="1" x14ac:dyDescent="0.25">
      <c r="A110" s="75" t="s">
        <v>38</v>
      </c>
      <c r="B110" s="49">
        <v>41516</v>
      </c>
      <c r="C110" s="90">
        <v>41880</v>
      </c>
      <c r="D110" s="202" t="s">
        <v>98</v>
      </c>
      <c r="E110" s="205"/>
      <c r="F110" s="205"/>
      <c r="G110" s="206"/>
      <c r="H110" s="128" t="s">
        <v>171</v>
      </c>
      <c r="I110" s="46">
        <v>41516</v>
      </c>
      <c r="J110" s="91" t="s">
        <v>84</v>
      </c>
      <c r="K110" s="71">
        <v>783</v>
      </c>
      <c r="L110" s="70" t="s">
        <v>43</v>
      </c>
      <c r="M110" s="71">
        <v>364</v>
      </c>
      <c r="N110" s="171" t="s">
        <v>138</v>
      </c>
      <c r="P110" s="116"/>
      <c r="Q110" s="115"/>
      <c r="R110" s="115"/>
    </row>
    <row r="111" spans="1:18" s="68" customFormat="1" ht="37.5" customHeight="1" thickBot="1" x14ac:dyDescent="0.25">
      <c r="A111" s="75" t="s">
        <v>68</v>
      </c>
      <c r="B111" s="49">
        <v>41519</v>
      </c>
      <c r="C111" s="90">
        <v>41729</v>
      </c>
      <c r="D111" s="202" t="s">
        <v>121</v>
      </c>
      <c r="E111" s="205"/>
      <c r="F111" s="205"/>
      <c r="G111" s="206"/>
      <c r="H111" s="113" t="s">
        <v>171</v>
      </c>
      <c r="I111" s="46">
        <v>41519</v>
      </c>
      <c r="J111" s="91" t="s">
        <v>35</v>
      </c>
      <c r="K111" s="71" t="s">
        <v>43</v>
      </c>
      <c r="L111" s="70">
        <v>41.947499999999998</v>
      </c>
      <c r="M111" s="71">
        <v>210</v>
      </c>
      <c r="N111" s="171" t="s">
        <v>122</v>
      </c>
    </row>
    <row r="112" spans="1:18" s="68" customFormat="1" ht="37.5" customHeight="1" thickBot="1" x14ac:dyDescent="0.25">
      <c r="A112" s="75" t="s">
        <v>68</v>
      </c>
      <c r="B112" s="49">
        <v>41564</v>
      </c>
      <c r="C112" s="90">
        <v>41715</v>
      </c>
      <c r="D112" s="202" t="s">
        <v>121</v>
      </c>
      <c r="E112" s="205"/>
      <c r="F112" s="205"/>
      <c r="G112" s="206"/>
      <c r="H112" s="113" t="s">
        <v>171</v>
      </c>
      <c r="I112" s="46">
        <v>41564</v>
      </c>
      <c r="J112" s="91" t="s">
        <v>35</v>
      </c>
      <c r="K112" s="71" t="s">
        <v>43</v>
      </c>
      <c r="L112" s="70">
        <v>53.76</v>
      </c>
      <c r="M112" s="71">
        <v>151</v>
      </c>
      <c r="N112" s="171" t="s">
        <v>122</v>
      </c>
    </row>
    <row r="113" spans="1:18" s="68" customFormat="1" ht="37.5" customHeight="1" thickBot="1" x14ac:dyDescent="0.25">
      <c r="A113" s="75" t="s">
        <v>68</v>
      </c>
      <c r="B113" s="49">
        <v>41575</v>
      </c>
      <c r="C113" s="90">
        <v>41723</v>
      </c>
      <c r="D113" s="202" t="s">
        <v>121</v>
      </c>
      <c r="E113" s="205"/>
      <c r="F113" s="205"/>
      <c r="G113" s="206"/>
      <c r="H113" s="113" t="s">
        <v>171</v>
      </c>
      <c r="I113" s="46">
        <v>41575</v>
      </c>
      <c r="J113" s="91" t="s">
        <v>35</v>
      </c>
      <c r="K113" s="71" t="s">
        <v>43</v>
      </c>
      <c r="L113" s="70">
        <v>42.314999999999998</v>
      </c>
      <c r="M113" s="71">
        <v>148</v>
      </c>
      <c r="N113" s="171" t="s">
        <v>122</v>
      </c>
      <c r="O113" s="117"/>
    </row>
    <row r="114" spans="1:18" s="68" customFormat="1" ht="37.5" customHeight="1" thickBot="1" x14ac:dyDescent="0.25">
      <c r="A114" s="75" t="s">
        <v>49</v>
      </c>
      <c r="B114" s="49">
        <v>41579</v>
      </c>
      <c r="C114" s="90">
        <v>42185</v>
      </c>
      <c r="D114" s="202"/>
      <c r="E114" s="205"/>
      <c r="F114" s="205"/>
      <c r="G114" s="206"/>
      <c r="H114" s="128" t="s">
        <v>171</v>
      </c>
      <c r="I114" s="49">
        <v>41579</v>
      </c>
      <c r="J114" s="91" t="s">
        <v>35</v>
      </c>
      <c r="K114" s="129" t="s">
        <v>43</v>
      </c>
      <c r="L114" s="71">
        <v>34.877485</v>
      </c>
      <c r="M114" s="71">
        <v>600</v>
      </c>
      <c r="N114" s="171" t="s">
        <v>149</v>
      </c>
      <c r="O114" s="50"/>
      <c r="P114" s="114"/>
      <c r="Q114" s="115"/>
      <c r="R114" s="115"/>
    </row>
    <row r="115" spans="1:18" s="68" customFormat="1" ht="37.5" customHeight="1" thickBot="1" x14ac:dyDescent="0.25">
      <c r="A115" s="75" t="s">
        <v>68</v>
      </c>
      <c r="B115" s="49">
        <v>41579</v>
      </c>
      <c r="C115" s="90">
        <v>41737</v>
      </c>
      <c r="D115" s="202" t="s">
        <v>121</v>
      </c>
      <c r="E115" s="205"/>
      <c r="F115" s="205"/>
      <c r="G115" s="206"/>
      <c r="H115" s="113" t="s">
        <v>171</v>
      </c>
      <c r="I115" s="46">
        <v>41579</v>
      </c>
      <c r="J115" s="91" t="s">
        <v>35</v>
      </c>
      <c r="K115" s="71" t="s">
        <v>43</v>
      </c>
      <c r="L115" s="70">
        <v>35.700000000000003</v>
      </c>
      <c r="M115" s="71">
        <v>158</v>
      </c>
      <c r="N115" s="171" t="s">
        <v>122</v>
      </c>
    </row>
    <row r="116" spans="1:18" s="68" customFormat="1" ht="37.5" customHeight="1" thickBot="1" x14ac:dyDescent="0.25">
      <c r="A116" s="75" t="s">
        <v>68</v>
      </c>
      <c r="B116" s="49">
        <v>41593</v>
      </c>
      <c r="C116" s="90">
        <v>41654</v>
      </c>
      <c r="D116" s="202" t="s">
        <v>173</v>
      </c>
      <c r="E116" s="203"/>
      <c r="F116" s="203"/>
      <c r="G116" s="204"/>
      <c r="H116" s="131" t="s">
        <v>171</v>
      </c>
      <c r="I116" s="49">
        <v>41593</v>
      </c>
      <c r="J116" s="91" t="s">
        <v>84</v>
      </c>
      <c r="K116" s="71">
        <v>300</v>
      </c>
      <c r="L116" s="70" t="s">
        <v>43</v>
      </c>
      <c r="M116" s="71">
        <v>61</v>
      </c>
      <c r="N116" s="171" t="s">
        <v>174</v>
      </c>
    </row>
    <row r="117" spans="1:18" s="68" customFormat="1" ht="37.5" customHeight="1" thickBot="1" x14ac:dyDescent="0.25">
      <c r="A117" s="75" t="s">
        <v>68</v>
      </c>
      <c r="B117" s="49">
        <v>41593</v>
      </c>
      <c r="C117" s="90">
        <v>41688</v>
      </c>
      <c r="D117" s="202" t="s">
        <v>173</v>
      </c>
      <c r="E117" s="203"/>
      <c r="F117" s="203"/>
      <c r="G117" s="204"/>
      <c r="H117" s="131" t="s">
        <v>171</v>
      </c>
      <c r="I117" s="49">
        <v>41593</v>
      </c>
      <c r="J117" s="91" t="s">
        <v>84</v>
      </c>
      <c r="K117" s="71">
        <v>300</v>
      </c>
      <c r="L117" s="70" t="s">
        <v>43</v>
      </c>
      <c r="M117" s="71">
        <v>95</v>
      </c>
      <c r="N117" s="171" t="s">
        <v>174</v>
      </c>
    </row>
    <row r="118" spans="1:18" s="68" customFormat="1" ht="37.5" customHeight="1" thickBot="1" x14ac:dyDescent="0.25">
      <c r="A118" s="75" t="s">
        <v>68</v>
      </c>
      <c r="B118" s="49">
        <v>41593</v>
      </c>
      <c r="C118" s="90">
        <v>41716</v>
      </c>
      <c r="D118" s="202" t="s">
        <v>173</v>
      </c>
      <c r="E118" s="203"/>
      <c r="F118" s="203"/>
      <c r="G118" s="204"/>
      <c r="H118" s="131" t="s">
        <v>171</v>
      </c>
      <c r="I118" s="49">
        <v>41593</v>
      </c>
      <c r="J118" s="91" t="s">
        <v>84</v>
      </c>
      <c r="K118" s="71">
        <v>300</v>
      </c>
      <c r="L118" s="70" t="s">
        <v>43</v>
      </c>
      <c r="M118" s="71">
        <v>123</v>
      </c>
      <c r="N118" s="171" t="s">
        <v>174</v>
      </c>
    </row>
    <row r="119" spans="1:18" s="68" customFormat="1" ht="37.5" customHeight="1" thickBot="1" x14ac:dyDescent="0.25">
      <c r="A119" s="75" t="s">
        <v>68</v>
      </c>
      <c r="B119" s="49">
        <v>41593</v>
      </c>
      <c r="C119" s="90">
        <v>41744</v>
      </c>
      <c r="D119" s="202" t="s">
        <v>173</v>
      </c>
      <c r="E119" s="203"/>
      <c r="F119" s="203"/>
      <c r="G119" s="204"/>
      <c r="H119" s="131" t="s">
        <v>171</v>
      </c>
      <c r="I119" s="49">
        <v>41593</v>
      </c>
      <c r="J119" s="91" t="s">
        <v>84</v>
      </c>
      <c r="K119" s="71">
        <v>300</v>
      </c>
      <c r="L119" s="70" t="s">
        <v>43</v>
      </c>
      <c r="M119" s="71">
        <v>151</v>
      </c>
      <c r="N119" s="171" t="s">
        <v>174</v>
      </c>
    </row>
    <row r="120" spans="1:18" s="68" customFormat="1" ht="37.5" customHeight="1" thickBot="1" x14ac:dyDescent="0.25">
      <c r="A120" s="75" t="s">
        <v>68</v>
      </c>
      <c r="B120" s="49">
        <v>41593</v>
      </c>
      <c r="C120" s="90">
        <v>41774</v>
      </c>
      <c r="D120" s="202" t="s">
        <v>173</v>
      </c>
      <c r="E120" s="203"/>
      <c r="F120" s="203"/>
      <c r="G120" s="204"/>
      <c r="H120" s="131" t="s">
        <v>171</v>
      </c>
      <c r="I120" s="49">
        <v>41593</v>
      </c>
      <c r="J120" s="91" t="s">
        <v>84</v>
      </c>
      <c r="K120" s="71">
        <v>150</v>
      </c>
      <c r="L120" s="70" t="s">
        <v>43</v>
      </c>
      <c r="M120" s="71">
        <v>181</v>
      </c>
      <c r="N120" s="171" t="s">
        <v>174</v>
      </c>
    </row>
    <row r="121" spans="1:18" s="68" customFormat="1" ht="37.5" customHeight="1" thickBot="1" x14ac:dyDescent="0.25">
      <c r="A121" s="75" t="s">
        <v>68</v>
      </c>
      <c r="B121" s="49">
        <v>41593</v>
      </c>
      <c r="C121" s="90">
        <v>41806</v>
      </c>
      <c r="D121" s="202" t="s">
        <v>173</v>
      </c>
      <c r="E121" s="203"/>
      <c r="F121" s="203"/>
      <c r="G121" s="204"/>
      <c r="H121" s="131" t="s">
        <v>171</v>
      </c>
      <c r="I121" s="49">
        <v>41593</v>
      </c>
      <c r="J121" s="91" t="s">
        <v>84</v>
      </c>
      <c r="K121" s="71">
        <v>150</v>
      </c>
      <c r="L121" s="70" t="s">
        <v>43</v>
      </c>
      <c r="M121" s="71">
        <v>213</v>
      </c>
      <c r="N121" s="171" t="s">
        <v>174</v>
      </c>
    </row>
    <row r="122" spans="1:18" s="68" customFormat="1" ht="37.5" customHeight="1" thickBot="1" x14ac:dyDescent="0.25">
      <c r="A122" s="75" t="s">
        <v>68</v>
      </c>
      <c r="B122" s="49">
        <v>41593</v>
      </c>
      <c r="C122" s="90">
        <v>41835</v>
      </c>
      <c r="D122" s="202" t="s">
        <v>173</v>
      </c>
      <c r="E122" s="203"/>
      <c r="F122" s="203"/>
      <c r="G122" s="204"/>
      <c r="H122" s="131" t="s">
        <v>171</v>
      </c>
      <c r="I122" s="49">
        <v>41593</v>
      </c>
      <c r="J122" s="91" t="s">
        <v>84</v>
      </c>
      <c r="K122" s="71">
        <v>150</v>
      </c>
      <c r="L122" s="70" t="s">
        <v>43</v>
      </c>
      <c r="M122" s="71">
        <v>242</v>
      </c>
      <c r="N122" s="171" t="s">
        <v>174</v>
      </c>
    </row>
    <row r="123" spans="1:18" s="68" customFormat="1" ht="37.5" customHeight="1" thickBot="1" x14ac:dyDescent="0.25">
      <c r="A123" s="75" t="s">
        <v>68</v>
      </c>
      <c r="B123" s="49">
        <v>41593</v>
      </c>
      <c r="C123" s="90">
        <v>41866</v>
      </c>
      <c r="D123" s="202" t="s">
        <v>173</v>
      </c>
      <c r="E123" s="203"/>
      <c r="F123" s="203"/>
      <c r="G123" s="204"/>
      <c r="H123" s="131" t="s">
        <v>171</v>
      </c>
      <c r="I123" s="49">
        <v>41593</v>
      </c>
      <c r="J123" s="91" t="s">
        <v>84</v>
      </c>
      <c r="K123" s="71">
        <v>200</v>
      </c>
      <c r="L123" s="70" t="s">
        <v>43</v>
      </c>
      <c r="M123" s="71">
        <v>273</v>
      </c>
      <c r="N123" s="171" t="s">
        <v>174</v>
      </c>
    </row>
    <row r="124" spans="1:18" s="68" customFormat="1" ht="37.5" customHeight="1" thickBot="1" x14ac:dyDescent="0.25">
      <c r="A124" s="75" t="s">
        <v>68</v>
      </c>
      <c r="B124" s="49">
        <v>41593</v>
      </c>
      <c r="C124" s="90">
        <v>41897</v>
      </c>
      <c r="D124" s="202" t="s">
        <v>173</v>
      </c>
      <c r="E124" s="203"/>
      <c r="F124" s="203"/>
      <c r="G124" s="204"/>
      <c r="H124" s="131" t="s">
        <v>171</v>
      </c>
      <c r="I124" s="49">
        <v>41593</v>
      </c>
      <c r="J124" s="91" t="s">
        <v>84</v>
      </c>
      <c r="K124" s="71">
        <v>200</v>
      </c>
      <c r="L124" s="70" t="s">
        <v>43</v>
      </c>
      <c r="M124" s="71">
        <v>304</v>
      </c>
      <c r="N124" s="171" t="s">
        <v>174</v>
      </c>
    </row>
    <row r="125" spans="1:18" s="68" customFormat="1" ht="37.5" customHeight="1" thickBot="1" x14ac:dyDescent="0.25">
      <c r="A125" s="75" t="s">
        <v>68</v>
      </c>
      <c r="B125" s="49">
        <v>41593</v>
      </c>
      <c r="C125" s="90">
        <v>41927</v>
      </c>
      <c r="D125" s="202" t="s">
        <v>173</v>
      </c>
      <c r="E125" s="203"/>
      <c r="F125" s="203"/>
      <c r="G125" s="204"/>
      <c r="H125" s="131" t="s">
        <v>171</v>
      </c>
      <c r="I125" s="49">
        <v>41593</v>
      </c>
      <c r="J125" s="91" t="s">
        <v>84</v>
      </c>
      <c r="K125" s="71">
        <v>200</v>
      </c>
      <c r="L125" s="70" t="s">
        <v>43</v>
      </c>
      <c r="M125" s="71">
        <v>334</v>
      </c>
      <c r="N125" s="171" t="s">
        <v>174</v>
      </c>
    </row>
    <row r="126" spans="1:18" s="68" customFormat="1" ht="37.5" customHeight="1" thickBot="1" x14ac:dyDescent="0.25">
      <c r="A126" s="75" t="s">
        <v>68</v>
      </c>
      <c r="B126" s="49">
        <v>41593</v>
      </c>
      <c r="C126" s="90">
        <v>41957</v>
      </c>
      <c r="D126" s="202" t="s">
        <v>173</v>
      </c>
      <c r="E126" s="203"/>
      <c r="F126" s="203"/>
      <c r="G126" s="204"/>
      <c r="H126" s="131" t="s">
        <v>171</v>
      </c>
      <c r="I126" s="49">
        <v>41593</v>
      </c>
      <c r="J126" s="91" t="s">
        <v>84</v>
      </c>
      <c r="K126" s="71">
        <v>200</v>
      </c>
      <c r="L126" s="70" t="s">
        <v>43</v>
      </c>
      <c r="M126" s="71">
        <v>364</v>
      </c>
      <c r="N126" s="171" t="s">
        <v>174</v>
      </c>
    </row>
    <row r="127" spans="1:18" s="68" customFormat="1" ht="37.5" customHeight="1" thickBot="1" x14ac:dyDescent="0.25">
      <c r="A127" s="75" t="s">
        <v>68</v>
      </c>
      <c r="B127" s="49">
        <v>41593</v>
      </c>
      <c r="C127" s="90">
        <v>41988</v>
      </c>
      <c r="D127" s="202" t="s">
        <v>173</v>
      </c>
      <c r="E127" s="203"/>
      <c r="F127" s="203"/>
      <c r="G127" s="204"/>
      <c r="H127" s="131" t="s">
        <v>171</v>
      </c>
      <c r="I127" s="49">
        <v>41593</v>
      </c>
      <c r="J127" s="91" t="s">
        <v>84</v>
      </c>
      <c r="K127" s="71">
        <v>200</v>
      </c>
      <c r="L127" s="70" t="s">
        <v>43</v>
      </c>
      <c r="M127" s="71">
        <v>395</v>
      </c>
      <c r="N127" s="171" t="s">
        <v>174</v>
      </c>
    </row>
    <row r="128" spans="1:18" s="68" customFormat="1" ht="37.5" customHeight="1" thickBot="1" x14ac:dyDescent="0.25">
      <c r="A128" s="75" t="s">
        <v>68</v>
      </c>
      <c r="B128" s="49">
        <v>41593</v>
      </c>
      <c r="C128" s="90">
        <v>42019</v>
      </c>
      <c r="D128" s="202" t="s">
        <v>173</v>
      </c>
      <c r="E128" s="203"/>
      <c r="F128" s="203"/>
      <c r="G128" s="204"/>
      <c r="H128" s="131" t="s">
        <v>171</v>
      </c>
      <c r="I128" s="49">
        <v>41593</v>
      </c>
      <c r="J128" s="91" t="s">
        <v>84</v>
      </c>
      <c r="K128" s="71">
        <v>150</v>
      </c>
      <c r="L128" s="70" t="s">
        <v>43</v>
      </c>
      <c r="M128" s="71">
        <v>426</v>
      </c>
      <c r="N128" s="171" t="s">
        <v>174</v>
      </c>
    </row>
    <row r="129" spans="1:18" s="68" customFormat="1" ht="37.5" customHeight="1" thickBot="1" x14ac:dyDescent="0.25">
      <c r="A129" s="75" t="s">
        <v>68</v>
      </c>
      <c r="B129" s="49">
        <v>41593</v>
      </c>
      <c r="C129" s="90">
        <v>42051</v>
      </c>
      <c r="D129" s="202" t="s">
        <v>173</v>
      </c>
      <c r="E129" s="203"/>
      <c r="F129" s="203"/>
      <c r="G129" s="204"/>
      <c r="H129" s="131" t="s">
        <v>171</v>
      </c>
      <c r="I129" s="49">
        <v>41593</v>
      </c>
      <c r="J129" s="91" t="s">
        <v>84</v>
      </c>
      <c r="K129" s="71">
        <v>200</v>
      </c>
      <c r="L129" s="70" t="s">
        <v>43</v>
      </c>
      <c r="M129" s="71">
        <v>458</v>
      </c>
      <c r="N129" s="171" t="s">
        <v>174</v>
      </c>
    </row>
    <row r="130" spans="1:18" s="68" customFormat="1" ht="37.5" customHeight="1" thickBot="1" x14ac:dyDescent="0.25">
      <c r="A130" s="75" t="s">
        <v>68</v>
      </c>
      <c r="B130" s="49">
        <v>41593</v>
      </c>
      <c r="C130" s="90">
        <v>42079</v>
      </c>
      <c r="D130" s="202" t="s">
        <v>173</v>
      </c>
      <c r="E130" s="203"/>
      <c r="F130" s="203"/>
      <c r="G130" s="204"/>
      <c r="H130" s="131" t="s">
        <v>171</v>
      </c>
      <c r="I130" s="49">
        <v>41593</v>
      </c>
      <c r="J130" s="91" t="s">
        <v>84</v>
      </c>
      <c r="K130" s="71">
        <v>200</v>
      </c>
      <c r="L130" s="70" t="s">
        <v>43</v>
      </c>
      <c r="M130" s="71">
        <v>486</v>
      </c>
      <c r="N130" s="171" t="s">
        <v>174</v>
      </c>
    </row>
    <row r="131" spans="1:18" s="68" customFormat="1" ht="37.5" customHeight="1" thickBot="1" x14ac:dyDescent="0.25">
      <c r="A131" s="75" t="s">
        <v>68</v>
      </c>
      <c r="B131" s="49">
        <v>41593</v>
      </c>
      <c r="C131" s="90">
        <v>42109</v>
      </c>
      <c r="D131" s="202" t="s">
        <v>173</v>
      </c>
      <c r="E131" s="203"/>
      <c r="F131" s="203"/>
      <c r="G131" s="204"/>
      <c r="H131" s="131" t="s">
        <v>171</v>
      </c>
      <c r="I131" s="49">
        <v>41593</v>
      </c>
      <c r="J131" s="91" t="s">
        <v>84</v>
      </c>
      <c r="K131" s="71">
        <v>200</v>
      </c>
      <c r="L131" s="70" t="s">
        <v>43</v>
      </c>
      <c r="M131" s="71">
        <v>516</v>
      </c>
      <c r="N131" s="171" t="s">
        <v>174</v>
      </c>
    </row>
    <row r="132" spans="1:18" s="68" customFormat="1" ht="37.5" customHeight="1" thickBot="1" x14ac:dyDescent="0.25">
      <c r="A132" s="75" t="s">
        <v>68</v>
      </c>
      <c r="B132" s="49">
        <v>41593</v>
      </c>
      <c r="C132" s="90">
        <v>41673</v>
      </c>
      <c r="D132" s="202" t="s">
        <v>173</v>
      </c>
      <c r="E132" s="203"/>
      <c r="F132" s="203"/>
      <c r="G132" s="204"/>
      <c r="H132" s="131" t="s">
        <v>171</v>
      </c>
      <c r="I132" s="49">
        <v>41593</v>
      </c>
      <c r="J132" s="91" t="s">
        <v>35</v>
      </c>
      <c r="K132" s="70" t="s">
        <v>43</v>
      </c>
      <c r="L132" s="70">
        <v>2.6350859999999998</v>
      </c>
      <c r="M132" s="71">
        <v>80</v>
      </c>
      <c r="N132" s="171" t="s">
        <v>174</v>
      </c>
    </row>
    <row r="133" spans="1:18" s="68" customFormat="1" ht="37.5" customHeight="1" thickBot="1" x14ac:dyDescent="0.25">
      <c r="A133" s="75" t="s">
        <v>68</v>
      </c>
      <c r="B133" s="49">
        <v>41593</v>
      </c>
      <c r="C133" s="90">
        <v>41703</v>
      </c>
      <c r="D133" s="202" t="s">
        <v>173</v>
      </c>
      <c r="E133" s="203"/>
      <c r="F133" s="203"/>
      <c r="G133" s="204"/>
      <c r="H133" s="131" t="s">
        <v>171</v>
      </c>
      <c r="I133" s="49">
        <v>41593</v>
      </c>
      <c r="J133" s="91" t="s">
        <v>35</v>
      </c>
      <c r="K133" s="70" t="s">
        <v>43</v>
      </c>
      <c r="L133" s="70">
        <v>0.65525599999999995</v>
      </c>
      <c r="M133" s="71">
        <v>110</v>
      </c>
      <c r="N133" s="171" t="s">
        <v>174</v>
      </c>
    </row>
    <row r="134" spans="1:18" s="68" customFormat="1" ht="37.5" customHeight="1" thickBot="1" x14ac:dyDescent="0.25">
      <c r="A134" s="75" t="s">
        <v>68</v>
      </c>
      <c r="B134" s="49">
        <v>41593</v>
      </c>
      <c r="C134" s="90">
        <v>41741</v>
      </c>
      <c r="D134" s="202" t="s">
        <v>173</v>
      </c>
      <c r="E134" s="203"/>
      <c r="F134" s="203"/>
      <c r="G134" s="204"/>
      <c r="H134" s="131" t="s">
        <v>171</v>
      </c>
      <c r="I134" s="49">
        <v>41593</v>
      </c>
      <c r="J134" s="91" t="s">
        <v>35</v>
      </c>
      <c r="K134" s="70" t="s">
        <v>43</v>
      </c>
      <c r="L134" s="70">
        <v>38.774087999999999</v>
      </c>
      <c r="M134" s="71">
        <v>148</v>
      </c>
      <c r="N134" s="171" t="s">
        <v>174</v>
      </c>
    </row>
    <row r="135" spans="1:18" s="68" customFormat="1" ht="37.5" customHeight="1" thickBot="1" x14ac:dyDescent="0.25">
      <c r="A135" s="75" t="s">
        <v>68</v>
      </c>
      <c r="B135" s="49">
        <v>41593</v>
      </c>
      <c r="C135" s="90">
        <v>41747</v>
      </c>
      <c r="D135" s="202" t="s">
        <v>173</v>
      </c>
      <c r="E135" s="203"/>
      <c r="F135" s="203"/>
      <c r="G135" s="204"/>
      <c r="H135" s="131" t="s">
        <v>171</v>
      </c>
      <c r="I135" s="49">
        <v>41593</v>
      </c>
      <c r="J135" s="91" t="s">
        <v>35</v>
      </c>
      <c r="K135" s="70" t="s">
        <v>43</v>
      </c>
      <c r="L135" s="70">
        <v>4.6338470000000003</v>
      </c>
      <c r="M135" s="71">
        <v>154</v>
      </c>
      <c r="N135" s="171" t="s">
        <v>174</v>
      </c>
    </row>
    <row r="136" spans="1:18" s="68" customFormat="1" ht="37.5" customHeight="1" thickBot="1" x14ac:dyDescent="0.25">
      <c r="A136" s="75" t="s">
        <v>68</v>
      </c>
      <c r="B136" s="49">
        <v>41593</v>
      </c>
      <c r="C136" s="90">
        <v>41851</v>
      </c>
      <c r="D136" s="202" t="s">
        <v>173</v>
      </c>
      <c r="E136" s="203"/>
      <c r="F136" s="203"/>
      <c r="G136" s="204"/>
      <c r="H136" s="131" t="s">
        <v>171</v>
      </c>
      <c r="I136" s="49">
        <v>41593</v>
      </c>
      <c r="J136" s="91" t="s">
        <v>35</v>
      </c>
      <c r="K136" s="70" t="s">
        <v>43</v>
      </c>
      <c r="L136" s="70">
        <v>2.577976</v>
      </c>
      <c r="M136" s="71">
        <v>258</v>
      </c>
      <c r="N136" s="171" t="s">
        <v>174</v>
      </c>
    </row>
    <row r="137" spans="1:18" s="68" customFormat="1" ht="37.5" customHeight="1" thickBot="1" x14ac:dyDescent="0.25">
      <c r="A137" s="75" t="s">
        <v>68</v>
      </c>
      <c r="B137" s="49">
        <v>41593</v>
      </c>
      <c r="C137" s="90">
        <v>41883</v>
      </c>
      <c r="D137" s="202" t="s">
        <v>173</v>
      </c>
      <c r="E137" s="203"/>
      <c r="F137" s="203"/>
      <c r="G137" s="204"/>
      <c r="H137" s="131" t="s">
        <v>171</v>
      </c>
      <c r="I137" s="49">
        <v>41593</v>
      </c>
      <c r="J137" s="91" t="s">
        <v>35</v>
      </c>
      <c r="K137" s="70" t="s">
        <v>43</v>
      </c>
      <c r="L137" s="70">
        <v>0.67603100000000005</v>
      </c>
      <c r="M137" s="71">
        <v>290</v>
      </c>
      <c r="N137" s="171" t="s">
        <v>174</v>
      </c>
    </row>
    <row r="138" spans="1:18" s="68" customFormat="1" ht="37.5" customHeight="1" thickBot="1" x14ac:dyDescent="0.25">
      <c r="A138" s="75" t="s">
        <v>68</v>
      </c>
      <c r="B138" s="49">
        <v>41593</v>
      </c>
      <c r="C138" s="90">
        <v>41921</v>
      </c>
      <c r="D138" s="202" t="s">
        <v>173</v>
      </c>
      <c r="E138" s="203"/>
      <c r="F138" s="203"/>
      <c r="G138" s="204"/>
      <c r="H138" s="131" t="s">
        <v>171</v>
      </c>
      <c r="I138" s="49">
        <v>41593</v>
      </c>
      <c r="J138" s="91" t="s">
        <v>35</v>
      </c>
      <c r="K138" s="70" t="s">
        <v>43</v>
      </c>
      <c r="L138" s="70">
        <v>37.562071000000003</v>
      </c>
      <c r="M138" s="71">
        <v>328</v>
      </c>
      <c r="N138" s="171" t="s">
        <v>174</v>
      </c>
    </row>
    <row r="139" spans="1:18" s="68" customFormat="1" ht="37.5" customHeight="1" thickBot="1" x14ac:dyDescent="0.25">
      <c r="A139" s="75" t="s">
        <v>68</v>
      </c>
      <c r="B139" s="49">
        <v>41593</v>
      </c>
      <c r="C139" s="90">
        <v>41927</v>
      </c>
      <c r="D139" s="202" t="s">
        <v>173</v>
      </c>
      <c r="E139" s="203"/>
      <c r="F139" s="203"/>
      <c r="G139" s="204"/>
      <c r="H139" s="131" t="s">
        <v>171</v>
      </c>
      <c r="I139" s="49">
        <v>41593</v>
      </c>
      <c r="J139" s="91" t="s">
        <v>35</v>
      </c>
      <c r="K139" s="70" t="s">
        <v>43</v>
      </c>
      <c r="L139" s="70">
        <v>4.6929740000000004</v>
      </c>
      <c r="M139" s="71">
        <v>334</v>
      </c>
      <c r="N139" s="171" t="s">
        <v>174</v>
      </c>
    </row>
    <row r="140" spans="1:18" s="68" customFormat="1" ht="37.5" customHeight="1" thickBot="1" x14ac:dyDescent="0.25">
      <c r="A140" s="75" t="s">
        <v>68</v>
      </c>
      <c r="B140" s="49">
        <v>41593</v>
      </c>
      <c r="C140" s="90">
        <v>41953</v>
      </c>
      <c r="D140" s="202" t="s">
        <v>173</v>
      </c>
      <c r="E140" s="203"/>
      <c r="F140" s="203"/>
      <c r="G140" s="204"/>
      <c r="H140" s="131" t="s">
        <v>171</v>
      </c>
      <c r="I140" s="49">
        <v>41593</v>
      </c>
      <c r="J140" s="91" t="s">
        <v>35</v>
      </c>
      <c r="K140" s="70" t="s">
        <v>43</v>
      </c>
      <c r="L140" s="70">
        <v>2.530087</v>
      </c>
      <c r="M140" s="71">
        <v>360</v>
      </c>
      <c r="N140" s="171" t="s">
        <v>174</v>
      </c>
    </row>
    <row r="141" spans="1:18" s="68" customFormat="1" ht="37.5" customHeight="1" thickBot="1" x14ac:dyDescent="0.25">
      <c r="A141" s="75" t="s">
        <v>48</v>
      </c>
      <c r="B141" s="49">
        <v>41596</v>
      </c>
      <c r="C141" s="90">
        <v>41687</v>
      </c>
      <c r="D141" s="202" t="s">
        <v>159</v>
      </c>
      <c r="E141" s="205"/>
      <c r="F141" s="205"/>
      <c r="G141" s="206"/>
      <c r="H141" s="128" t="s">
        <v>171</v>
      </c>
      <c r="I141" s="46">
        <v>41596</v>
      </c>
      <c r="J141" s="91" t="s">
        <v>111</v>
      </c>
      <c r="K141" s="70">
        <v>50.150565999999998</v>
      </c>
      <c r="L141" s="70" t="s">
        <v>43</v>
      </c>
      <c r="M141" s="71">
        <v>91</v>
      </c>
      <c r="N141" s="171" t="s">
        <v>140</v>
      </c>
    </row>
    <row r="142" spans="1:18" s="68" customFormat="1" ht="41.25" customHeight="1" thickBot="1" x14ac:dyDescent="0.25">
      <c r="A142" s="75" t="s">
        <v>38</v>
      </c>
      <c r="B142" s="49">
        <v>41607</v>
      </c>
      <c r="C142" s="90">
        <v>41971</v>
      </c>
      <c r="D142" s="202" t="s">
        <v>150</v>
      </c>
      <c r="E142" s="205"/>
      <c r="F142" s="205"/>
      <c r="G142" s="206"/>
      <c r="H142" s="128" t="s">
        <v>171</v>
      </c>
      <c r="I142" s="49">
        <v>41607</v>
      </c>
      <c r="J142" s="91" t="s">
        <v>84</v>
      </c>
      <c r="K142" s="71">
        <v>447.44012745205498</v>
      </c>
      <c r="L142" s="70" t="s">
        <v>43</v>
      </c>
      <c r="M142" s="71">
        <v>364</v>
      </c>
      <c r="N142" s="171" t="s">
        <v>151</v>
      </c>
      <c r="P142" s="116"/>
      <c r="Q142" s="115"/>
      <c r="R142" s="115"/>
    </row>
    <row r="143" spans="1:18" s="68" customFormat="1" ht="37.5" customHeight="1" thickBot="1" x14ac:dyDescent="0.25">
      <c r="A143" s="75" t="s">
        <v>65</v>
      </c>
      <c r="B143" s="49">
        <v>41617</v>
      </c>
      <c r="C143" s="90">
        <v>41799</v>
      </c>
      <c r="D143" s="202" t="s">
        <v>156</v>
      </c>
      <c r="E143" s="205"/>
      <c r="F143" s="205"/>
      <c r="G143" s="206"/>
      <c r="H143" s="113" t="s">
        <v>171</v>
      </c>
      <c r="I143" s="46">
        <v>41617</v>
      </c>
      <c r="J143" s="91" t="s">
        <v>84</v>
      </c>
      <c r="K143" s="71">
        <v>30</v>
      </c>
      <c r="L143" s="70" t="s">
        <v>43</v>
      </c>
      <c r="M143" s="71">
        <v>182</v>
      </c>
      <c r="N143" s="171" t="s">
        <v>157</v>
      </c>
    </row>
    <row r="144" spans="1:18" s="68" customFormat="1" ht="37.5" customHeight="1" thickBot="1" x14ac:dyDescent="0.25">
      <c r="A144" s="75" t="s">
        <v>68</v>
      </c>
      <c r="B144" s="49">
        <v>41621</v>
      </c>
      <c r="C144" s="90">
        <v>41711</v>
      </c>
      <c r="D144" s="202" t="s">
        <v>121</v>
      </c>
      <c r="E144" s="205"/>
      <c r="F144" s="205"/>
      <c r="G144" s="206"/>
      <c r="H144" s="128" t="s">
        <v>171</v>
      </c>
      <c r="I144" s="46">
        <v>41621</v>
      </c>
      <c r="J144" s="91" t="s">
        <v>35</v>
      </c>
      <c r="K144" s="71" t="s">
        <v>43</v>
      </c>
      <c r="L144" s="70">
        <v>41.212499999999999</v>
      </c>
      <c r="M144" s="71">
        <v>90</v>
      </c>
      <c r="N144" s="171" t="s">
        <v>158</v>
      </c>
    </row>
    <row r="145" spans="1:19" s="68" customFormat="1" ht="37.5" customHeight="1" thickBot="1" x14ac:dyDescent="0.25">
      <c r="A145" s="75" t="s">
        <v>48</v>
      </c>
      <c r="B145" s="49">
        <v>41626</v>
      </c>
      <c r="C145" s="90">
        <v>41716</v>
      </c>
      <c r="D145" s="202" t="s">
        <v>159</v>
      </c>
      <c r="E145" s="205"/>
      <c r="F145" s="205"/>
      <c r="G145" s="206"/>
      <c r="H145" s="128" t="s">
        <v>171</v>
      </c>
      <c r="I145" s="46">
        <v>41626</v>
      </c>
      <c r="J145" s="91" t="s">
        <v>111</v>
      </c>
      <c r="K145" s="70">
        <v>319.995026</v>
      </c>
      <c r="L145" s="68" t="s">
        <v>43</v>
      </c>
      <c r="M145" s="71">
        <v>90</v>
      </c>
      <c r="N145" s="171" t="s">
        <v>160</v>
      </c>
    </row>
    <row r="146" spans="1:19" s="68" customFormat="1" ht="37.5" customHeight="1" thickBot="1" x14ac:dyDescent="0.25">
      <c r="A146" s="75" t="s">
        <v>68</v>
      </c>
      <c r="B146" s="49">
        <v>41628</v>
      </c>
      <c r="C146" s="90">
        <v>41718</v>
      </c>
      <c r="D146" s="202" t="s">
        <v>121</v>
      </c>
      <c r="E146" s="205"/>
      <c r="F146" s="205"/>
      <c r="G146" s="206"/>
      <c r="H146" s="128" t="s">
        <v>171</v>
      </c>
      <c r="I146" s="46">
        <v>41628</v>
      </c>
      <c r="J146" s="91" t="s">
        <v>35</v>
      </c>
      <c r="K146" s="71" t="s">
        <v>43</v>
      </c>
      <c r="L146" s="70">
        <v>39.532499999999999</v>
      </c>
      <c r="M146" s="71">
        <v>90</v>
      </c>
      <c r="N146" s="171" t="s">
        <v>158</v>
      </c>
    </row>
    <row r="147" spans="1:19" s="22" customFormat="1" ht="28.5" customHeight="1" thickBot="1" x14ac:dyDescent="0.25">
      <c r="A147" s="28"/>
      <c r="C147" s="66"/>
      <c r="D147" s="61"/>
      <c r="E147" s="10"/>
      <c r="F147" s="10"/>
      <c r="G147" s="10"/>
      <c r="H147" s="11"/>
      <c r="J147" s="15" t="s">
        <v>4</v>
      </c>
      <c r="K147" s="14">
        <f>SUM(K96:K146)</f>
        <v>6755.0783123820547</v>
      </c>
      <c r="L147" s="14">
        <f>SUM(L96:L146)</f>
        <v>1694.8032530000003</v>
      </c>
      <c r="M147" s="89"/>
      <c r="N147" s="66"/>
      <c r="O147" s="118"/>
      <c r="P147" s="118"/>
      <c r="Q147" s="115"/>
      <c r="R147" s="115"/>
      <c r="S147" s="68"/>
    </row>
    <row r="148" spans="1:19" x14ac:dyDescent="0.2">
      <c r="A148" s="22"/>
      <c r="B148" s="22"/>
      <c r="C148" s="22"/>
      <c r="D148" s="61"/>
      <c r="E148" s="61"/>
      <c r="F148" s="61"/>
      <c r="G148" s="61"/>
      <c r="H148" s="22"/>
      <c r="I148" s="5"/>
      <c r="J148" s="6"/>
      <c r="K148" s="6"/>
      <c r="L148" s="89"/>
      <c r="M148" s="22"/>
      <c r="N148" s="22"/>
      <c r="O148" s="22"/>
      <c r="P148" s="22"/>
      <c r="Q148" s="54"/>
    </row>
    <row r="149" spans="1:19" ht="20.25" x14ac:dyDescent="0.3">
      <c r="A149" s="126" t="s">
        <v>168</v>
      </c>
      <c r="B149" s="24"/>
      <c r="C149" s="24"/>
      <c r="D149" s="24"/>
      <c r="E149" s="24"/>
      <c r="F149" s="24"/>
      <c r="G149" s="24"/>
      <c r="H149" s="24"/>
      <c r="I149" s="22"/>
      <c r="J149" s="92"/>
      <c r="K149" s="93"/>
      <c r="L149" s="22"/>
      <c r="M149" s="22"/>
      <c r="N149" s="22"/>
      <c r="O149" s="22"/>
      <c r="P149" s="22"/>
      <c r="Q149" s="54"/>
    </row>
    <row r="150" spans="1:19" ht="9.9499999999999993" customHeight="1" thickBot="1" x14ac:dyDescent="0.25">
      <c r="A150" s="94"/>
      <c r="B150" s="24"/>
      <c r="C150" s="24"/>
      <c r="D150" s="24"/>
      <c r="E150" s="24"/>
      <c r="F150" s="24"/>
      <c r="G150" s="24"/>
      <c r="H150" s="24"/>
      <c r="I150" s="22"/>
      <c r="J150" s="92"/>
      <c r="K150" s="92"/>
      <c r="L150" s="22"/>
      <c r="M150" s="22"/>
      <c r="N150" s="22"/>
      <c r="O150" s="22"/>
      <c r="P150" s="22"/>
      <c r="Q150" s="54"/>
    </row>
    <row r="151" spans="1:19" ht="31.5" customHeight="1" thickBot="1" x14ac:dyDescent="0.25">
      <c r="A151" s="22"/>
      <c r="B151" s="22"/>
      <c r="C151" s="210" t="s">
        <v>30</v>
      </c>
      <c r="D151" s="203"/>
      <c r="E151" s="203"/>
      <c r="F151" s="203"/>
      <c r="G151" s="203"/>
      <c r="H151" s="203"/>
      <c r="I151" s="203"/>
      <c r="J151" s="203"/>
      <c r="K151" s="203"/>
      <c r="L151" s="204"/>
      <c r="M151" s="130"/>
      <c r="N151" s="130"/>
      <c r="O151" s="130"/>
      <c r="P151" s="130"/>
      <c r="Q151" s="130"/>
    </row>
    <row r="152" spans="1:19" ht="32.25" customHeight="1" thickBot="1" x14ac:dyDescent="0.25">
      <c r="A152" s="22"/>
      <c r="B152" s="22"/>
      <c r="C152" s="226">
        <v>40178</v>
      </c>
      <c r="D152" s="227"/>
      <c r="E152" s="226">
        <v>40543</v>
      </c>
      <c r="F152" s="227"/>
      <c r="G152" s="226" t="s">
        <v>86</v>
      </c>
      <c r="H152" s="227"/>
      <c r="I152" s="226" t="s">
        <v>87</v>
      </c>
      <c r="J152" s="227"/>
      <c r="K152" s="226" t="s">
        <v>164</v>
      </c>
      <c r="L152" s="227"/>
      <c r="Q152" s="42"/>
    </row>
    <row r="153" spans="1:19" ht="13.5" thickBot="1" x14ac:dyDescent="0.25">
      <c r="A153" s="214" t="s">
        <v>6</v>
      </c>
      <c r="B153" s="215"/>
      <c r="C153" s="23" t="s">
        <v>31</v>
      </c>
      <c r="D153" s="23" t="s">
        <v>32</v>
      </c>
      <c r="E153" s="23" t="s">
        <v>31</v>
      </c>
      <c r="F153" s="23" t="s">
        <v>32</v>
      </c>
      <c r="G153" s="23" t="s">
        <v>31</v>
      </c>
      <c r="H153" s="23" t="s">
        <v>32</v>
      </c>
      <c r="I153" s="23" t="s">
        <v>31</v>
      </c>
      <c r="J153" s="23" t="s">
        <v>32</v>
      </c>
      <c r="K153" s="23" t="s">
        <v>31</v>
      </c>
      <c r="L153" s="23" t="s">
        <v>32</v>
      </c>
      <c r="Q153" s="42"/>
    </row>
    <row r="154" spans="1:19" s="22" customFormat="1" x14ac:dyDescent="0.2">
      <c r="A154" s="212" t="s">
        <v>22</v>
      </c>
      <c r="B154" s="213"/>
      <c r="C154" s="95">
        <v>500</v>
      </c>
      <c r="D154" s="96">
        <v>0</v>
      </c>
      <c r="E154" s="95">
        <v>0</v>
      </c>
      <c r="F154" s="96">
        <v>0</v>
      </c>
      <c r="G154" s="95">
        <v>0</v>
      </c>
      <c r="H154" s="96">
        <v>0</v>
      </c>
      <c r="I154" s="95">
        <v>0</v>
      </c>
      <c r="J154" s="96">
        <v>0</v>
      </c>
      <c r="K154" s="95"/>
      <c r="L154" s="132"/>
    </row>
    <row r="155" spans="1:19" s="22" customFormat="1" ht="12.75" customHeight="1" x14ac:dyDescent="0.2">
      <c r="A155" s="207" t="s">
        <v>21</v>
      </c>
      <c r="B155" s="209"/>
      <c r="C155" s="97">
        <v>0</v>
      </c>
      <c r="D155" s="98">
        <v>0</v>
      </c>
      <c r="E155" s="97">
        <v>0</v>
      </c>
      <c r="F155" s="98">
        <v>0</v>
      </c>
      <c r="G155" s="97">
        <v>0</v>
      </c>
      <c r="H155" s="98">
        <v>0</v>
      </c>
      <c r="I155" s="97">
        <v>0</v>
      </c>
      <c r="J155" s="98">
        <v>0</v>
      </c>
      <c r="K155" s="97">
        <v>0</v>
      </c>
      <c r="L155" s="133"/>
    </row>
    <row r="156" spans="1:19" s="22" customFormat="1" ht="12.75" customHeight="1" x14ac:dyDescent="0.2">
      <c r="A156" s="207" t="s">
        <v>20</v>
      </c>
      <c r="B156" s="209"/>
      <c r="C156" s="97">
        <v>1316.6110160000001</v>
      </c>
      <c r="D156" s="98">
        <v>37</v>
      </c>
      <c r="E156" s="97">
        <v>1511.5</v>
      </c>
      <c r="F156" s="98">
        <v>52</v>
      </c>
      <c r="G156" s="97">
        <v>1718.8095640000001</v>
      </c>
      <c r="H156" s="98">
        <v>66</v>
      </c>
      <c r="I156" s="97">
        <v>1893.85</v>
      </c>
      <c r="J156" s="98">
        <v>80</v>
      </c>
      <c r="K156" s="100">
        <f>+K97+K110+K142</f>
        <v>2110.4401274520551</v>
      </c>
      <c r="L156" s="134">
        <f>+L105</f>
        <v>81.599999999999994</v>
      </c>
    </row>
    <row r="157" spans="1:19" s="22" customFormat="1" ht="13.5" customHeight="1" x14ac:dyDescent="0.2">
      <c r="A157" s="207" t="s">
        <v>19</v>
      </c>
      <c r="B157" s="209"/>
      <c r="C157" s="97">
        <v>149</v>
      </c>
      <c r="D157" s="98">
        <v>47</v>
      </c>
      <c r="E157" s="97">
        <v>160</v>
      </c>
      <c r="F157" s="98">
        <v>47</v>
      </c>
      <c r="G157" s="97">
        <v>160</v>
      </c>
      <c r="H157" s="98">
        <v>47</v>
      </c>
      <c r="I157" s="97">
        <v>160</v>
      </c>
      <c r="J157" s="99">
        <v>47</v>
      </c>
      <c r="K157" s="100">
        <f>+K98</f>
        <v>160</v>
      </c>
      <c r="L157" s="134">
        <f>+L104</f>
        <v>47</v>
      </c>
    </row>
    <row r="158" spans="1:19" s="22" customFormat="1" x14ac:dyDescent="0.2">
      <c r="A158" s="207" t="s">
        <v>18</v>
      </c>
      <c r="B158" s="208"/>
      <c r="C158" s="97">
        <v>127.4</v>
      </c>
      <c r="D158" s="98">
        <v>0</v>
      </c>
      <c r="E158" s="97">
        <v>136.04222200000001</v>
      </c>
      <c r="F158" s="98">
        <v>0</v>
      </c>
      <c r="G158" s="97">
        <v>145.47470999999999</v>
      </c>
      <c r="H158" s="98"/>
      <c r="I158" s="100">
        <v>153.13</v>
      </c>
      <c r="J158" s="98">
        <v>0</v>
      </c>
      <c r="K158" s="100">
        <f>+K106</f>
        <v>163.93827099999999</v>
      </c>
      <c r="L158" s="134"/>
    </row>
    <row r="159" spans="1:19" s="22" customFormat="1" x14ac:dyDescent="0.2">
      <c r="A159" s="207" t="s">
        <v>17</v>
      </c>
      <c r="B159" s="208"/>
      <c r="C159" s="97">
        <v>36.25</v>
      </c>
      <c r="D159" s="98">
        <v>0</v>
      </c>
      <c r="E159" s="97">
        <v>41.549472999999999</v>
      </c>
      <c r="F159" s="98">
        <v>0</v>
      </c>
      <c r="G159" s="97">
        <v>46.727124000000003</v>
      </c>
      <c r="H159" s="98"/>
      <c r="I159" s="97">
        <v>52.445</v>
      </c>
      <c r="J159" s="98">
        <v>0</v>
      </c>
      <c r="K159" s="100">
        <f>+K107</f>
        <v>59.919321930000002</v>
      </c>
      <c r="L159" s="134"/>
    </row>
    <row r="160" spans="1:19" s="22" customFormat="1" x14ac:dyDescent="0.2">
      <c r="A160" s="207" t="s">
        <v>16</v>
      </c>
      <c r="B160" s="208"/>
      <c r="C160" s="97">
        <v>0</v>
      </c>
      <c r="D160" s="98">
        <v>0</v>
      </c>
      <c r="E160" s="97">
        <v>0</v>
      </c>
      <c r="F160" s="98">
        <v>0</v>
      </c>
      <c r="G160" s="97"/>
      <c r="H160" s="98"/>
      <c r="I160" s="97">
        <v>0</v>
      </c>
      <c r="J160" s="98">
        <v>0</v>
      </c>
      <c r="K160" s="100"/>
      <c r="L160" s="134"/>
    </row>
    <row r="161" spans="1:16" s="22" customFormat="1" x14ac:dyDescent="0.2">
      <c r="A161" s="207" t="s">
        <v>15</v>
      </c>
      <c r="B161" s="208"/>
      <c r="C161" s="97">
        <v>143.72</v>
      </c>
      <c r="D161" s="98">
        <v>0</v>
      </c>
      <c r="E161" s="97">
        <v>152.163172</v>
      </c>
      <c r="F161" s="98">
        <v>0</v>
      </c>
      <c r="G161" s="97">
        <v>160.63499999999999</v>
      </c>
      <c r="H161" s="98"/>
      <c r="I161" s="100">
        <v>160.63499999999999</v>
      </c>
      <c r="J161" s="98">
        <v>0</v>
      </c>
      <c r="K161" s="100">
        <f>+K108</f>
        <v>160.63499999999999</v>
      </c>
      <c r="L161" s="134"/>
    </row>
    <row r="162" spans="1:16" s="22" customFormat="1" x14ac:dyDescent="0.2">
      <c r="A162" s="207" t="s">
        <v>23</v>
      </c>
      <c r="B162" s="208"/>
      <c r="C162" s="97">
        <v>0</v>
      </c>
      <c r="D162" s="98">
        <v>0</v>
      </c>
      <c r="E162" s="97">
        <v>0</v>
      </c>
      <c r="F162" s="98">
        <v>0</v>
      </c>
      <c r="G162" s="97"/>
      <c r="H162" s="98"/>
      <c r="I162" s="97">
        <v>0</v>
      </c>
      <c r="J162" s="98">
        <v>0</v>
      </c>
      <c r="K162" s="100"/>
      <c r="L162" s="134"/>
    </row>
    <row r="163" spans="1:16" s="22" customFormat="1" x14ac:dyDescent="0.2">
      <c r="A163" s="207" t="s">
        <v>28</v>
      </c>
      <c r="B163" s="208"/>
      <c r="C163" s="97">
        <v>150</v>
      </c>
      <c r="D163" s="98">
        <v>0</v>
      </c>
      <c r="E163" s="97">
        <v>150</v>
      </c>
      <c r="F163" s="98">
        <v>0</v>
      </c>
      <c r="G163" s="97">
        <v>150</v>
      </c>
      <c r="H163" s="98"/>
      <c r="I163" s="100">
        <v>150</v>
      </c>
      <c r="J163" s="98">
        <v>0</v>
      </c>
      <c r="K163" s="100">
        <f>+K101</f>
        <v>300</v>
      </c>
      <c r="L163" s="134"/>
    </row>
    <row r="164" spans="1:16" s="22" customFormat="1" x14ac:dyDescent="0.2">
      <c r="A164" s="207" t="s">
        <v>26</v>
      </c>
      <c r="B164" s="208"/>
      <c r="C164" s="97">
        <v>0</v>
      </c>
      <c r="D164" s="98">
        <v>0</v>
      </c>
      <c r="E164" s="97">
        <v>0</v>
      </c>
      <c r="F164" s="98">
        <v>0</v>
      </c>
      <c r="G164" s="97"/>
      <c r="H164" s="98"/>
      <c r="I164" s="97">
        <v>0</v>
      </c>
      <c r="J164" s="98">
        <v>0</v>
      </c>
      <c r="K164" s="100"/>
      <c r="L164" s="134"/>
      <c r="M164" s="24"/>
    </row>
    <row r="165" spans="1:16" s="22" customFormat="1" x14ac:dyDescent="0.2">
      <c r="A165" s="207" t="s">
        <v>24</v>
      </c>
      <c r="B165" s="208"/>
      <c r="C165" s="97">
        <v>0</v>
      </c>
      <c r="D165" s="98">
        <v>0</v>
      </c>
      <c r="E165" s="97">
        <v>0</v>
      </c>
      <c r="F165" s="98">
        <v>0</v>
      </c>
      <c r="G165" s="97"/>
      <c r="H165" s="98"/>
      <c r="I165" s="97">
        <v>0</v>
      </c>
      <c r="J165" s="98">
        <v>0</v>
      </c>
      <c r="K165" s="100"/>
      <c r="L165" s="134"/>
    </row>
    <row r="166" spans="1:16" s="22" customFormat="1" x14ac:dyDescent="0.2">
      <c r="A166" s="207" t="s">
        <v>25</v>
      </c>
      <c r="B166" s="208"/>
      <c r="C166" s="97">
        <v>2830</v>
      </c>
      <c r="D166" s="98">
        <v>0</v>
      </c>
      <c r="E166" s="97">
        <v>2830</v>
      </c>
      <c r="F166" s="98">
        <v>0</v>
      </c>
      <c r="G166" s="97">
        <v>2830</v>
      </c>
      <c r="H166" s="98"/>
      <c r="I166" s="97">
        <v>0</v>
      </c>
      <c r="J166" s="98">
        <v>0</v>
      </c>
      <c r="K166" s="100"/>
      <c r="L166" s="134"/>
    </row>
    <row r="167" spans="1:16" s="22" customFormat="1" x14ac:dyDescent="0.2">
      <c r="A167" s="207" t="s">
        <v>66</v>
      </c>
      <c r="B167" s="208"/>
      <c r="C167" s="97"/>
      <c r="D167" s="98"/>
      <c r="E167" s="97"/>
      <c r="F167" s="98"/>
      <c r="G167" s="97"/>
      <c r="H167" s="98"/>
      <c r="I167" s="97">
        <v>0</v>
      </c>
      <c r="J167" s="98">
        <v>17.671512</v>
      </c>
      <c r="K167" s="100"/>
      <c r="L167" s="134">
        <f>+L199</f>
        <v>8.8357559999999999</v>
      </c>
    </row>
    <row r="168" spans="1:16" s="22" customFormat="1" x14ac:dyDescent="0.2">
      <c r="A168" s="207" t="s">
        <v>27</v>
      </c>
      <c r="B168" s="208"/>
      <c r="C168" s="97">
        <v>40</v>
      </c>
      <c r="D168" s="98">
        <v>0</v>
      </c>
      <c r="E168" s="97">
        <v>40</v>
      </c>
      <c r="F168" s="98">
        <v>0</v>
      </c>
      <c r="G168" s="97">
        <v>40</v>
      </c>
      <c r="H168" s="98"/>
      <c r="I168" s="100">
        <v>40</v>
      </c>
      <c r="J168" s="98">
        <v>0</v>
      </c>
      <c r="K168" s="100">
        <f>+K143</f>
        <v>30</v>
      </c>
      <c r="L168" s="134"/>
    </row>
    <row r="169" spans="1:16" s="22" customFormat="1" x14ac:dyDescent="0.2">
      <c r="A169" s="207" t="s">
        <v>34</v>
      </c>
      <c r="B169" s="208"/>
      <c r="C169" s="97">
        <v>1750</v>
      </c>
      <c r="D169" s="98">
        <v>829.680477</v>
      </c>
      <c r="E169" s="97"/>
      <c r="F169" s="98">
        <v>2598.777</v>
      </c>
      <c r="G169" s="97"/>
      <c r="H169" s="98"/>
      <c r="I169" s="100">
        <v>9888</v>
      </c>
      <c r="J169" s="98">
        <v>455.401994</v>
      </c>
      <c r="K169" s="100"/>
      <c r="L169" s="134">
        <f>+L99+L100</f>
        <v>466.755852</v>
      </c>
    </row>
    <row r="170" spans="1:16" s="22" customFormat="1" x14ac:dyDescent="0.2">
      <c r="A170" s="108" t="s">
        <v>169</v>
      </c>
      <c r="B170" s="109"/>
      <c r="C170" s="97"/>
      <c r="D170" s="98"/>
      <c r="E170" s="97"/>
      <c r="F170" s="98"/>
      <c r="G170" s="97"/>
      <c r="H170" s="98"/>
      <c r="I170" s="100"/>
      <c r="J170" s="98"/>
      <c r="K170" s="100"/>
      <c r="L170" s="134">
        <f>+L96+L102+L114</f>
        <v>665.61248499999999</v>
      </c>
    </row>
    <row r="171" spans="1:16" s="22" customFormat="1" x14ac:dyDescent="0.2">
      <c r="A171" s="207" t="s">
        <v>172</v>
      </c>
      <c r="B171" s="208"/>
      <c r="C171" s="97"/>
      <c r="D171" s="98"/>
      <c r="E171" s="97"/>
      <c r="F171" s="98"/>
      <c r="G171" s="97"/>
      <c r="H171" s="98"/>
      <c r="I171" s="100">
        <v>0</v>
      </c>
      <c r="J171" s="98">
        <v>489.29999999999995</v>
      </c>
      <c r="K171" s="100">
        <f>+K145+K141</f>
        <v>370.14559199999997</v>
      </c>
      <c r="L171" s="134"/>
    </row>
    <row r="172" spans="1:16" s="22" customFormat="1" x14ac:dyDescent="0.2">
      <c r="A172" s="207" t="s">
        <v>170</v>
      </c>
      <c r="B172" s="208"/>
      <c r="C172" s="97"/>
      <c r="D172" s="98"/>
      <c r="E172" s="97"/>
      <c r="F172" s="98"/>
      <c r="G172" s="97"/>
      <c r="H172" s="98"/>
      <c r="I172" s="100">
        <v>2398.5000000000005</v>
      </c>
      <c r="J172" s="98">
        <v>1125.4683440000001</v>
      </c>
      <c r="K172" s="100">
        <f>+K198+K197+SUM(K116:K131)</f>
        <v>3813.5</v>
      </c>
      <c r="L172" s="134">
        <f>+L146+L144+L115+L113+L112+L111+L109+L103+L196+SUM(L132:L140)</f>
        <v>996.56908799999997</v>
      </c>
    </row>
    <row r="173" spans="1:16" s="22" customFormat="1" ht="13.5" thickBot="1" x14ac:dyDescent="0.25">
      <c r="B173" s="15" t="s">
        <v>4</v>
      </c>
      <c r="C173" s="16">
        <f t="shared" ref="C173:L173" si="0">SUM(C154:C172)</f>
        <v>7042.9810159999997</v>
      </c>
      <c r="D173" s="17">
        <f t="shared" si="0"/>
        <v>913.680477</v>
      </c>
      <c r="E173" s="16">
        <f t="shared" si="0"/>
        <v>5021.2548669999996</v>
      </c>
      <c r="F173" s="17">
        <f t="shared" si="0"/>
        <v>2697.777</v>
      </c>
      <c r="G173" s="16">
        <f t="shared" si="0"/>
        <v>5251.6463979999999</v>
      </c>
      <c r="H173" s="17">
        <f t="shared" si="0"/>
        <v>113</v>
      </c>
      <c r="I173" s="16">
        <v>14896.560000000001</v>
      </c>
      <c r="J173" s="17">
        <v>2214.8418499999998</v>
      </c>
      <c r="K173" s="16">
        <f t="shared" si="0"/>
        <v>7168.5783123820547</v>
      </c>
      <c r="L173" s="135">
        <f t="shared" si="0"/>
        <v>2266.3731809999999</v>
      </c>
    </row>
    <row r="174" spans="1:16" s="22" customFormat="1" ht="17.25" customHeight="1" x14ac:dyDescent="0.2">
      <c r="C174" s="66"/>
      <c r="D174" s="66"/>
      <c r="E174" s="66"/>
      <c r="F174" s="66"/>
      <c r="G174" s="66"/>
      <c r="H174" s="66"/>
      <c r="I174" s="66"/>
      <c r="N174" s="102"/>
      <c r="O174" s="102"/>
      <c r="P174" s="54"/>
    </row>
    <row r="175" spans="1:16" s="22" customFormat="1" ht="17.25" hidden="1" customHeight="1" x14ac:dyDescent="0.2">
      <c r="C175" s="66"/>
      <c r="D175" s="66"/>
      <c r="E175" s="66"/>
      <c r="F175" s="66"/>
      <c r="G175" s="66"/>
      <c r="H175" s="66"/>
      <c r="I175" s="66"/>
      <c r="J175" s="101">
        <v>5251.6463979964965</v>
      </c>
      <c r="K175" s="101">
        <v>113</v>
      </c>
      <c r="L175" s="30">
        <v>14896.560238999999</v>
      </c>
      <c r="M175" s="101">
        <v>2214.8428790000003</v>
      </c>
      <c r="N175" s="110">
        <f>+K143+K142+K110+K108+K107+K106+K101+K98+K97+K200</f>
        <v>3398.4327203820549</v>
      </c>
      <c r="O175" s="110">
        <f>+L96+L99+L100+L102+L103+L104+L105+L109+L111+L112+L113+L114+L115+K141+L144+K145+L146+L200</f>
        <v>2541.7813569999998</v>
      </c>
      <c r="P175" s="54"/>
    </row>
    <row r="176" spans="1:16" hidden="1" x14ac:dyDescent="0.2">
      <c r="E176" s="41"/>
    </row>
    <row r="177" spans="2:19" hidden="1" x14ac:dyDescent="0.2">
      <c r="C177" s="43" t="s">
        <v>84</v>
      </c>
      <c r="D177" s="43" t="s">
        <v>141</v>
      </c>
      <c r="S177" s="41"/>
    </row>
    <row r="178" spans="2:19" hidden="1" x14ac:dyDescent="0.2">
      <c r="B178" s="42" t="s">
        <v>69</v>
      </c>
      <c r="C178" s="104">
        <f>+K147+K200</f>
        <v>7168.5783123820547</v>
      </c>
      <c r="D178" s="104">
        <f>+L147+L200</f>
        <v>2266.3731809999999</v>
      </c>
      <c r="G178" s="41"/>
      <c r="H178" s="41"/>
    </row>
    <row r="179" spans="2:19" hidden="1" x14ac:dyDescent="0.2">
      <c r="B179" s="42" t="s">
        <v>70</v>
      </c>
      <c r="C179" s="105" t="e">
        <f>+#REF!/1000*5.793</f>
        <v>#REF!</v>
      </c>
      <c r="D179" s="105">
        <v>2273.27718</v>
      </c>
      <c r="E179" s="37"/>
      <c r="F179" s="25"/>
    </row>
    <row r="180" spans="2:19" hidden="1" x14ac:dyDescent="0.2">
      <c r="B180" s="44" t="s">
        <v>143</v>
      </c>
      <c r="C180" s="45" t="e">
        <f>+C179-C178</f>
        <v>#REF!</v>
      </c>
      <c r="D180" s="45">
        <f>+D179-D178</f>
        <v>6.9039990000001126</v>
      </c>
    </row>
    <row r="181" spans="2:19" hidden="1" x14ac:dyDescent="0.2">
      <c r="C181" s="106"/>
      <c r="D181" s="106"/>
    </row>
    <row r="182" spans="2:19" hidden="1" x14ac:dyDescent="0.2">
      <c r="B182" s="48" t="s">
        <v>142</v>
      </c>
      <c r="C182" s="106"/>
      <c r="D182" s="106"/>
    </row>
    <row r="183" spans="2:19" hidden="1" x14ac:dyDescent="0.2">
      <c r="B183" s="42" t="s">
        <v>144</v>
      </c>
      <c r="C183" s="103">
        <f>+K142+K143</f>
        <v>477.44012745205498</v>
      </c>
      <c r="D183" s="103">
        <f>SUM(L112:L141)+L102+K145+L144+L146</f>
        <v>910.13992700000006</v>
      </c>
    </row>
    <row r="184" spans="2:19" hidden="1" x14ac:dyDescent="0.2">
      <c r="B184" s="42" t="s">
        <v>146</v>
      </c>
      <c r="C184" s="103" t="e">
        <f>+#REF!+#REF!+#REF!+#REF!+#REF!+#REF!+#REF!</f>
        <v>#REF!</v>
      </c>
      <c r="D184" s="47" t="e">
        <f>+#REF!+#REF!+#REF!+#REF!</f>
        <v>#REF!</v>
      </c>
    </row>
    <row r="185" spans="2:19" hidden="1" x14ac:dyDescent="0.2">
      <c r="B185" s="42" t="s">
        <v>145</v>
      </c>
      <c r="C185" s="103">
        <v>4878</v>
      </c>
      <c r="D185" s="47"/>
      <c r="F185" s="41"/>
    </row>
    <row r="186" spans="2:19" hidden="1" x14ac:dyDescent="0.2">
      <c r="B186" s="42" t="s">
        <v>148</v>
      </c>
      <c r="C186" s="107" t="e">
        <v>#REF!</v>
      </c>
      <c r="D186" s="47" t="e">
        <v>#REF!</v>
      </c>
    </row>
    <row r="187" spans="2:19" hidden="1" x14ac:dyDescent="0.2">
      <c r="C187" s="104" t="e">
        <f>+C178-C183-C184+C186+C185</f>
        <v>#REF!</v>
      </c>
      <c r="D187" s="104" t="e">
        <f>+D178-D183-D184+D186+D185</f>
        <v>#REF!</v>
      </c>
    </row>
    <row r="188" spans="2:19" hidden="1" x14ac:dyDescent="0.2">
      <c r="C188" s="45" t="e">
        <f>+C179-C187</f>
        <v>#REF!</v>
      </c>
      <c r="D188" s="45" t="e">
        <f>+D179-D187</f>
        <v>#REF!</v>
      </c>
    </row>
    <row r="189" spans="2:19" hidden="1" x14ac:dyDescent="0.2">
      <c r="C189" s="39" t="s">
        <v>165</v>
      </c>
      <c r="D189" s="26"/>
      <c r="E189" s="26"/>
    </row>
    <row r="190" spans="2:19" hidden="1" x14ac:dyDescent="0.2">
      <c r="C190" s="31" t="s">
        <v>48</v>
      </c>
      <c r="D190" s="32"/>
      <c r="E190" s="33">
        <v>489.30102900000003</v>
      </c>
    </row>
    <row r="191" spans="2:19" ht="13.5" hidden="1" thickBot="1" x14ac:dyDescent="0.25">
      <c r="C191" s="34" t="s">
        <v>109</v>
      </c>
      <c r="D191" s="35">
        <v>1985</v>
      </c>
      <c r="E191" s="36">
        <v>562.73417199999994</v>
      </c>
    </row>
    <row r="192" spans="2:19" x14ac:dyDescent="0.2">
      <c r="D192" s="41"/>
      <c r="E192" s="41"/>
    </row>
    <row r="193" spans="1:19" ht="21" customHeight="1" x14ac:dyDescent="0.3">
      <c r="A193" s="127" t="s">
        <v>108</v>
      </c>
      <c r="B193" s="65"/>
      <c r="C193" s="2"/>
      <c r="D193" s="22"/>
      <c r="E193" s="24"/>
      <c r="F193" s="24"/>
      <c r="G193" s="24"/>
      <c r="H193" s="22"/>
      <c r="I193" s="66"/>
      <c r="J193" s="87"/>
      <c r="K193" s="2"/>
      <c r="L193" s="2"/>
      <c r="M193" s="22"/>
      <c r="N193" s="22"/>
      <c r="O193" s="54"/>
      <c r="Q193" s="42"/>
    </row>
    <row r="194" spans="1:19" ht="9.9499999999999993" customHeight="1" thickBot="1" x14ac:dyDescent="0.25">
      <c r="A194" s="88"/>
      <c r="B194" s="18"/>
      <c r="C194" s="18"/>
      <c r="D194" s="24"/>
      <c r="E194" s="24"/>
      <c r="F194" s="24"/>
      <c r="G194" s="24"/>
      <c r="H194" s="24"/>
      <c r="I194" s="12"/>
      <c r="J194" s="24"/>
      <c r="K194" s="24"/>
      <c r="L194" s="24"/>
      <c r="M194" s="24"/>
      <c r="N194" s="24"/>
      <c r="O194" s="85"/>
      <c r="Q194" s="42"/>
    </row>
    <row r="195" spans="1:19" ht="58.5" customHeight="1" thickBot="1" x14ac:dyDescent="0.25">
      <c r="A195" s="1" t="s">
        <v>6</v>
      </c>
      <c r="B195" s="1" t="s">
        <v>1</v>
      </c>
      <c r="C195" s="51" t="s">
        <v>5</v>
      </c>
      <c r="D195" s="219" t="s">
        <v>7</v>
      </c>
      <c r="E195" s="221"/>
      <c r="F195" s="221"/>
      <c r="G195" s="220"/>
      <c r="H195" s="52" t="s">
        <v>0</v>
      </c>
      <c r="I195" s="1" t="s">
        <v>33</v>
      </c>
      <c r="J195" s="1" t="s">
        <v>14</v>
      </c>
      <c r="K195" s="4" t="s">
        <v>13</v>
      </c>
      <c r="L195" s="4" t="s">
        <v>29</v>
      </c>
      <c r="M195" s="1" t="s">
        <v>67</v>
      </c>
      <c r="N195" s="1" t="s">
        <v>42</v>
      </c>
      <c r="O195" s="38"/>
      <c r="P195" s="27"/>
      <c r="Q195" s="24"/>
      <c r="R195" s="24"/>
    </row>
    <row r="196" spans="1:19" s="68" customFormat="1" ht="45.75" customHeight="1" thickBot="1" x14ac:dyDescent="0.25">
      <c r="A196" s="75" t="s">
        <v>68</v>
      </c>
      <c r="B196" s="75">
        <v>40926</v>
      </c>
      <c r="C196" s="75">
        <v>41991</v>
      </c>
      <c r="D196" s="202" t="s">
        <v>154</v>
      </c>
      <c r="E196" s="205"/>
      <c r="F196" s="205"/>
      <c r="G196" s="206"/>
      <c r="H196" s="113" t="s">
        <v>99</v>
      </c>
      <c r="I196" s="75">
        <v>40926</v>
      </c>
      <c r="J196" s="119" t="s">
        <v>96</v>
      </c>
      <c r="K196" s="119"/>
      <c r="L196" s="119">
        <v>562.73417199999994</v>
      </c>
      <c r="M196" s="119">
        <v>1065</v>
      </c>
      <c r="N196" s="173" t="s">
        <v>100</v>
      </c>
      <c r="P196" s="116"/>
      <c r="Q196" s="115"/>
      <c r="R196" s="115"/>
    </row>
    <row r="197" spans="1:19" s="68" customFormat="1" ht="45.75" customHeight="1" thickBot="1" x14ac:dyDescent="0.25">
      <c r="A197" s="75" t="s">
        <v>68</v>
      </c>
      <c r="B197" s="75">
        <v>41260</v>
      </c>
      <c r="C197" s="75">
        <v>41654</v>
      </c>
      <c r="D197" s="202" t="s">
        <v>101</v>
      </c>
      <c r="E197" s="205"/>
      <c r="F197" s="205"/>
      <c r="G197" s="206"/>
      <c r="H197" s="113" t="s">
        <v>102</v>
      </c>
      <c r="I197" s="75">
        <v>41260</v>
      </c>
      <c r="J197" s="119" t="s">
        <v>95</v>
      </c>
      <c r="K197" s="119">
        <v>100</v>
      </c>
      <c r="L197" s="119" t="s">
        <v>43</v>
      </c>
      <c r="M197" s="119">
        <v>394</v>
      </c>
      <c r="N197" s="173" t="s">
        <v>103</v>
      </c>
      <c r="P197" s="116"/>
      <c r="Q197" s="115"/>
      <c r="R197" s="115"/>
    </row>
    <row r="198" spans="1:19" s="68" customFormat="1" ht="45.75" customHeight="1" thickBot="1" x14ac:dyDescent="0.25">
      <c r="A198" s="75" t="s">
        <v>68</v>
      </c>
      <c r="B198" s="75">
        <v>41260</v>
      </c>
      <c r="C198" s="75">
        <v>41958</v>
      </c>
      <c r="D198" s="202" t="s">
        <v>104</v>
      </c>
      <c r="E198" s="205"/>
      <c r="F198" s="205"/>
      <c r="G198" s="206"/>
      <c r="H198" s="113" t="s">
        <v>105</v>
      </c>
      <c r="I198" s="75">
        <v>41260</v>
      </c>
      <c r="J198" s="119" t="s">
        <v>95</v>
      </c>
      <c r="K198" s="119">
        <v>313.5</v>
      </c>
      <c r="L198" s="119" t="s">
        <v>43</v>
      </c>
      <c r="M198" s="119">
        <v>698</v>
      </c>
      <c r="N198" s="173" t="s">
        <v>103</v>
      </c>
      <c r="P198" s="116"/>
      <c r="Q198" s="115"/>
      <c r="R198" s="115"/>
    </row>
    <row r="199" spans="1:19" s="68" customFormat="1" ht="45.75" customHeight="1" thickBot="1" x14ac:dyDescent="0.25">
      <c r="A199" s="75" t="s">
        <v>106</v>
      </c>
      <c r="B199" s="75">
        <v>40926</v>
      </c>
      <c r="C199" s="75">
        <v>41991</v>
      </c>
      <c r="D199" s="202" t="s">
        <v>154</v>
      </c>
      <c r="E199" s="205"/>
      <c r="F199" s="205"/>
      <c r="G199" s="206"/>
      <c r="H199" s="113" t="s">
        <v>99</v>
      </c>
      <c r="I199" s="75">
        <v>40926</v>
      </c>
      <c r="J199" s="119" t="s">
        <v>96</v>
      </c>
      <c r="K199" s="119"/>
      <c r="L199" s="119">
        <v>8.8357559999999999</v>
      </c>
      <c r="M199" s="119">
        <v>1065</v>
      </c>
      <c r="N199" s="173" t="s">
        <v>100</v>
      </c>
      <c r="P199" s="116"/>
      <c r="Q199" s="115"/>
      <c r="R199" s="115"/>
    </row>
    <row r="200" spans="1:19" s="22" customFormat="1" ht="28.5" customHeight="1" thickBot="1" x14ac:dyDescent="0.25">
      <c r="A200" s="28"/>
      <c r="C200" s="66"/>
      <c r="D200" s="61"/>
      <c r="E200" s="10"/>
      <c r="F200" s="10"/>
      <c r="G200" s="10"/>
      <c r="H200" s="11"/>
      <c r="J200" s="15" t="s">
        <v>4</v>
      </c>
      <c r="K200" s="14">
        <f>SUM(K196:K199)</f>
        <v>413.5</v>
      </c>
      <c r="L200" s="14">
        <f>SUM(L196:L199)</f>
        <v>571.56992799999989</v>
      </c>
      <c r="M200" s="89"/>
      <c r="N200" s="66"/>
      <c r="O200" s="29"/>
      <c r="P200" s="28"/>
      <c r="Q200" s="21"/>
      <c r="R200" s="21"/>
      <c r="S200" s="21"/>
    </row>
    <row r="201" spans="1:19" x14ac:dyDescent="0.2">
      <c r="O201" s="25"/>
      <c r="P201" s="25"/>
    </row>
    <row r="202" spans="1:19" x14ac:dyDescent="0.2">
      <c r="O202" s="25"/>
      <c r="P202" s="25"/>
    </row>
    <row r="203" spans="1:19" x14ac:dyDescent="0.2">
      <c r="O203" s="25"/>
      <c r="P203" s="25"/>
    </row>
    <row r="204" spans="1:19" x14ac:dyDescent="0.2">
      <c r="O204" s="25"/>
      <c r="P204" s="25"/>
    </row>
    <row r="205" spans="1:19" x14ac:dyDescent="0.2">
      <c r="O205" s="25"/>
      <c r="P205" s="25"/>
    </row>
    <row r="206" spans="1:19" x14ac:dyDescent="0.2">
      <c r="O206" s="25"/>
      <c r="P206" s="25"/>
    </row>
    <row r="207" spans="1:19" x14ac:dyDescent="0.2">
      <c r="O207" s="25"/>
      <c r="P207" s="25"/>
    </row>
    <row r="208" spans="1:19" x14ac:dyDescent="0.2">
      <c r="O208" s="25"/>
      <c r="P208" s="25"/>
    </row>
    <row r="209" spans="15:16" x14ac:dyDescent="0.2">
      <c r="O209" s="25"/>
      <c r="P209" s="25"/>
    </row>
    <row r="210" spans="15:16" x14ac:dyDescent="0.2">
      <c r="O210" s="25"/>
      <c r="P210" s="25"/>
    </row>
    <row r="211" spans="15:16" x14ac:dyDescent="0.2">
      <c r="O211" s="25"/>
      <c r="P211" s="25"/>
    </row>
    <row r="212" spans="15:16" x14ac:dyDescent="0.2">
      <c r="O212" s="25"/>
      <c r="P212" s="25"/>
    </row>
    <row r="213" spans="15:16" x14ac:dyDescent="0.2">
      <c r="O213" s="25"/>
      <c r="P213" s="25"/>
    </row>
    <row r="214" spans="15:16" x14ac:dyDescent="0.2">
      <c r="O214" s="25"/>
      <c r="P214" s="25"/>
    </row>
    <row r="215" spans="15:16" x14ac:dyDescent="0.2">
      <c r="O215" s="25"/>
      <c r="P215" s="25"/>
    </row>
    <row r="216" spans="15:16" x14ac:dyDescent="0.2">
      <c r="O216" s="25"/>
      <c r="P216" s="25"/>
    </row>
    <row r="217" spans="15:16" x14ac:dyDescent="0.2">
      <c r="O217" s="25"/>
      <c r="P217" s="25"/>
    </row>
    <row r="218" spans="15:16" x14ac:dyDescent="0.2">
      <c r="O218" s="25"/>
      <c r="P218" s="25"/>
    </row>
    <row r="219" spans="15:16" x14ac:dyDescent="0.2">
      <c r="O219" s="25"/>
      <c r="P219" s="25"/>
    </row>
    <row r="220" spans="15:16" x14ac:dyDescent="0.2">
      <c r="O220" s="25"/>
      <c r="P220" s="25"/>
    </row>
    <row r="221" spans="15:16" x14ac:dyDescent="0.2">
      <c r="O221" s="25"/>
      <c r="P221" s="25"/>
    </row>
    <row r="222" spans="15:16" x14ac:dyDescent="0.2">
      <c r="O222" s="25"/>
      <c r="P222" s="25"/>
    </row>
    <row r="223" spans="15:16" x14ac:dyDescent="0.2">
      <c r="O223" s="25"/>
      <c r="P223" s="25"/>
    </row>
    <row r="224" spans="15:16" x14ac:dyDescent="0.2">
      <c r="O224" s="25"/>
      <c r="P224" s="25"/>
    </row>
    <row r="225" spans="15:16" x14ac:dyDescent="0.2">
      <c r="O225" s="25"/>
      <c r="P225" s="25"/>
    </row>
    <row r="226" spans="15:16" x14ac:dyDescent="0.2">
      <c r="O226" s="25"/>
      <c r="P226" s="25"/>
    </row>
    <row r="227" spans="15:16" x14ac:dyDescent="0.2">
      <c r="O227" s="25"/>
      <c r="P227" s="25"/>
    </row>
    <row r="228" spans="15:16" x14ac:dyDescent="0.2">
      <c r="O228" s="25"/>
      <c r="P228" s="25"/>
    </row>
    <row r="229" spans="15:16" x14ac:dyDescent="0.2">
      <c r="O229" s="25"/>
      <c r="P229" s="25"/>
    </row>
    <row r="230" spans="15:16" x14ac:dyDescent="0.2">
      <c r="O230" s="25"/>
      <c r="P230" s="25"/>
    </row>
  </sheetData>
  <dataConsolidate/>
  <mergeCells count="308">
    <mergeCell ref="A165:B165"/>
    <mergeCell ref="D103:G103"/>
    <mergeCell ref="C152:D152"/>
    <mergeCell ref="D110:G110"/>
    <mergeCell ref="D108:G108"/>
    <mergeCell ref="K152:L152"/>
    <mergeCell ref="A166:B166"/>
    <mergeCell ref="D144:G144"/>
    <mergeCell ref="D75:G75"/>
    <mergeCell ref="A164:B164"/>
    <mergeCell ref="A159:B159"/>
    <mergeCell ref="A163:B163"/>
    <mergeCell ref="D97:G97"/>
    <mergeCell ref="D100:G100"/>
    <mergeCell ref="D76:G76"/>
    <mergeCell ref="D146:G146"/>
    <mergeCell ref="D122:G122"/>
    <mergeCell ref="D123:G123"/>
    <mergeCell ref="D124:G124"/>
    <mergeCell ref="A162:B162"/>
    <mergeCell ref="A161:B161"/>
    <mergeCell ref="I152:J152"/>
    <mergeCell ref="G152:H152"/>
    <mergeCell ref="E152:F152"/>
    <mergeCell ref="D195:G195"/>
    <mergeCell ref="D199:G199"/>
    <mergeCell ref="D196:G196"/>
    <mergeCell ref="D197:G197"/>
    <mergeCell ref="D198:G198"/>
    <mergeCell ref="A167:B167"/>
    <mergeCell ref="A169:B169"/>
    <mergeCell ref="A168:B168"/>
    <mergeCell ref="A171:B171"/>
    <mergeCell ref="A172:B172"/>
    <mergeCell ref="K5:L5"/>
    <mergeCell ref="I79:J79"/>
    <mergeCell ref="D47:G47"/>
    <mergeCell ref="D48:G48"/>
    <mergeCell ref="D51:G51"/>
    <mergeCell ref="D16:G16"/>
    <mergeCell ref="D49:G49"/>
    <mergeCell ref="D107:G107"/>
    <mergeCell ref="D6:G6"/>
    <mergeCell ref="D7:G7"/>
    <mergeCell ref="D50:G50"/>
    <mergeCell ref="D17:G17"/>
    <mergeCell ref="D18:G18"/>
    <mergeCell ref="D106:G106"/>
    <mergeCell ref="J13:K13"/>
    <mergeCell ref="D14:G14"/>
    <mergeCell ref="D15:G15"/>
    <mergeCell ref="D95:G95"/>
    <mergeCell ref="D101:G101"/>
    <mergeCell ref="D8:G8"/>
    <mergeCell ref="D9:G9"/>
    <mergeCell ref="D20:G20"/>
    <mergeCell ref="D21:G21"/>
    <mergeCell ref="D55:G55"/>
    <mergeCell ref="A10:B10"/>
    <mergeCell ref="A156:B156"/>
    <mergeCell ref="A154:B154"/>
    <mergeCell ref="A155:B155"/>
    <mergeCell ref="A153:B153"/>
    <mergeCell ref="D105:G105"/>
    <mergeCell ref="D99:G99"/>
    <mergeCell ref="D52:G52"/>
    <mergeCell ref="D53:G53"/>
    <mergeCell ref="D59:G59"/>
    <mergeCell ref="D98:G98"/>
    <mergeCell ref="D102:G102"/>
    <mergeCell ref="D54:G54"/>
    <mergeCell ref="D145:G145"/>
    <mergeCell ref="D143:G143"/>
    <mergeCell ref="D58:G58"/>
    <mergeCell ref="D22:G22"/>
    <mergeCell ref="D19:G19"/>
    <mergeCell ref="D60:G60"/>
    <mergeCell ref="D56:G56"/>
    <mergeCell ref="D61:G61"/>
    <mergeCell ref="D62:G62"/>
    <mergeCell ref="D57:G57"/>
    <mergeCell ref="D104:G104"/>
    <mergeCell ref="D113:G113"/>
    <mergeCell ref="D115:G115"/>
    <mergeCell ref="D141:G141"/>
    <mergeCell ref="A160:B160"/>
    <mergeCell ref="D142:G142"/>
    <mergeCell ref="A158:B158"/>
    <mergeCell ref="A157:B157"/>
    <mergeCell ref="D109:G109"/>
    <mergeCell ref="D111:G111"/>
    <mergeCell ref="D112:G112"/>
    <mergeCell ref="D114:G114"/>
    <mergeCell ref="C151:L151"/>
    <mergeCell ref="D116:G116"/>
    <mergeCell ref="D117:G117"/>
    <mergeCell ref="D118:G118"/>
    <mergeCell ref="D119:G119"/>
    <mergeCell ref="D120:G120"/>
    <mergeCell ref="D121:G121"/>
    <mergeCell ref="D134:G134"/>
    <mergeCell ref="D135:G135"/>
    <mergeCell ref="D136:G136"/>
    <mergeCell ref="D137:G137"/>
    <mergeCell ref="D138:G138"/>
    <mergeCell ref="D139:G139"/>
    <mergeCell ref="D140:G140"/>
    <mergeCell ref="D125:G125"/>
    <mergeCell ref="D126:G126"/>
    <mergeCell ref="D127:G127"/>
    <mergeCell ref="D128:G128"/>
    <mergeCell ref="D129:G129"/>
    <mergeCell ref="D130:G130"/>
    <mergeCell ref="D131:G131"/>
    <mergeCell ref="D132:G132"/>
    <mergeCell ref="D133:G133"/>
    <mergeCell ref="C81:F81"/>
    <mergeCell ref="C80:F80"/>
    <mergeCell ref="C91:F91"/>
    <mergeCell ref="C82:F82"/>
    <mergeCell ref="C83:F83"/>
    <mergeCell ref="C84:F84"/>
    <mergeCell ref="C85:F85"/>
    <mergeCell ref="C86:F86"/>
    <mergeCell ref="C87:F87"/>
    <mergeCell ref="C88:F88"/>
    <mergeCell ref="C89:F89"/>
    <mergeCell ref="C90:F90"/>
    <mergeCell ref="J23:J24"/>
    <mergeCell ref="K23:K24"/>
    <mergeCell ref="L23:L24"/>
    <mergeCell ref="M23:M24"/>
    <mergeCell ref="A25:A26"/>
    <mergeCell ref="D25:G26"/>
    <mergeCell ref="H25:H26"/>
    <mergeCell ref="I25:I26"/>
    <mergeCell ref="J25:J26"/>
    <mergeCell ref="K25:K26"/>
    <mergeCell ref="L25:L26"/>
    <mergeCell ref="M25:M26"/>
    <mergeCell ref="J27:J28"/>
    <mergeCell ref="K27:K28"/>
    <mergeCell ref="L27:L28"/>
    <mergeCell ref="M27:M28"/>
    <mergeCell ref="A29:A30"/>
    <mergeCell ref="D29:G30"/>
    <mergeCell ref="H29:H30"/>
    <mergeCell ref="I29:I30"/>
    <mergeCell ref="J29:J30"/>
    <mergeCell ref="K29:K30"/>
    <mergeCell ref="L29:L30"/>
    <mergeCell ref="M29:M30"/>
    <mergeCell ref="J31:J32"/>
    <mergeCell ref="K31:K32"/>
    <mergeCell ref="L31:L32"/>
    <mergeCell ref="M31:M32"/>
    <mergeCell ref="A33:A34"/>
    <mergeCell ref="D33:G34"/>
    <mergeCell ref="H33:H34"/>
    <mergeCell ref="I33:I34"/>
    <mergeCell ref="J33:J34"/>
    <mergeCell ref="K33:K34"/>
    <mergeCell ref="L33:L34"/>
    <mergeCell ref="M33:M34"/>
    <mergeCell ref="B33:B34"/>
    <mergeCell ref="C33:C34"/>
    <mergeCell ref="A31:A32"/>
    <mergeCell ref="D31:G32"/>
    <mergeCell ref="H31:H32"/>
    <mergeCell ref="I31:I32"/>
    <mergeCell ref="B23:B24"/>
    <mergeCell ref="C23:C24"/>
    <mergeCell ref="B25:B26"/>
    <mergeCell ref="C25:C26"/>
    <mergeCell ref="B27:B28"/>
    <mergeCell ref="C27:C28"/>
    <mergeCell ref="B29:B30"/>
    <mergeCell ref="C29:C30"/>
    <mergeCell ref="B31:B32"/>
    <mergeCell ref="C31:C32"/>
    <mergeCell ref="A27:A28"/>
    <mergeCell ref="D27:G28"/>
    <mergeCell ref="H27:H28"/>
    <mergeCell ref="I27:I28"/>
    <mergeCell ref="A23:A24"/>
    <mergeCell ref="D23:G24"/>
    <mergeCell ref="H23:H24"/>
    <mergeCell ref="I23:I24"/>
    <mergeCell ref="J35:J36"/>
    <mergeCell ref="K35:K36"/>
    <mergeCell ref="L35:L36"/>
    <mergeCell ref="M35:M36"/>
    <mergeCell ref="A37:A38"/>
    <mergeCell ref="D37:G38"/>
    <mergeCell ref="H37:H38"/>
    <mergeCell ref="I37:I38"/>
    <mergeCell ref="J37:J38"/>
    <mergeCell ref="K37:K38"/>
    <mergeCell ref="L37:L38"/>
    <mergeCell ref="M37:M38"/>
    <mergeCell ref="B37:B38"/>
    <mergeCell ref="C37:C38"/>
    <mergeCell ref="A35:A36"/>
    <mergeCell ref="H35:H36"/>
    <mergeCell ref="B35:B36"/>
    <mergeCell ref="C35:C36"/>
    <mergeCell ref="D35:G36"/>
    <mergeCell ref="I35:I36"/>
    <mergeCell ref="M69:M70"/>
    <mergeCell ref="K63:K64"/>
    <mergeCell ref="J63:J64"/>
    <mergeCell ref="M39:M40"/>
    <mergeCell ref="A41:A42"/>
    <mergeCell ref="B41:B42"/>
    <mergeCell ref="C41:C42"/>
    <mergeCell ref="D41:G42"/>
    <mergeCell ref="H41:H42"/>
    <mergeCell ref="I41:I42"/>
    <mergeCell ref="J41:J42"/>
    <mergeCell ref="K41:K42"/>
    <mergeCell ref="L41:L42"/>
    <mergeCell ref="M41:M42"/>
    <mergeCell ref="A39:A40"/>
    <mergeCell ref="B39:B40"/>
    <mergeCell ref="C39:C40"/>
    <mergeCell ref="D39:G40"/>
    <mergeCell ref="H39:H40"/>
    <mergeCell ref="I39:I40"/>
    <mergeCell ref="J39:J40"/>
    <mergeCell ref="K39:K40"/>
    <mergeCell ref="L39:L40"/>
    <mergeCell ref="M43:M44"/>
    <mergeCell ref="A45:A46"/>
    <mergeCell ref="B45:B46"/>
    <mergeCell ref="C45:C46"/>
    <mergeCell ref="D45:G46"/>
    <mergeCell ref="H45:H46"/>
    <mergeCell ref="I45:I46"/>
    <mergeCell ref="J45:J46"/>
    <mergeCell ref="K45:K46"/>
    <mergeCell ref="L45:L46"/>
    <mergeCell ref="M45:M46"/>
    <mergeCell ref="A43:A44"/>
    <mergeCell ref="B43:B44"/>
    <mergeCell ref="C43:C44"/>
    <mergeCell ref="D43:G44"/>
    <mergeCell ref="H43:H44"/>
    <mergeCell ref="I43:I44"/>
    <mergeCell ref="J43:J44"/>
    <mergeCell ref="K43:K44"/>
    <mergeCell ref="L43:L44"/>
    <mergeCell ref="M63:M64"/>
    <mergeCell ref="M65:M66"/>
    <mergeCell ref="M67:M68"/>
    <mergeCell ref="B69:B70"/>
    <mergeCell ref="C69:C70"/>
    <mergeCell ref="B71:B72"/>
    <mergeCell ref="C71:C72"/>
    <mergeCell ref="D69:G70"/>
    <mergeCell ref="D71:G72"/>
    <mergeCell ref="D67:G68"/>
    <mergeCell ref="H67:H68"/>
    <mergeCell ref="C67:C68"/>
    <mergeCell ref="B67:B68"/>
    <mergeCell ref="I63:I64"/>
    <mergeCell ref="K65:K66"/>
    <mergeCell ref="J65:J66"/>
    <mergeCell ref="I65:I66"/>
    <mergeCell ref="I67:I68"/>
    <mergeCell ref="J67:J68"/>
    <mergeCell ref="K67:K68"/>
    <mergeCell ref="K69:K70"/>
    <mergeCell ref="J69:J70"/>
    <mergeCell ref="I69:I70"/>
    <mergeCell ref="M71:M72"/>
    <mergeCell ref="A73:A74"/>
    <mergeCell ref="L63:L64"/>
    <mergeCell ref="L65:L66"/>
    <mergeCell ref="L67:L68"/>
    <mergeCell ref="L69:L70"/>
    <mergeCell ref="L71:L72"/>
    <mergeCell ref="K71:K72"/>
    <mergeCell ref="J71:J72"/>
    <mergeCell ref="I71:I72"/>
    <mergeCell ref="H69:H70"/>
    <mergeCell ref="H71:H72"/>
    <mergeCell ref="A63:A64"/>
    <mergeCell ref="A65:A66"/>
    <mergeCell ref="A67:A68"/>
    <mergeCell ref="A69:A70"/>
    <mergeCell ref="A71:A72"/>
    <mergeCell ref="B63:B64"/>
    <mergeCell ref="C63:C64"/>
    <mergeCell ref="B65:B66"/>
    <mergeCell ref="D63:G64"/>
    <mergeCell ref="H63:H64"/>
    <mergeCell ref="D65:G66"/>
    <mergeCell ref="C65:C66"/>
    <mergeCell ref="H65:H66"/>
    <mergeCell ref="B73:B74"/>
    <mergeCell ref="C73:C74"/>
    <mergeCell ref="D73:G74"/>
    <mergeCell ref="H73:H74"/>
    <mergeCell ref="I73:I74"/>
    <mergeCell ref="J73:J74"/>
    <mergeCell ref="K73:K74"/>
    <mergeCell ref="L73:L74"/>
    <mergeCell ref="M73:M74"/>
  </mergeCells>
  <phoneticPr fontId="9" type="noConversion"/>
  <hyperlinks>
    <hyperlink ref="O8" r:id="rId1"/>
    <hyperlink ref="O9" r:id="rId2"/>
    <hyperlink ref="N15" r:id="rId3"/>
    <hyperlink ref="N24" r:id="rId4" display="http://www.mecon.gob.ar/finanzas/sfinan/documentos/PDF-Reso-2013/SH144ySF25.pdf"/>
    <hyperlink ref="N47" r:id="rId5"/>
    <hyperlink ref="N59" r:id="rId6"/>
    <hyperlink ref="N67" r:id="rId7" display="http://www.mecon.gob.ar/finanzas/sfinan/documentos/PDF-Reso-2013/SH198ySF33.pdf"/>
    <hyperlink ref="N69" r:id="rId8" display="http://www.mecon.gob.ar/finanzas/sfinan/documentos/PDF-Reso-2013/SH207ySF35.pdf"/>
    <hyperlink ref="N73" r:id="rId9" display="http://www.mecon.gob.ar/finanzas/sfinan/documentos/PDF-Reso-2013/SH289ySF51.pdf"/>
    <hyperlink ref="N74" r:id="rId10" display="http://www.mecon.gob.ar/finanzas/sfinan/documentos/PDF-Reso-2013/SH299ySF53.pdf"/>
    <hyperlink ref="N75" r:id="rId11"/>
    <hyperlink ref="N76" r:id="rId12"/>
    <hyperlink ref="M81" r:id="rId13"/>
    <hyperlink ref="M90" r:id="rId14"/>
    <hyperlink ref="M91" r:id="rId15"/>
    <hyperlink ref="N96" r:id="rId16"/>
    <hyperlink ref="N97" r:id="rId17"/>
    <hyperlink ref="N98" r:id="rId18"/>
    <hyperlink ref="N100" r:id="rId19"/>
    <hyperlink ref="N101" r:id="rId20"/>
    <hyperlink ref="N102" r:id="rId21"/>
    <hyperlink ref="N104" r:id="rId22"/>
    <hyperlink ref="N105" r:id="rId23"/>
    <hyperlink ref="N106" r:id="rId24"/>
    <hyperlink ref="N107" r:id="rId25"/>
    <hyperlink ref="N108" r:id="rId26"/>
    <hyperlink ref="N110" r:id="rId27"/>
    <hyperlink ref="N115" r:id="rId28"/>
    <hyperlink ref="N114" r:id="rId29"/>
    <hyperlink ref="N140" r:id="rId30"/>
    <hyperlink ref="N141" r:id="rId31"/>
    <hyperlink ref="N142" r:id="rId32"/>
    <hyperlink ref="N143" r:id="rId33"/>
    <hyperlink ref="N145" r:id="rId34"/>
    <hyperlink ref="N146" r:id="rId35"/>
    <hyperlink ref="N197" r:id="rId36"/>
    <hyperlink ref="N199" r:id="rId37"/>
    <hyperlink ref="N103" r:id="rId38"/>
    <hyperlink ref="O7" r:id="rId39"/>
    <hyperlink ref="N16" r:id="rId40"/>
    <hyperlink ref="N17" r:id="rId41"/>
    <hyperlink ref="N18" r:id="rId42"/>
    <hyperlink ref="N19" r:id="rId43"/>
    <hyperlink ref="N26" r:id="rId44" display="http://www.mecon.gob.ar/finanzas/sfinan/documentos/PDF-Reso-2013/SH144ySF25.pdf"/>
    <hyperlink ref="N48" r:id="rId45"/>
    <hyperlink ref="N49" r:id="rId46"/>
    <hyperlink ref="N50" r:id="rId47"/>
    <hyperlink ref="N51" r:id="rId48"/>
    <hyperlink ref="N52" r:id="rId49"/>
    <hyperlink ref="N53" r:id="rId50"/>
    <hyperlink ref="N54" r:id="rId51"/>
    <hyperlink ref="N55" r:id="rId52"/>
    <hyperlink ref="N56" r:id="rId53"/>
    <hyperlink ref="N57" r:id="rId54"/>
    <hyperlink ref="N58" r:id="rId55"/>
    <hyperlink ref="N60" r:id="rId56"/>
    <hyperlink ref="N63" r:id="rId57"/>
    <hyperlink ref="N196" r:id="rId58"/>
    <hyperlink ref="N198" r:id="rId59"/>
    <hyperlink ref="N144" r:id="rId60"/>
    <hyperlink ref="N139" r:id="rId61"/>
    <hyperlink ref="N138" r:id="rId62"/>
    <hyperlink ref="N137" r:id="rId63"/>
    <hyperlink ref="N136" r:id="rId64"/>
    <hyperlink ref="N135" r:id="rId65"/>
    <hyperlink ref="N134" r:id="rId66"/>
    <hyperlink ref="N133" r:id="rId67"/>
    <hyperlink ref="N132" r:id="rId68"/>
    <hyperlink ref="N131" r:id="rId69"/>
    <hyperlink ref="N130" r:id="rId70"/>
    <hyperlink ref="N129" r:id="rId71"/>
    <hyperlink ref="N128" r:id="rId72"/>
    <hyperlink ref="N127" r:id="rId73"/>
    <hyperlink ref="N126" r:id="rId74"/>
    <hyperlink ref="N125" r:id="rId75"/>
    <hyperlink ref="N124" r:id="rId76"/>
    <hyperlink ref="N123" r:id="rId77"/>
    <hyperlink ref="N122" r:id="rId78"/>
    <hyperlink ref="N121" r:id="rId79"/>
    <hyperlink ref="N120" r:id="rId80"/>
    <hyperlink ref="N119" r:id="rId81"/>
    <hyperlink ref="N118" r:id="rId82"/>
    <hyperlink ref="N117" r:id="rId83"/>
    <hyperlink ref="N116" r:id="rId84"/>
    <hyperlink ref="N113" r:id="rId85"/>
    <hyperlink ref="N112" r:id="rId86"/>
    <hyperlink ref="N111" r:id="rId87"/>
    <hyperlink ref="N109" r:id="rId88"/>
    <hyperlink ref="N99" r:id="rId89"/>
    <hyperlink ref="M89" r:id="rId90"/>
    <hyperlink ref="M88" r:id="rId91"/>
    <hyperlink ref="M87" r:id="rId92"/>
    <hyperlink ref="M86" r:id="rId93"/>
    <hyperlink ref="M85" r:id="rId94"/>
    <hyperlink ref="M84" r:id="rId95"/>
    <hyperlink ref="M83" r:id="rId96"/>
    <hyperlink ref="M82" r:id="rId97"/>
    <hyperlink ref="N71" r:id="rId98" display="http://www.mecon.gob.ar/finanzas/sfinan/documentos/PDF-Reso-2013/SH289ySF51.pdf"/>
    <hyperlink ref="N72" r:id="rId99" display="http://www.mecon.gob.ar/finanzas/sfinan/documentos/PDF-Reso-2013/SH299ySF53.pdf"/>
    <hyperlink ref="N70" r:id="rId100" display="http://www.mecon.gob.ar/finanzas/sfinan/documentos/PDF-Reso-2013/SH289ySF51.pdf"/>
    <hyperlink ref="N68" r:id="rId101" display="http://www.mecon.gob.ar/finanzas/sfinan/documentos/PDF-Reso-2013/SH207ySF35.pdf"/>
    <hyperlink ref="N66" r:id="rId102" display="http://www.mecon.gob.ar/finanzas/sfinan/documentos/PDF-Reso-2013/SH207ySF35.pdf"/>
    <hyperlink ref="N65" r:id="rId103" display="http://www.mecon.gob.ar/finanzas/sfinan/documentos/PDF-Reso-2013/SH198ySF33.pdf"/>
    <hyperlink ref="N64" r:id="rId104" display="http://www.mecon.gob.ar/finanzas/sfinan/documentos/PDF-Reso-2013/SH198ySF33.pdf"/>
    <hyperlink ref="N62" r:id="rId105"/>
    <hyperlink ref="N61" r:id="rId106"/>
    <hyperlink ref="N20" r:id="rId107"/>
    <hyperlink ref="N21" r:id="rId108"/>
    <hyperlink ref="N22" r:id="rId109"/>
    <hyperlink ref="N23" r:id="rId110"/>
    <hyperlink ref="N25" r:id="rId111"/>
    <hyperlink ref="N27" r:id="rId112"/>
    <hyperlink ref="N29" r:id="rId113"/>
    <hyperlink ref="N31" r:id="rId114"/>
    <hyperlink ref="N33" r:id="rId115"/>
    <hyperlink ref="N35" r:id="rId116"/>
    <hyperlink ref="N37" r:id="rId117"/>
    <hyperlink ref="N39" r:id="rId118"/>
    <hyperlink ref="N41" r:id="rId119"/>
    <hyperlink ref="N43" r:id="rId120"/>
    <hyperlink ref="N45" r:id="rId121"/>
    <hyperlink ref="N28" r:id="rId122" display="http://www.mecon.gob.ar/finanzas/sfinan/documentos/PDF-Reso-2013/SH144ySF25.pdf"/>
    <hyperlink ref="N30" r:id="rId123" display="http://www.mecon.gob.ar/finanzas/sfinan/documentos/PDF-Reso-2013/SH144ySF25.pdf"/>
    <hyperlink ref="N32" r:id="rId124" display="http://www.mecon.gob.ar/finanzas/sfinan/documentos/PDF-Reso-2013/SH144ySF25.pdf"/>
    <hyperlink ref="N34" r:id="rId125" display="http://www.mecon.gob.ar/finanzas/sfinan/documentos/PDF-Reso-2013/SH144ySF25.pdf"/>
    <hyperlink ref="N36" r:id="rId126" display="http://www.mecon.gob.ar/finanzas/sfinan/documentos/PDF-Reso-2013/SH144ySF25.pdf"/>
    <hyperlink ref="N38" r:id="rId127" display="http://www.mecon.gob.ar/finanzas/sfinan/documentos/PDF-Reso-2013/SH144ySF25.pdf"/>
    <hyperlink ref="N40" r:id="rId128" display="http://www.mecon.gob.ar/finanzas/sfinan/documentos/PDF-Reso-2013/SH144ySF25.pdf"/>
    <hyperlink ref="N42" r:id="rId129" display="http://www.mecon.gob.ar/finanzas/sfinan/documentos/PDF-Reso-2013/SH144ySF25.pdf"/>
    <hyperlink ref="N44" r:id="rId130" display="http://www.mecon.gob.ar/finanzas/sfinan/documentos/PDF-Reso-2013/SH144ySF25.pdf"/>
    <hyperlink ref="N46" r:id="rId131" display="http://www.mecon.gob.ar/finanzas/sfinan/documentos/PDF-Reso-2013/SH144ySF25.pdf"/>
  </hyperlinks>
  <printOptions horizontalCentered="1" verticalCentered="1"/>
  <pageMargins left="0.15748031496062992" right="0.19685039370078741" top="0.19685039370078741" bottom="0.15748031496062992" header="0" footer="0"/>
  <pageSetup paperSize="9" scale="40" fitToHeight="2" orientation="landscape" r:id="rId132"/>
  <headerFooter alignWithMargins="0">
    <oddFooter>&amp;R&amp;P</oddFooter>
  </headerFooter>
  <rowBreaks count="7" manualBreakCount="7">
    <brk id="11" max="14" man="1"/>
    <brk id="43" max="14" man="1"/>
    <brk id="59" max="14" man="1"/>
    <brk id="78" max="14" man="1"/>
    <brk id="93" max="14" man="1"/>
    <brk id="121" max="14" man="1"/>
    <brk id="14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Glosario</vt:lpstr>
      <vt:lpstr>Emisiones 2013</vt:lpstr>
      <vt:lpstr>'Emisiones 2013'!Área_de_impresión</vt:lpstr>
    </vt:vector>
  </TitlesOfParts>
  <Company>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Soledad Tortarolo</dc:creator>
  <cp:lastModifiedBy>Marcela Laura Fraguas</cp:lastModifiedBy>
  <cp:lastPrinted>2014-06-04T17:51:45Z</cp:lastPrinted>
  <dcterms:created xsi:type="dcterms:W3CDTF">2006-09-18T16:30:39Z</dcterms:created>
  <dcterms:modified xsi:type="dcterms:W3CDTF">2014-11-19T19:21:20Z</dcterms:modified>
</cp:coreProperties>
</file>