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vazqu_mfin\Desktop\Entrega Siproi Diciembre\"/>
    </mc:Choice>
  </mc:AlternateContent>
  <bookViews>
    <workbookView xWindow="0" yWindow="0" windowWidth="20490" windowHeight="7050"/>
  </bookViews>
  <sheets>
    <sheet name="TD" sheetId="9" r:id="rId1"/>
    <sheet name="CONSOLIDADO" sheetId="1" r:id="rId2"/>
    <sheet name="BID" sheetId="2" r:id="rId3"/>
    <sheet name="BIRF" sheetId="3" r:id="rId4"/>
    <sheet name="CAF" sheetId="5" r:id="rId5"/>
    <sheet name="FONPLATA" sheetId="7" r:id="rId6"/>
    <sheet name="BILATERALES" sheetId="8" r:id="rId7"/>
  </sheets>
  <externalReferences>
    <externalReference r:id="rId8"/>
  </externalReferences>
  <definedNames>
    <definedName name="_xlnm._FilterDatabase" localSheetId="1" hidden="1">CONSOLIDADO!$A$1:$J$33</definedName>
  </definedNames>
  <calcPr calcId="162913"/>
  <pivotCaches>
    <pivotCache cacheId="4"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9" l="1"/>
  <c r="I22" i="9"/>
  <c r="F22" i="9"/>
  <c r="B20" i="9" l="1"/>
  <c r="B19" i="9"/>
  <c r="E11" i="8" l="1"/>
  <c r="B11" i="8"/>
  <c r="D10" i="7"/>
  <c r="B10" i="7"/>
  <c r="B3" i="5"/>
  <c r="D6" i="3"/>
  <c r="B6" i="3"/>
  <c r="D12" i="2"/>
  <c r="B12" i="2"/>
</calcChain>
</file>

<file path=xl/sharedStrings.xml><?xml version="1.0" encoding="utf-8"?>
<sst xmlns="http://schemas.openxmlformats.org/spreadsheetml/2006/main" count="430" uniqueCount="166">
  <si>
    <t>OIC</t>
  </si>
  <si>
    <t>Jurisdicción</t>
  </si>
  <si>
    <t>Operación</t>
  </si>
  <si>
    <t>Programa</t>
  </si>
  <si>
    <t>Monto (US$ MM)</t>
  </si>
  <si>
    <t>% Ejecutado</t>
  </si>
  <si>
    <t>Decreto/Año</t>
  </si>
  <si>
    <t>Fecha de Firma</t>
  </si>
  <si>
    <t>Fecha de Cierre</t>
  </si>
  <si>
    <t>Objetivos</t>
  </si>
  <si>
    <t>ADFD</t>
  </si>
  <si>
    <t>Gobierno de la Provincia de Santa Fe</t>
  </si>
  <si>
    <t>201547/ADFD-0</t>
  </si>
  <si>
    <t>Acueducto Desvío Arijón Etapa 2 o Acueducto Gran Rosario (Provincia de Santa Fe)</t>
  </si>
  <si>
    <t>1171/2018</t>
  </si>
  <si>
    <t>Contribuir al Mejoramiento de la calidad de vida de la población en las localidades de Angélica; Matilde; Rafaela; Sa Pereyra; San Carlos Centro; San Carlos Sud; San Mariano y Susana. Suministro de agua potable de manera sostenida y segura a ocho localidades de la Provincia de Santa Fe (Angélica; Matilde; Rafaela; Sa Pereyra; San Carlos Centro; San Carlos Sud; San Mariano y Susana).</t>
  </si>
  <si>
    <t>AFD</t>
  </si>
  <si>
    <t>Ministerio del Interior</t>
  </si>
  <si>
    <t>1007/AFD-0</t>
  </si>
  <si>
    <t>Fortalecimiento de la Gestión Provincial - Fase II (Ver BID)</t>
  </si>
  <si>
    <t>374/2019</t>
  </si>
  <si>
    <t>Contribuir al crecimiento y la sustentabilidad fiscal provincial, a través de la mejora de la gestión de los ingresos, gastos, la inversión pública y la implementación de proyectos de inversión.</t>
  </si>
  <si>
    <t>BBVA-HK</t>
  </si>
  <si>
    <t>Gobierno de la Provincia de Jujuy</t>
  </si>
  <si>
    <t>201801/BBVA-HK-0</t>
  </si>
  <si>
    <t>Programa Jujuy Seguro e Interconectado (BAPIN 900270 900271 900269)</t>
  </si>
  <si>
    <t>929/2012</t>
  </si>
  <si>
    <t>Contribir a la mejora de la seguridad de los habitantes de la ciudad de San Salvador de Jujuy a traves del desarrollo de un sistema de seguridad pública (sistema de monitoreo y control por camaras de seguridad y central de telefonia 911) y de infraestructura de telecomunicaciones.</t>
  </si>
  <si>
    <t>BEI</t>
  </si>
  <si>
    <t>Gobierno de la Ciudad Autónoma de Buenos Aires</t>
  </si>
  <si>
    <t>86880/EIB-0</t>
  </si>
  <si>
    <t>Modernización de la Línea D de la Red de Subterráneos de la Ciudad Autonoma de Buenos Aires - Etapa 1</t>
  </si>
  <si>
    <t>352/2019</t>
  </si>
  <si>
    <t>Apoyar el esfuerzo de la Ciudad Autonoma de Buenos Aires en la modernización de los servicios de transporte público con el fin de mitigar la problemática de movilidad del Área Metropolitana de Buenos Aires y de la Ciudad de Buenos Aires.</t>
  </si>
  <si>
    <t>BID</t>
  </si>
  <si>
    <t>Ministerio de Desarrollo Productivo</t>
  </si>
  <si>
    <t>4565/GN-0</t>
  </si>
  <si>
    <t>Instrumentos de mitigación del riesgo y financiamiento de inversiones en energía renovable y eficiencia energética</t>
  </si>
  <si>
    <t>278/2019</t>
  </si>
  <si>
    <t>El objetivo general del proyecto es promover la eficiencia en laproducción y el uso de energía en Argentina. Los objetivos específicos son (i) aumentar las inversiones depequeñas y medianas empresas (PYME) (definidas según la clasificación del gobierno argentino) en energíarenovable y eficiencia energética mediante el acceso a financiamiento a mediano y largo plazo, y (ii) contribuir ala reducción de las emisiones de gases de efecto invernadero.</t>
  </si>
  <si>
    <t>4694/OC-0</t>
  </si>
  <si>
    <t>Modernización de la Central Hidroeléctrica Binacional de Salto Grande</t>
  </si>
  <si>
    <t>262/2019</t>
  </si>
  <si>
    <t>Contribuir a extender la vida útil del CHSG, mediante la modernización de su infraestructura y equipamiento, garantizando la disponibilidad del Complejo Hidroeléctrico de Salto Grande (CHSG) y aportando confiabilidad y eficiencia a la interconexión entre Argentina y Uruguay.</t>
  </si>
  <si>
    <t>Ministerio de Educación, Cultura y Ciencia y Tecnología</t>
  </si>
  <si>
    <t>4840/OC-0</t>
  </si>
  <si>
    <t>Desarrollo de Tecnologías Satelitales (PROSAT II)</t>
  </si>
  <si>
    <t>560/2019</t>
  </si>
  <si>
    <t>Ministerio de Transporte</t>
  </si>
  <si>
    <t>4652/OC-0</t>
  </si>
  <si>
    <t>Ampliación de Capacidad y Mejoras de Seguridad en los accesos al Paso Cristo Redentor (CCLIP 2) (AR-O0006)</t>
  </si>
  <si>
    <t>370/2019</t>
  </si>
  <si>
    <t>El objetivo general de la operación es coadyuvar a los objetivos generales de la línea de crédito, específicamente a: (i) incrementar la capacidad; y (ii) mejorar la seguridad de transporte, en las vías de acceso al Túnel Caracoles que forma parte del Corredor Sistema Cristo Redentor, mediante la construcción de variantes en áreas urbanas y la rectificación de curvas del lado argentino. La operación también contribuye a la adaptación al CC a través de la mejora de la resiliencia en las intervenciones.</t>
  </si>
  <si>
    <t>Ministerio del Interior, Obras Públicas y Vivienda</t>
  </si>
  <si>
    <t>4753/OC-0</t>
  </si>
  <si>
    <t>Fortalecimiento de la Gestión Provincial II (CCLIP 1) (AR-O0007)</t>
  </si>
  <si>
    <t>478/2019</t>
  </si>
  <si>
    <t>Gobierno de la Provincia de Buenos Aires</t>
  </si>
  <si>
    <t>4416/OC-0</t>
  </si>
  <si>
    <t>Ampliación de Capacidad y Seguridad en Corredores Viales de la Provincia de Buenos Aires</t>
  </si>
  <si>
    <t>1196/2019</t>
  </si>
  <si>
    <t>(i) Mejorar de la calidad de circulación a través del aumento de la capacidad de tramos de la red vial principal de la PBA y de la seguridad vial, lo que resultará en la reducción de costos de operación vehicular, de tiempos de viaje y de los accidentes de tránsito; y (ii) Aumentar la eficiencia del gasto en vialidad a través del fortalecimiento de los procesos de planificación y gestión de activos viales, la mejora de la operación de la red vial, y el fortalecimiento de los esquemas de preinversión.</t>
  </si>
  <si>
    <t>Gobierno de la Provincia de Entre Ríos</t>
  </si>
  <si>
    <t>4688/OC-0</t>
  </si>
  <si>
    <t>Desarrollo e Integración de la Región de Salto Grande (Concordia y Salto)</t>
  </si>
  <si>
    <t>460/2019</t>
  </si>
  <si>
    <t>Gobierno de la Provincia de Mendoza</t>
  </si>
  <si>
    <t>4779/OC-0</t>
  </si>
  <si>
    <t>Programa de Apoyo a la Logística de Mendoza: Ruta Provincial 82 (RP 82)</t>
  </si>
  <si>
    <t>705/2019</t>
  </si>
  <si>
    <t>Ministerio de Hacienda</t>
  </si>
  <si>
    <t>4755/OC-0</t>
  </si>
  <si>
    <t>Fortalecimiento de la Agenda Digital: Conectividad, Gobierno Electrónico y Transformación Productiva Digital (PBL) (PBP)</t>
  </si>
  <si>
    <t>348/2019</t>
  </si>
  <si>
    <t>Mejorar la productividad de la economia argentina, a traves de impulsar su digitalizacion mediante acciones destinadas a: i) establecer una agenda digital como instrumento rector de la politica publica en materia de transformacion economica digital. ii) mejorar el marco legal de la conectividad digital de empresas y ciudadanos, iii) ampliar la oferta y calidad de servicios digitales de gobierno (gobierno electronico) y iv) promover la transformacion productiva digital.</t>
  </si>
  <si>
    <t>4796/OC-0</t>
  </si>
  <si>
    <t>Apoyo a Reformas de Transparencia e Integridad en Argentina II</t>
  </si>
  <si>
    <t>397/2019</t>
  </si>
  <si>
    <t>BIRF</t>
  </si>
  <si>
    <t>Ministerio de Agricultura, Ganadería y Pesca</t>
  </si>
  <si>
    <t>8867/IBRD-0</t>
  </si>
  <si>
    <t>Gestión de los Riesgos en el Sistema Agroindustrial Rural</t>
  </si>
  <si>
    <t>1199/2018</t>
  </si>
  <si>
    <t>El objetivo de desarrollo del Proyecto de Gestión Integral de Riesgos en el Sistema Agroindustrial Rural para Argentina es mejorar la gestión de los riesgos agrícolas por parte de beneficiarios elegibles e instituciones públicas seleccionadas.</t>
  </si>
  <si>
    <t>9008/IBRD-0</t>
  </si>
  <si>
    <t>Saneamiento Ambiental de la Cuenca Matanza Riachuelo (ACuMaR) (FA 7706)</t>
  </si>
  <si>
    <t>854/2019</t>
  </si>
  <si>
    <t>(i) Mejorar los servicios de alcantarillado en la ciuenca del río Matanza Riachuelo, y otras partes de la Provincia de Buenos Aires y la Ciudad de Buenos Aires mediante la expansión de la capacidad de transporte y tratamiento; (ii)respaldar la reducción de vuelcos industriales al río Matanza - Riachuelo, a traves de la provisión de subsidios CRI; (iii) promover una mejor toma de decisiones para el uso de la tierra y planificación de desagues ambientalmente sustentables, y para dirigir inversiones en desagües urbanos, en la Cuenca del río Matanza - Riachuelo y (iv)fortalecer el marco institucional de ACUMAR para la limpieza continua y sustentables de la Cuenca del Río Matanza - Riachuelo.</t>
  </si>
  <si>
    <t>8999/IBRD-1</t>
  </si>
  <si>
    <t>Programa de Transferencias Sociales - Progresar - Mejorando la Inclusión en la Educación Secundaria y Superior</t>
  </si>
  <si>
    <t>747/2019</t>
  </si>
  <si>
    <t>9007/IBRD-0</t>
  </si>
  <si>
    <t>Apoyando la Transición de la Tarifa Social Eléctrica en la Provincia de Buenos Aires</t>
  </si>
  <si>
    <t>658/2019</t>
  </si>
  <si>
    <t>CAF</t>
  </si>
  <si>
    <t>10703/CAF-0</t>
  </si>
  <si>
    <t>Desarrollo Vial Regional IV</t>
  </si>
  <si>
    <t>47/2019</t>
  </si>
  <si>
    <t>Incrementar y optimizar la transitabilidad de las redes de caminos provinciales generando una integración productiva entre las diferentes regiones del país.</t>
  </si>
  <si>
    <t>CDB</t>
  </si>
  <si>
    <t>100001166/CDB-0</t>
  </si>
  <si>
    <t>Adquisición de EMUS para el Ferrocarril Roca Eléctrico (CRRC QINGDAO SIFANG CO., LTD)</t>
  </si>
  <si>
    <t>144/2019</t>
  </si>
  <si>
    <t>Deutsche</t>
  </si>
  <si>
    <t>Gobierno de la Provincia de Córdoba</t>
  </si>
  <si>
    <t>201972/DEU-0</t>
  </si>
  <si>
    <t>Nuevos Hospitales y Equipamiento Médico para la Prov. de  Córdoba - Construcción Hospital Nueva Maternidad Dr. Felipe Lucini y Adquisición de Equipamiento Médico</t>
  </si>
  <si>
    <t>733/2019</t>
  </si>
  <si>
    <t>FONPLATA</t>
  </si>
  <si>
    <t>Ministerio de Desarrollo Social</t>
  </si>
  <si>
    <t>41/FON-0</t>
  </si>
  <si>
    <t>Interrupción de la Transmisión del T. Cruzi y Control de la Enfermedad de Chagas en la República Argentina Etapa II</t>
  </si>
  <si>
    <t>494/2019</t>
  </si>
  <si>
    <t>23/FON-2</t>
  </si>
  <si>
    <t>Mejoramiento de la Conectividad Ferroviaria a Constitución - Ferrocarril Belgrano Sur.</t>
  </si>
  <si>
    <t>863/2015</t>
  </si>
  <si>
    <t>42/FON-0</t>
  </si>
  <si>
    <t>Apoyo al Fondo Fiduciario Federal de Infraestructura Regional (FFFIR)</t>
  </si>
  <si>
    <t>514/2019</t>
  </si>
  <si>
    <t>Mejorar la infraestructura económica y social de las provincias argentinas a tráves de la inversión pública. Apunta a invertir en obras que permitan mejorar la infraestructura provincial a traves de la financiación de obras de infraestructura social y obras de transporte vial.</t>
  </si>
  <si>
    <t>43/FON-0</t>
  </si>
  <si>
    <t>Fortalecimiento del Servicio Alimentario Escolar de la Provincia de Buenos Aires</t>
  </si>
  <si>
    <t>719/2019</t>
  </si>
  <si>
    <t>Apoyar la mejora nutricional de las niñas y los niños de nivel inicial y primario que asisten a escuelas públicas de la Provincia de Buenos Aires.</t>
  </si>
  <si>
    <t>Gobierno de la Provincia del Chaco</t>
  </si>
  <si>
    <t>39/FON-0</t>
  </si>
  <si>
    <t>Ruta Provincial N° 13 Tramo 1 - Pcia. del Chaco (RP 13) (AR-153)</t>
  </si>
  <si>
    <t>723/2019</t>
  </si>
  <si>
    <t>40/FON-0</t>
  </si>
  <si>
    <t>Acceso Puerto Las Palmas Empalme RP 56 (La Leonesa) - Pcia. del Chaco (AR-151)</t>
  </si>
  <si>
    <t>726/2019</t>
  </si>
  <si>
    <t>38/FON-0</t>
  </si>
  <si>
    <t>Seguridad Ferroviaria en la Región Metropolitana de Buenos Aires (SWAP)</t>
  </si>
  <si>
    <t>1164/2018</t>
  </si>
  <si>
    <t>Mejorar la seguridad y calidad del servicio de las líneas ferroviarias de pasajeros de la Región Metropolitana de Buenos Aires.</t>
  </si>
  <si>
    <t>44/FON-F1</t>
  </si>
  <si>
    <t>Fortalecimiento de la Infraestructura Vial de la Región Centro y Sur de Argentina - (ex CREMA)</t>
  </si>
  <si>
    <t>757/2019</t>
  </si>
  <si>
    <t>Mejorar la calidad del servicio para el tránsito vehicular de los corredores de la región centro y sur de la Argentina, mediante la inversión en la rehabilitación de la Red Vial Nacional.</t>
  </si>
  <si>
    <t>OFID</t>
  </si>
  <si>
    <t>13286/OFID-0</t>
  </si>
  <si>
    <t>Proyecto de Desarrollo del Sistema Sanitario de la Provincia de Córdoba</t>
  </si>
  <si>
    <t>393/2019</t>
  </si>
  <si>
    <t>Mejorar de las condiciones de salud y de vida de más de 418,000 personas en Córdoba a partir de la construcción de 53,7 km de tuberías de aguas residuales, 17 estaciones de bombeo y 4 plantas de tratamiento de aguas residuales.</t>
  </si>
  <si>
    <t>Gobierno de la Provincia de San Juan</t>
  </si>
  <si>
    <t>2372/OFID-0</t>
  </si>
  <si>
    <t>Acueducto Gran Tulúm - Etapa 2</t>
  </si>
  <si>
    <t>1178/2018</t>
  </si>
  <si>
    <t xml:space="preserve">Mejorar la calidad del servicio de agua potable a la población en los Departamentos del Gran San Juan (Valle de Tulum) y en departamentos cercanos con sistemas de potabilización independientes;  abastecer con el servicio de agua potable y cloacas a habitantes de localidades aisladas y cercanas al Gran San Juan, hoy sin servicio; y preservar la calidad de los acuíferos en zona de reserva de agua cruda para ser potabilizada, estableciendo servicio de cloacas a poblaciones suburbanas.
</t>
  </si>
  <si>
    <t>13285/OFID-0</t>
  </si>
  <si>
    <t>Abastecimiento de Agua - Desvío Arijón (Fase II)</t>
  </si>
  <si>
    <t>271/2019</t>
  </si>
  <si>
    <t>Proporcionar acceso seguro y confiable a agua potable a más de 120,000 habitantes en la región central de la provincia de Santa Fe, expandiendo e incrementando la cobertura del sistema de suministro de agua actual.</t>
  </si>
  <si>
    <t>TOTAL</t>
  </si>
  <si>
    <t>Etiquetas de fila</t>
  </si>
  <si>
    <t>Total general</t>
  </si>
  <si>
    <t>Suma de Monto (US$ MM)</t>
  </si>
  <si>
    <t>Cuenta de Monto (US$ MM)2</t>
  </si>
  <si>
    <t>MULTi /BI</t>
  </si>
  <si>
    <t>MONTO (MM US$)</t>
  </si>
  <si>
    <t>Multilateral</t>
  </si>
  <si>
    <t>Bilateral</t>
  </si>
  <si>
    <t>FIRMADOS</t>
  </si>
  <si>
    <t>USD</t>
  </si>
  <si>
    <t>MM</t>
  </si>
  <si>
    <t xml:space="preserve"> 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</si>
</sst>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mm\-yy"/>
    <numFmt numFmtId="172" formatCode="_ * #,##0.00_ ;_ * \-#,##0.00_ ;_ * &quot;-&quot;??_ ;_ @_ "/>
    <numFmt numFmtId="173" formatCode="_ * #,##0_ ;_ * \-#,##0_ ;_ * &quot;-&quot;??_ ;_ @_ "/>
    <numFmt numFmtId="174" formatCode="_-* #,##0\ _€_-;\-* #,##0\ _€_-;_-* &quot;-&quot;??\ _€_-;_-@_-"/>
  </numFmts>
  <fonts count="9" x14ac:knownFonts="1">
    <font>
      <sz val="11"/>
      <color theme="1"/>
      <name val="Calibri"/>
      <family val="2"/>
      <scheme val="minor"/>
    </font>
    <font>
      <b/>
      <sz val="11"/>
      <color theme="0"/>
      <name val="Calibri"/>
      <family val="2"/>
    </font>
    <font>
      <sz val="11"/>
      <color rgb="FF000000"/>
      <name val="Calibri"/>
      <family val="2"/>
    </font>
    <font>
      <sz val="11"/>
      <color theme="1"/>
      <name val="Calibri"/>
      <family val="2"/>
      <scheme val="minor"/>
    </font>
    <font>
      <b/>
      <sz val="11"/>
      <color theme="1"/>
      <name val="Calibri"/>
      <family val="2"/>
      <scheme val="minor"/>
    </font>
    <font>
      <b/>
      <sz val="24"/>
      <color theme="4" tint="-0.499984740745262"/>
      <name val="Arial Narrow"/>
      <family val="2"/>
    </font>
    <font>
      <b/>
      <sz val="18"/>
      <color theme="1"/>
      <name val="Arial Narrow"/>
      <family val="2"/>
    </font>
    <font>
      <b/>
      <sz val="18"/>
      <color theme="4" tint="-0.499984740745262"/>
      <name val="Arial Narrow"/>
      <family val="2"/>
    </font>
    <font>
      <sz val="18"/>
      <color theme="1"/>
      <name val="Arial Narrow"/>
      <family val="2"/>
    </font>
  </fonts>
  <fills count="6">
    <fill>
      <patternFill patternType="none"/>
    </fill>
    <fill>
      <patternFill patternType="gray125"/>
    </fill>
    <fill>
      <patternFill patternType="solid">
        <fgColor theme="4" tint="-0.249977111117893"/>
        <bgColor rgb="FFC0C0C0"/>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3" fillId="0" borderId="0"/>
    <xf numFmtId="172" fontId="3" fillId="0" borderId="0" applyFont="0" applyFill="0" applyBorder="0" applyAlignment="0" applyProtection="0"/>
  </cellStyleXfs>
  <cellXfs count="30">
    <xf numFmtId="0" fontId="0" fillId="0" borderId="0" xfId="0"/>
    <xf numFmtId="0" fontId="1" fillId="2"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4" fontId="2" fillId="0" borderId="1" xfId="0" applyNumberFormat="1" applyFont="1" applyFill="1" applyBorder="1" applyAlignment="1" applyProtection="1">
      <alignment horizontal="right" vertical="center" wrapText="1"/>
    </xf>
    <xf numFmtId="10" fontId="2" fillId="0" borderId="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0" fontId="0" fillId="0" borderId="1" xfId="0" applyBorder="1" applyAlignment="1">
      <alignment wrapText="1"/>
    </xf>
    <xf numFmtId="4" fontId="1" fillId="2" borderId="1" xfId="0" applyNumberFormat="1" applyFont="1" applyFill="1" applyBorder="1" applyAlignment="1" applyProtection="1">
      <alignment horizontal="center" vertical="center" wrapText="1"/>
    </xf>
    <xf numFmtId="4" fontId="2" fillId="3" borderId="1" xfId="0" applyNumberFormat="1" applyFont="1" applyFill="1" applyBorder="1" applyAlignment="1" applyProtection="1">
      <alignment horizontal="right" vertical="center" wrapText="1"/>
    </xf>
    <xf numFmtId="0" fontId="0" fillId="3" borderId="1" xfId="0" applyFill="1" applyBorder="1" applyAlignment="1">
      <alignment wrapText="1"/>
    </xf>
    <xf numFmtId="0" fontId="2" fillId="3" borderId="1" xfId="0" applyFont="1" applyFill="1" applyBorder="1" applyAlignment="1" applyProtection="1">
      <alignment vertical="center" wrapText="1"/>
    </xf>
    <xf numFmtId="10" fontId="2" fillId="3" borderId="1" xfId="0" applyNumberFormat="1" applyFont="1" applyFill="1" applyBorder="1" applyAlignment="1" applyProtection="1">
      <alignment horizontal="right" vertical="center" wrapText="1"/>
    </xf>
    <xf numFmtId="164" fontId="2" fillId="3" borderId="1" xfId="0" applyNumberFormat="1" applyFont="1" applyFill="1" applyBorder="1" applyAlignment="1" applyProtection="1">
      <alignment horizontal="right" vertical="center" wrapText="1"/>
    </xf>
    <xf numFmtId="0" fontId="0" fillId="0" borderId="0" xfId="0" pivotButton="1"/>
    <xf numFmtId="0" fontId="0" fillId="0" borderId="0" xfId="0" applyAlignment="1">
      <alignment horizontal="left"/>
    </xf>
    <xf numFmtId="0" fontId="0" fillId="0" borderId="0" xfId="0" applyNumberFormat="1"/>
    <xf numFmtId="2" fontId="0" fillId="0" borderId="0" xfId="0" applyNumberFormat="1"/>
    <xf numFmtId="1" fontId="0" fillId="0" borderId="0" xfId="0" applyNumberFormat="1"/>
    <xf numFmtId="0" fontId="4" fillId="4" borderId="1" xfId="2" applyFont="1" applyFill="1" applyBorder="1" applyAlignment="1">
      <alignment horizontal="center"/>
    </xf>
    <xf numFmtId="173" fontId="4" fillId="4" borderId="1" xfId="3" applyNumberFormat="1" applyFont="1" applyFill="1" applyBorder="1" applyAlignment="1">
      <alignment horizontal="center" wrapText="1"/>
    </xf>
    <xf numFmtId="0" fontId="0" fillId="0" borderId="1" xfId="2" applyFont="1" applyBorder="1"/>
    <xf numFmtId="174" fontId="3" fillId="0" borderId="1" xfId="1" applyNumberFormat="1" applyBorder="1" applyAlignment="1">
      <alignment horizontal="center"/>
    </xf>
    <xf numFmtId="0" fontId="5" fillId="5" borderId="0" xfId="0" applyFont="1" applyFill="1" applyAlignment="1">
      <alignment vertical="center"/>
    </xf>
    <xf numFmtId="0" fontId="6" fillId="5" borderId="0" xfId="0" applyFont="1" applyFill="1" applyAlignment="1">
      <alignment vertical="center"/>
    </xf>
    <xf numFmtId="3" fontId="5" fillId="5" borderId="0" xfId="0" applyNumberFormat="1" applyFont="1" applyFill="1" applyAlignment="1">
      <alignment horizontal="right" vertical="center"/>
    </xf>
    <xf numFmtId="3" fontId="5" fillId="5" borderId="0" xfId="0" applyNumberFormat="1" applyFont="1" applyFill="1" applyAlignment="1">
      <alignment vertical="center"/>
    </xf>
    <xf numFmtId="3" fontId="5" fillId="5" borderId="0" xfId="0" applyNumberFormat="1" applyFont="1" applyFill="1" applyAlignment="1">
      <alignment horizontal="left" vertical="center"/>
    </xf>
    <xf numFmtId="14" fontId="7" fillId="5" borderId="0" xfId="0" applyNumberFormat="1" applyFont="1" applyFill="1" applyAlignment="1">
      <alignment horizontal="center" vertical="center"/>
    </xf>
    <xf numFmtId="0" fontId="7" fillId="5" borderId="0" xfId="0" applyFont="1" applyFill="1" applyAlignment="1">
      <alignment horizontal="center" vertical="center"/>
    </xf>
    <xf numFmtId="0" fontId="8" fillId="0" borderId="0" xfId="0" applyFont="1"/>
  </cellXfs>
  <cellStyles count="4">
    <cellStyle name="Millares" xfId="1" builtinId="3"/>
    <cellStyle name="Millares 2" xfId="3"/>
    <cellStyle name="Normal" xfId="0" builtinId="0"/>
    <cellStyle name="Normal 2" xfId="2"/>
  </cellStyles>
  <dxfs count="15">
    <dxf>
      <numFmt numFmtId="2" formatCode="0.00"/>
    </dxf>
    <dxf>
      <numFmt numFmtId="170" formatCode="0.000"/>
    </dxf>
    <dxf>
      <numFmt numFmtId="169" formatCode="0.0000"/>
    </dxf>
    <dxf>
      <numFmt numFmtId="168" formatCode="0.00000"/>
    </dxf>
    <dxf>
      <numFmt numFmtId="1" formatCode="0"/>
    </dxf>
    <dxf>
      <numFmt numFmtId="171" formatCode="0.0"/>
    </dxf>
    <dxf>
      <numFmt numFmtId="2" formatCode="0.00"/>
    </dxf>
    <dxf>
      <numFmt numFmtId="170" formatCode="0.000"/>
    </dxf>
    <dxf>
      <numFmt numFmtId="169" formatCode="0.0000"/>
    </dxf>
    <dxf>
      <numFmt numFmtId="168" formatCode="0.00000"/>
    </dxf>
    <dxf>
      <numFmt numFmtId="165" formatCode="0.000000"/>
    </dxf>
    <dxf>
      <numFmt numFmtId="166" formatCode="0.0000000"/>
    </dxf>
    <dxf>
      <numFmt numFmtId="167" formatCode="0.00000000"/>
    </dxf>
    <dxf>
      <numFmt numFmtId="166" formatCode="0.0000000"/>
    </dxf>
    <dxf>
      <numFmt numFmtId="165" formatCode="0.00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800" b="1" i="0" cap="all" baseline="0">
                <a:effectLst/>
              </a:rPr>
              <a:t>CARTERA TOTAL</a:t>
            </a:r>
            <a:br>
              <a:rPr lang="es-ES" sz="1800" b="1" i="0" cap="all" baseline="0">
                <a:effectLst/>
              </a:rPr>
            </a:br>
            <a:r>
              <a:rPr lang="es-ES" sz="1800" b="0" i="0" cap="all" baseline="0">
                <a:effectLst/>
              </a:rPr>
              <a:t>(MM US$)</a:t>
            </a:r>
            <a:endParaRPr lang="es-AR">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0.25381487314085738"/>
          <c:y val="0.27379872817911183"/>
          <c:w val="0.47156241469816268"/>
          <c:h val="0.59340907889869465"/>
        </c:manualLayout>
      </c:layout>
      <c:pieChart>
        <c:varyColors val="1"/>
        <c:ser>
          <c:idx val="0"/>
          <c:order val="0"/>
          <c:dPt>
            <c:idx val="0"/>
            <c:bubble3D val="0"/>
            <c:spPr>
              <a:solidFill>
                <a:schemeClr val="accent1">
                  <a:lumMod val="50000"/>
                </a:schemeClr>
              </a:solidFill>
              <a:ln w="19050">
                <a:solidFill>
                  <a:schemeClr val="lt1"/>
                </a:solidFill>
              </a:ln>
              <a:effectLst/>
            </c:spPr>
            <c:extLst>
              <c:ext xmlns:c16="http://schemas.microsoft.com/office/drawing/2014/chart" uri="{C3380CC4-5D6E-409C-BE32-E72D297353CC}">
                <c16:uniqueId val="{00000002-638C-4FE2-93B5-A57DE37EC0C5}"/>
              </c:ext>
            </c:extLst>
          </c:dPt>
          <c:dPt>
            <c:idx val="1"/>
            <c:bubble3D val="0"/>
            <c:spPr>
              <a:solidFill>
                <a:schemeClr val="bg2">
                  <a:lumMod val="25000"/>
                </a:schemeClr>
              </a:solidFill>
              <a:ln w="19050">
                <a:solidFill>
                  <a:schemeClr val="lt1"/>
                </a:solidFill>
              </a:ln>
              <a:effectLst/>
            </c:spPr>
            <c:extLst>
              <c:ext xmlns:c16="http://schemas.microsoft.com/office/drawing/2014/chart" uri="{C3380CC4-5D6E-409C-BE32-E72D297353CC}">
                <c16:uniqueId val="{00000001-638C-4FE2-93B5-A57DE37EC0C5}"/>
              </c:ext>
            </c:extLst>
          </c:dPt>
          <c:dLbls>
            <c:dLbl>
              <c:idx val="1"/>
              <c:layout>
                <c:manualLayout>
                  <c:x val="0.12627709536307963"/>
                  <c:y val="0.17144850182317814"/>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638C-4FE2-93B5-A57DE37EC0C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AR"/>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TD!$A$19:$A$20</c:f>
              <c:strCache>
                <c:ptCount val="2"/>
                <c:pt idx="0">
                  <c:v>Multilateral</c:v>
                </c:pt>
                <c:pt idx="1">
                  <c:v>Bilateral</c:v>
                </c:pt>
              </c:strCache>
            </c:strRef>
          </c:cat>
          <c:val>
            <c:numRef>
              <c:f>TD!$B$19:$B$20</c:f>
              <c:numCache>
                <c:formatCode>_-* #,##0\ _€_-;\-* #,##0\ _€_-;_-* "-"??\ _€_-;_-@_-</c:formatCode>
                <c:ptCount val="2"/>
                <c:pt idx="0">
                  <c:v>2368.36379068</c:v>
                </c:pt>
                <c:pt idx="1">
                  <c:v>641.42228399999999</c:v>
                </c:pt>
              </c:numCache>
            </c:numRef>
          </c:val>
          <c:extLst>
            <c:ext xmlns:c16="http://schemas.microsoft.com/office/drawing/2014/chart" uri="{C3380CC4-5D6E-409C-BE32-E72D297353CC}">
              <c16:uniqueId val="{00000000-638C-4FE2-93B5-A57DE37EC0C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sz="1800" b="1" i="0" cap="all" baseline="0">
                <a:effectLst/>
              </a:rPr>
              <a:t>CARTERA MULTILATERAL</a:t>
            </a:r>
            <a:br>
              <a:rPr lang="es-ES" sz="1800" b="1" i="0" cap="all" baseline="0">
                <a:effectLst/>
              </a:rPr>
            </a:br>
            <a:r>
              <a:rPr lang="es-ES" sz="1800" b="0" i="0" cap="all" baseline="0">
                <a:effectLst/>
              </a:rPr>
              <a:t>(MM US$)</a:t>
            </a:r>
            <a:endParaRPr lang="es-AR">
              <a:effectLst/>
            </a:endParaRP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AR"/>
        </a:p>
      </c:txPr>
    </c:title>
    <c:autoTitleDeleted val="0"/>
    <c:plotArea>
      <c:layout/>
      <c:barChart>
        <c:barDir val="bar"/>
        <c:grouping val="clustered"/>
        <c:varyColors val="0"/>
        <c:ser>
          <c:idx val="0"/>
          <c:order val="0"/>
          <c:spPr>
            <a:solidFill>
              <a:schemeClr val="accent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75000"/>
                      </a:schemeClr>
                    </a:solidFill>
                    <a:latin typeface="+mn-lt"/>
                    <a:ea typeface="+mn-ea"/>
                    <a:cs typeface="+mn-cs"/>
                  </a:defRPr>
                </a:pPr>
                <a:endParaRPr lang="es-A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TD!$E$3:$E$6</c:f>
              <c:strCache>
                <c:ptCount val="4"/>
                <c:pt idx="0">
                  <c:v>BID</c:v>
                </c:pt>
                <c:pt idx="1">
                  <c:v>FONPLATA</c:v>
                </c:pt>
                <c:pt idx="2">
                  <c:v>BIRF</c:v>
                </c:pt>
                <c:pt idx="3">
                  <c:v>CAF</c:v>
                </c:pt>
              </c:strCache>
            </c:strRef>
          </c:cat>
          <c:val>
            <c:numRef>
              <c:f>TD!$F$3:$F$6</c:f>
              <c:numCache>
                <c:formatCode>0.00</c:formatCode>
                <c:ptCount val="4"/>
                <c:pt idx="0">
                  <c:v>974.3</c:v>
                </c:pt>
                <c:pt idx="1">
                  <c:v>358.06379068000001</c:v>
                </c:pt>
                <c:pt idx="2">
                  <c:v>886</c:v>
                </c:pt>
                <c:pt idx="3">
                  <c:v>70</c:v>
                </c:pt>
              </c:numCache>
            </c:numRef>
          </c:val>
          <c:extLst>
            <c:ext xmlns:c16="http://schemas.microsoft.com/office/drawing/2014/chart" uri="{C3380CC4-5D6E-409C-BE32-E72D297353CC}">
              <c16:uniqueId val="{00000000-83D0-4BD5-A7B9-1D6CF24E0ECB}"/>
            </c:ext>
          </c:extLst>
        </c:ser>
        <c:dLbls>
          <c:dLblPos val="inEnd"/>
          <c:showLegendKey val="0"/>
          <c:showVal val="1"/>
          <c:showCatName val="0"/>
          <c:showSerName val="0"/>
          <c:showPercent val="0"/>
          <c:showBubbleSize val="0"/>
        </c:dLbls>
        <c:gapWidth val="65"/>
        <c:axId val="249657408"/>
        <c:axId val="249675296"/>
      </c:barChart>
      <c:catAx>
        <c:axId val="2496574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AR"/>
          </a:p>
        </c:txPr>
        <c:crossAx val="249675296"/>
        <c:crosses val="autoZero"/>
        <c:auto val="1"/>
        <c:lblAlgn val="ctr"/>
        <c:lblOffset val="100"/>
        <c:noMultiLvlLbl val="0"/>
      </c:catAx>
      <c:valAx>
        <c:axId val="24967529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AR"/>
          </a:p>
        </c:txPr>
        <c:crossAx val="249657408"/>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dk1">
          <a:lumMod val="25000"/>
          <a:lumOff val="7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s-ES" sz="1800" b="1" i="0" cap="all" baseline="0">
                <a:effectLst/>
              </a:rPr>
              <a:t>CARTERA BILATERAL</a:t>
            </a:r>
            <a:br>
              <a:rPr lang="es-ES" sz="1800" b="1" i="0" cap="all" baseline="0">
                <a:effectLst/>
              </a:rPr>
            </a:br>
            <a:r>
              <a:rPr lang="es-ES" sz="1800" b="0" i="0" cap="all" baseline="0">
                <a:effectLst/>
              </a:rPr>
              <a:t>(MM US$)</a:t>
            </a:r>
            <a:endParaRPr lang="es-AR">
              <a:effectLst/>
            </a:endParaRP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s-AR"/>
        </a:p>
      </c:txPr>
    </c:title>
    <c:autoTitleDeleted val="0"/>
    <c:plotArea>
      <c:layout/>
      <c:barChart>
        <c:barDir val="bar"/>
        <c:grouping val="clustered"/>
        <c:varyColors val="0"/>
        <c:ser>
          <c:idx val="0"/>
          <c:order val="0"/>
          <c:spPr>
            <a:solidFill>
              <a:schemeClr val="accent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lumMod val="95000"/>
                      </a:schemeClr>
                    </a:solidFill>
                    <a:latin typeface="+mn-lt"/>
                    <a:ea typeface="+mn-ea"/>
                    <a:cs typeface="+mn-cs"/>
                  </a:defRPr>
                </a:pPr>
                <a:endParaRPr lang="es-A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TD!$E$7:$E$13</c:f>
              <c:strCache>
                <c:ptCount val="7"/>
                <c:pt idx="0">
                  <c:v>ADFD</c:v>
                </c:pt>
                <c:pt idx="1">
                  <c:v>AFD</c:v>
                </c:pt>
                <c:pt idx="2">
                  <c:v>BBVA-HK</c:v>
                </c:pt>
                <c:pt idx="3">
                  <c:v>BEI</c:v>
                </c:pt>
                <c:pt idx="4">
                  <c:v>CDB</c:v>
                </c:pt>
                <c:pt idx="5">
                  <c:v>Deutsche</c:v>
                </c:pt>
                <c:pt idx="6">
                  <c:v>OFID</c:v>
                </c:pt>
              </c:strCache>
            </c:strRef>
          </c:cat>
          <c:val>
            <c:numRef>
              <c:f>TD!$F$7:$F$13</c:f>
              <c:numCache>
                <c:formatCode>0.00</c:formatCode>
                <c:ptCount val="7"/>
                <c:pt idx="0">
                  <c:v>80</c:v>
                </c:pt>
                <c:pt idx="1">
                  <c:v>50</c:v>
                </c:pt>
                <c:pt idx="2">
                  <c:v>24.146142000000001</c:v>
                </c:pt>
                <c:pt idx="3">
                  <c:v>104</c:v>
                </c:pt>
                <c:pt idx="4">
                  <c:v>236</c:v>
                </c:pt>
                <c:pt idx="5">
                  <c:v>67.276141999999993</c:v>
                </c:pt>
                <c:pt idx="6">
                  <c:v>160</c:v>
                </c:pt>
              </c:numCache>
            </c:numRef>
          </c:val>
          <c:extLst>
            <c:ext xmlns:c16="http://schemas.microsoft.com/office/drawing/2014/chart" uri="{C3380CC4-5D6E-409C-BE32-E72D297353CC}">
              <c16:uniqueId val="{00000000-61D9-4622-B82C-64ECD6F3D39B}"/>
            </c:ext>
          </c:extLst>
        </c:ser>
        <c:dLbls>
          <c:dLblPos val="inEnd"/>
          <c:showLegendKey val="0"/>
          <c:showVal val="1"/>
          <c:showCatName val="0"/>
          <c:showSerName val="0"/>
          <c:showPercent val="0"/>
          <c:showBubbleSize val="0"/>
        </c:dLbls>
        <c:gapWidth val="65"/>
        <c:axId val="249622464"/>
        <c:axId val="249641600"/>
      </c:barChart>
      <c:catAx>
        <c:axId val="24962246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1"/>
                </a:solidFill>
                <a:latin typeface="+mn-lt"/>
                <a:ea typeface="+mn-ea"/>
                <a:cs typeface="+mn-cs"/>
              </a:defRPr>
            </a:pPr>
            <a:endParaRPr lang="es-AR"/>
          </a:p>
        </c:txPr>
        <c:crossAx val="249641600"/>
        <c:crosses val="autoZero"/>
        <c:auto val="1"/>
        <c:lblAlgn val="ctr"/>
        <c:lblOffset val="100"/>
        <c:noMultiLvlLbl val="0"/>
      </c:catAx>
      <c:valAx>
        <c:axId val="2496416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AR"/>
          </a:p>
        </c:txPr>
        <c:crossAx val="249622464"/>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dk1">
          <a:lumMod val="25000"/>
          <a:lumOff val="75000"/>
        </a:schemeClr>
      </a:solidFill>
      <a:round/>
    </a:ln>
    <a:effectLst/>
  </c:spPr>
  <c:txPr>
    <a:bodyPr/>
    <a:lstStyle/>
    <a:p>
      <a:pPr>
        <a:defRPr>
          <a:solidFill>
            <a:schemeClr val="bg1">
              <a:lumMod val="95000"/>
            </a:schemeClr>
          </a:solidFill>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22</xdr:row>
      <xdr:rowOff>76200</xdr:rowOff>
    </xdr:from>
    <xdr:to>
      <xdr:col>2</xdr:col>
      <xdr:colOff>800100</xdr:colOff>
      <xdr:row>37</xdr:row>
      <xdr:rowOff>57150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947738</xdr:colOff>
      <xdr:row>22</xdr:row>
      <xdr:rowOff>85724</xdr:rowOff>
    </xdr:from>
    <xdr:to>
      <xdr:col>6</xdr:col>
      <xdr:colOff>542925</xdr:colOff>
      <xdr:row>37</xdr:row>
      <xdr:rowOff>57149</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690563</xdr:colOff>
      <xdr:row>22</xdr:row>
      <xdr:rowOff>85724</xdr:rowOff>
    </xdr:from>
    <xdr:to>
      <xdr:col>11</xdr:col>
      <xdr:colOff>685801</xdr:colOff>
      <xdr:row>37</xdr:row>
      <xdr:rowOff>57150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vazqu_mfin/Desktop/Entrega%20Siproi%20Octubre/Graficos_web_a_31O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OIC"/>
      <sheetName val="GRAFICO OIC EN PREPARACION"/>
      <sheetName val="1"/>
      <sheetName val="ACTIVA"/>
      <sheetName val="EN PREPARACION"/>
      <sheetName val="FIRMADOS"/>
      <sheetName val="00"/>
    </sheetNames>
    <sheetDataSet>
      <sheetData sheetId="0"/>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emplate" refreshedDate="43845.500717361108" createdVersion="6" refreshedVersion="6" minRefreshableVersion="3" recordCount="32">
  <cacheSource type="worksheet">
    <worksheetSource ref="A1:J33" sheet="CONSOLIDADO"/>
  </cacheSource>
  <cacheFields count="10">
    <cacheField name="OIC" numFmtId="0">
      <sharedItems count="11">
        <s v="ADFD"/>
        <s v="AFD"/>
        <s v="BBVA-HK"/>
        <s v="BEI"/>
        <s v="BID"/>
        <s v="BIRF"/>
        <s v="CAF"/>
        <s v="CDB"/>
        <s v="Deutsche"/>
        <s v="FONPLATA"/>
        <s v="OFID"/>
      </sharedItems>
    </cacheField>
    <cacheField name="Jurisdicción" numFmtId="0">
      <sharedItems/>
    </cacheField>
    <cacheField name="Operación" numFmtId="0">
      <sharedItems/>
    </cacheField>
    <cacheField name="Programa" numFmtId="0">
      <sharedItems/>
    </cacheField>
    <cacheField name="Monto (US$ MM)" numFmtId="0">
      <sharedItems containsString="0" containsBlank="1" containsNumber="1" minValue="10.849705999999999" maxValue="341"/>
    </cacheField>
    <cacheField name="% Ejecutado" numFmtId="10">
      <sharedItems containsSemiMixedTypes="0" containsString="0" containsNumber="1" minValue="0" maxValue="0.99460000000000004"/>
    </cacheField>
    <cacheField name="Decreto/Año" numFmtId="164">
      <sharedItems/>
    </cacheField>
    <cacheField name="Fecha de Firma" numFmtId="164">
      <sharedItems containsSemiMixedTypes="0" containsNonDate="0" containsDate="1" containsString="0" minDate="2019-01-21T00:00:00" maxDate="2019-12-03T00:00:00"/>
    </cacheField>
    <cacheField name="Fecha de Cierre" numFmtId="164">
      <sharedItems containsSemiMixedTypes="0" containsNonDate="0" containsDate="1" containsString="0" minDate="2019-05-31T00:00:00" maxDate="5000-01-01T00:00:00"/>
    </cacheField>
    <cacheField name="Objetivos" numFmtId="0">
      <sharedItems containsBlank="1" containsMixedTypes="1" containsNumber="1" containsInteger="1" minValue="0" maxValue="0"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
  <r>
    <x v="0"/>
    <s v="Gobierno de la Provincia de Santa Fe"/>
    <s v="201547/ADFD-0"/>
    <s v="Acueducto Desvío Arijón Etapa 2 o Acueducto Gran Rosario (Provincia de Santa Fe)"/>
    <n v="80"/>
    <n v="0"/>
    <s v="1171/2018"/>
    <d v="2019-04-02T00:00:00"/>
    <d v="2020-12-31T00:00:00"/>
    <s v="Contribuir al Mejoramiento de la calidad de vida de la población en las localidades de Angélica; Matilde; Rafaela; Sa Pereyra; San Carlos Centro; San Carlos Sud; San Mariano y Susana. Suministro de agua potable de manera sostenida y segura a ocho localidades de la Provincia de Santa Fe (Angélica; Matilde; Rafaela; Sa Pereyra; San Carlos Centro; San Carlos Sud; San Mariano y Susana)."/>
  </r>
  <r>
    <x v="1"/>
    <s v="Ministerio del Interior"/>
    <s v="1007/AFD-0"/>
    <s v="Fortalecimiento de la Gestión Provincial - Fase II (Ver BID)"/>
    <n v="50"/>
    <n v="0"/>
    <s v="374/2019"/>
    <d v="2019-07-08T00:00:00"/>
    <d v="2024-01-31T00:00:00"/>
    <s v="Contribuir al crecimiento y la sustentabilidad fiscal provincial, a través de la mejora de la gestión de los ingresos, gastos, la inversión pública y la implementación de proyectos de inversión."/>
  </r>
  <r>
    <x v="2"/>
    <s v="Gobierno de la Provincia de Jujuy"/>
    <s v="201801/BBVA-HK-0"/>
    <s v="Programa Jujuy Seguro e Interconectado (BAPIN 900270 900271 900269)"/>
    <n v="24.146142000000001"/>
    <n v="0"/>
    <s v="929/2012"/>
    <d v="2019-03-22T00:00:00"/>
    <d v="2020-12-14T00:00:00"/>
    <s v="Contribir a la mejora de la seguridad de los habitantes de la ciudad de San Salvador de Jujuy a traves del desarrollo de un sistema de seguridad pública (sistema de monitoreo y control por camaras de seguridad y central de telefonia 911) y de infraestructura de telecomunicaciones."/>
  </r>
  <r>
    <x v="3"/>
    <s v="Gobierno de la Ciudad Autónoma de Buenos Aires"/>
    <s v="86880/EIB-0"/>
    <s v="Modernización de la Línea D de la Red de Subterráneos de la Ciudad Autonoma de Buenos Aires - Etapa 1"/>
    <n v="104"/>
    <n v="9.2741287596153799E-2"/>
    <s v="352/2019"/>
    <d v="2019-05-21T00:00:00"/>
    <d v="2023-11-29T00:00:00"/>
    <s v="Apoyar el esfuerzo de la Ciudad Autonoma de Buenos Aires en la modernización de los servicios de transporte público con el fin de mitigar la problemática de movilidad del Área Metropolitana de Buenos Aires y de la Ciudad de Buenos Aires."/>
  </r>
  <r>
    <x v="4"/>
    <s v="Ministerio de Desarrollo Productivo"/>
    <s v="4565/GN-0"/>
    <s v="Instrumentos de mitigación del riesgo y financiamiento de inversiones en energía renovable y eficiencia energética"/>
    <n v="100"/>
    <n v="8.096275E-2"/>
    <s v="278/2019"/>
    <d v="2019-04-22T00:00:00"/>
    <d v="2023-04-22T00:00:00"/>
    <s v="El objetivo general del proyecto es promover la eficiencia en laproducción y el uso de energía en Argentina. Los objetivos específicos son (i) aumentar las inversiones depequeñas y medianas empresas (PYME) (definidas según la clasificación del gobierno argentino) en energíarenovable y eficiencia energética mediante el acceso a financiamiento a mediano y largo plazo, y (ii) contribuir ala reducción de las emisiones de gases de efecto invernadero."/>
  </r>
  <r>
    <x v="4"/>
    <s v="Ministerio de Desarrollo Productivo"/>
    <s v="4694/OC-0"/>
    <s v="Modernización de la Central Hidroeléctrica Binacional de Salto Grande"/>
    <n v="40"/>
    <n v="5.0000000000000001E-3"/>
    <s v="262/2019"/>
    <d v="2019-05-03T00:00:00"/>
    <d v="2024-05-03T00:00:00"/>
    <s v="Contribuir a extender la vida útil del CHSG, mediante la modernización de su infraestructura y equipamiento, garantizando la disponibilidad del Complejo Hidroeléctrico de Salto Grande (CHSG) y aportando confiabilidad y eficiencia a la interconexión entre Argentina y Uruguay."/>
  </r>
  <r>
    <x v="4"/>
    <s v="Ministerio de Educación, Cultura y Ciencia y Tecnología"/>
    <s v="4840/OC-0"/>
    <s v="Desarrollo de Tecnologías Satelitales (PROSAT II)"/>
    <n v="60"/>
    <n v="0"/>
    <s v="560/2019"/>
    <d v="2019-11-28T00:00:00"/>
    <d v="2022-11-28T00:00:00"/>
    <m/>
  </r>
  <r>
    <x v="4"/>
    <s v="Ministerio de Transporte"/>
    <s v="4652/OC-0"/>
    <s v="Ampliación de Capacidad y Mejoras de Seguridad en los accesos al Paso Cristo Redentor (CCLIP 2) (AR-O0006)"/>
    <n v="324.3"/>
    <n v="0"/>
    <s v="370/2019"/>
    <d v="2019-07-15T00:00:00"/>
    <d v="2025-07-15T00:00:00"/>
    <s v="El objetivo general de la operación es coadyuvar a los objetivos generales de la línea de crédito, específicamente a: (i) incrementar la capacidad; y (ii) mejorar la seguridad de transporte, en las vías de acceso al Túnel Caracoles que forma parte del Corredor Sistema Cristo Redentor, mediante la construcción de variantes en áreas urbanas y la rectificación de curvas del lado argentino. La operación también contribuye a la adaptación al CC a través de la mejora de la resiliencia en las intervenciones."/>
  </r>
  <r>
    <x v="4"/>
    <s v="Ministerio del Interior, Obras Públicas y Vivienda"/>
    <s v="4753/OC-0"/>
    <s v="Fortalecimiento de la Gestión Provincial II (CCLIP 1) (AR-O0007)"/>
    <n v="150"/>
    <n v="0"/>
    <s v="478/2019"/>
    <d v="2019-09-04T00:00:00"/>
    <d v="2024-09-04T00:00:00"/>
    <n v="0"/>
  </r>
  <r>
    <x v="4"/>
    <s v="Gobierno de la Provincia de Buenos Aires"/>
    <s v="4416/OC-0"/>
    <s v="Ampliación de Capacidad y Seguridad en Corredores Viales de la Provincia de Buenos Aires"/>
    <n v="200"/>
    <n v="0"/>
    <s v="1196/2019"/>
    <d v="2019-07-02T00:00:00"/>
    <d v="2024-07-02T00:00:00"/>
    <s v="(i) Mejorar de la calidad de circulación a través del aumento de la capacidad de tramos de la red vial principal de la PBA y de la seguridad vial, lo que resultará en la reducción de costos de operación vehicular, de tiempos de viaje y de los accidentes de tránsito; y (ii) Aumentar la eficiencia del gasto en vialidad a través del fortalecimiento de los procesos de planificación y gestión de activos viales, la mejora de la operación de la red vial, y el fortalecimiento de los esquemas de preinversión."/>
  </r>
  <r>
    <x v="4"/>
    <s v="Gobierno de la Provincia de Entre Ríos"/>
    <s v="4688/OC-0"/>
    <s v="Desarrollo e Integración de la Región de Salto Grande (Concordia y Salto)"/>
    <n v="50"/>
    <n v="0"/>
    <s v="460/2019"/>
    <d v="2019-09-16T00:00:00"/>
    <d v="2024-09-16T00:00:00"/>
    <n v="0"/>
  </r>
  <r>
    <x v="4"/>
    <s v="Gobierno de la Provincia de Mendoza"/>
    <s v="4779/OC-0"/>
    <s v="Programa de Apoyo a la Logística de Mendoza: Ruta Provincial 82 (RP 82)"/>
    <n v="50"/>
    <n v="0"/>
    <s v="705/2019"/>
    <d v="2019-11-20T00:00:00"/>
    <d v="2024-11-20T00:00:00"/>
    <m/>
  </r>
  <r>
    <x v="4"/>
    <s v="Ministerio de Hacienda"/>
    <s v="4755/OC-0"/>
    <s v="Fortalecimiento de la Agenda Digital: Conectividad, Gobierno Electrónico y Transformación Productiva Digital (PBL) (PBP)"/>
    <m/>
    <n v="0"/>
    <s v="348/2019"/>
    <d v="2019-05-15T00:00:00"/>
    <d v="2019-05-31T00:00:00"/>
    <s v="Mejorar la productividad de la economia argentina, a traves de impulsar su digitalizacion mediante acciones destinadas a: i) establecer una agenda digital como instrumento rector de la politica publica en materia de transformacion economica digital. ii) mejorar el marco legal de la conectividad digital de empresas y ciudadanos, iii) ampliar la oferta y calidad de servicios digitales de gobierno (gobierno electronico) y iv) promover la transformacion productiva digital."/>
  </r>
  <r>
    <x v="4"/>
    <s v="Ministerio de Hacienda"/>
    <s v="4796/OC-0"/>
    <s v="Apoyo a Reformas de Transparencia e Integridad en Argentina II"/>
    <m/>
    <n v="0"/>
    <s v="397/2019"/>
    <d v="2019-06-12T00:00:00"/>
    <d v="2019-06-25T00:00:00"/>
    <n v="0"/>
  </r>
  <r>
    <x v="5"/>
    <s v="Ministerio de Agricultura, Ganadería y Pesca"/>
    <s v="8867/IBRD-0"/>
    <s v="Gestión de los Riesgos en el Sistema Agroindustrial Rural"/>
    <n v="150"/>
    <n v="3.2333333333333298E-3"/>
    <s v="1199/2018"/>
    <d v="2019-02-12T00:00:00"/>
    <d v="2025-04-30T00:00:00"/>
    <s v="El objetivo de desarrollo del Proyecto de Gestión Integral de Riesgos en el Sistema Agroindustrial Rural para Argentina es mejorar la gestión de los riesgos agrícolas por parte de beneficiarios elegibles e instituciones públicas seleccionadas."/>
  </r>
  <r>
    <x v="5"/>
    <s v="Ministerio del Interior, Obras Públicas y Vivienda"/>
    <s v="9008/IBRD-0"/>
    <s v="Saneamiento Ambiental de la Cuenca Matanza Riachuelo (ACuMaR) (FA 7706)"/>
    <n v="245"/>
    <n v="0"/>
    <s v="854/2019"/>
    <d v="2019-11-12T00:00:00"/>
    <d v="2022-07-31T00:00:00"/>
    <s v="(i) Mejorar los servicios de alcantarillado en la ciuenca del río Matanza Riachuelo, y otras partes de la Provincia de Buenos Aires y la Ciudad de Buenos Aires mediante la expansión de la capacidad de transporte y tratamiento; (ii)respaldar la reducción de vuelcos industriales al río Matanza - Riachuelo, a traves de la provisión de subsidios CRI; (iii) promover una mejor toma de decisiones para el uso de la tierra y planificación de desagues ambientalmente sustentables, y para dirigir inversiones en desagües urbanos, en la Cuenca del río Matanza - Riachuelo y (iv)fortalecer el marco institucional de ACUMAR para la limpieza continua y sustentables de la Cuenca del Río Matanza - Riachuelo."/>
  </r>
  <r>
    <x v="5"/>
    <s v="Ministerio de Hacienda"/>
    <s v="8999/IBRD-1"/>
    <s v="Programa de Transferencias Sociales - Progresar - Mejorando la Inclusión en la Educación Secundaria y Superior"/>
    <n v="341"/>
    <n v="0"/>
    <s v="747/2019"/>
    <d v="2019-11-14T00:00:00"/>
    <d v="2023-12-30T00:00:00"/>
    <m/>
  </r>
  <r>
    <x v="5"/>
    <s v="Gobierno de la Provincia de Buenos Aires"/>
    <s v="9007/IBRD-0"/>
    <s v="Apoyando la Transición de la Tarifa Social Eléctrica en la Provincia de Buenos Aires"/>
    <n v="150"/>
    <n v="0.20250000000000001"/>
    <s v="658/2019"/>
    <d v="2019-10-24T00:00:00"/>
    <d v="2022-10-31T00:00:00"/>
    <m/>
  </r>
  <r>
    <x v="6"/>
    <s v="Ministerio de Transporte"/>
    <s v="10703/CAF-0"/>
    <s v="Desarrollo Vial Regional IV"/>
    <n v="70"/>
    <n v="0"/>
    <s v="47/2019"/>
    <d v="2019-02-22T00:00:00"/>
    <d v="2023-02-22T00:00:00"/>
    <s v="Incrementar y optimizar la transitabilidad de las redes de caminos provinciales generando una integración productiva entre las diferentes regiones del país."/>
  </r>
  <r>
    <x v="7"/>
    <s v="Ministerio de Transporte"/>
    <s v="100001166/CDB-0"/>
    <s v="Adquisición de EMUS para el Ferrocarril Roca Eléctrico (CRRC QINGDAO SIFANG CO., LTD)"/>
    <n v="236"/>
    <n v="0"/>
    <s v="144/2019"/>
    <d v="2019-03-25T00:00:00"/>
    <d v="2022-06-25T00:00:00"/>
    <n v="0"/>
  </r>
  <r>
    <x v="8"/>
    <s v="Gobierno de la Provincia de Córdoba"/>
    <s v="201972/DEU-0"/>
    <s v="Nuevos Hospitales y Equipamiento Médico para la Prov. de  Córdoba - Construcción Hospital Nueva Maternidad Dr. Felipe Lucini y Adquisición de Equipamiento Médico"/>
    <n v="67.276141999999993"/>
    <n v="0"/>
    <s v="733/2019"/>
    <d v="2019-11-13T00:00:00"/>
    <d v="4999-12-31T00:00:00"/>
    <m/>
  </r>
  <r>
    <x v="9"/>
    <s v="Ministerio de Desarrollo Social"/>
    <s v="41/FON-0"/>
    <s v="Interrupción de la Transmisión del T. Cruzi y Control de la Enfermedad de Chagas en la República Argentina Etapa II"/>
    <n v="30"/>
    <n v="0.12203444233333299"/>
    <s v="494/2019"/>
    <d v="2019-08-07T00:00:00"/>
    <d v="2022-08-07T00:00:00"/>
    <e v="#N/A"/>
  </r>
  <r>
    <x v="9"/>
    <s v="Ministerio de Transporte"/>
    <s v="23/FON-2"/>
    <s v="Mejoramiento de la Conectividad Ferroviaria a Constitución - Ferrocarril Belgrano Sur."/>
    <n v="35.000020679999999"/>
    <n v="1.3149106516470801E-2"/>
    <s v="863/2015"/>
    <d v="2019-08-05T00:00:00"/>
    <d v="2020-12-31T00:00:00"/>
    <n v="0"/>
  </r>
  <r>
    <x v="9"/>
    <s v="Ministerio del Interior, Obras Públicas y Vivienda"/>
    <s v="42/FON-0"/>
    <s v="Apoyo al Fondo Fiduciario Federal de Infraestructura Regional (FFFIR)"/>
    <n v="120"/>
    <n v="0"/>
    <s v="514/2019"/>
    <d v="2019-09-09T00:00:00"/>
    <d v="4999-12-31T00:00:00"/>
    <s v="Mejorar la infraestructura económica y social de las provincias argentinas a tráves de la inversión pública. Apunta a invertir en obras que permitan mejorar la infraestructura provincial a traves de la financiación de obras de infraestructura social y obras de transporte vial."/>
  </r>
  <r>
    <x v="9"/>
    <s v="Gobierno de la Provincia de Buenos Aires"/>
    <s v="43/FON-0"/>
    <s v="Fortalecimiento del Servicio Alimentario Escolar de la Provincia de Buenos Aires"/>
    <n v="50"/>
    <n v="0.498"/>
    <s v="719/2019"/>
    <d v="2019-11-21T00:00:00"/>
    <d v="2022-11-21T00:00:00"/>
    <s v="Apoyar la mejora nutricional de las niñas y los niños de nivel inicial y primario que asisten a escuelas públicas de la Provincia de Buenos Aires."/>
  </r>
  <r>
    <x v="9"/>
    <s v="Gobierno de la Provincia del Chaco"/>
    <s v="39/FON-0"/>
    <s v="Ruta Provincial N° 13 Tramo 1 - Pcia. del Chaco (RP 13) (AR-153)"/>
    <n v="37.214064"/>
    <n v="0"/>
    <s v="723/2019"/>
    <d v="2019-12-02T00:00:00"/>
    <d v="2023-12-02T00:00:00"/>
    <m/>
  </r>
  <r>
    <x v="9"/>
    <s v="Gobierno de la Provincia del Chaco"/>
    <s v="40/FON-0"/>
    <s v="Acceso Puerto Las Palmas Empalme RP 56 (La Leonesa) - Pcia. del Chaco (AR-151)"/>
    <n v="10.849705999999999"/>
    <n v="0"/>
    <s v="726/2019"/>
    <d v="2019-12-02T00:00:00"/>
    <d v="2023-12-02T00:00:00"/>
    <m/>
  </r>
  <r>
    <x v="9"/>
    <s v="Ministerio de Hacienda"/>
    <s v="38/FON-0"/>
    <s v="Seguridad Ferroviaria en la Región Metropolitana de Buenos Aires (SWAP)"/>
    <n v="50"/>
    <n v="0.99460000000000004"/>
    <s v="1164/2018"/>
    <d v="2019-01-21T00:00:00"/>
    <d v="2022-01-21T00:00:00"/>
    <s v="Mejorar la seguridad y calidad del servicio de las líneas ferroviarias de pasajeros de la Región Metropolitana de Buenos Aires."/>
  </r>
  <r>
    <x v="9"/>
    <s v="Ministerio de Transporte"/>
    <s v="44/FON-F1"/>
    <s v="Fortalecimiento de la Infraestructura Vial de la Región Centro y Sur de Argentina - (ex CREMA)"/>
    <n v="25"/>
    <n v="0"/>
    <s v="757/2019"/>
    <d v="2019-11-22T00:00:00"/>
    <d v="2021-11-22T00:00:00"/>
    <s v="Mejorar la calidad del servicio para el tránsito vehicular de los corredores de la región centro y sur de la Argentina, mediante la inversión en la rehabilitación de la Red Vial Nacional."/>
  </r>
  <r>
    <x v="10"/>
    <s v="Gobierno de la Provincia de Córdoba"/>
    <s v="13286/OFID-0"/>
    <s v="Proyecto de Desarrollo del Sistema Sanitario de la Provincia de Córdoba"/>
    <n v="60"/>
    <n v="0"/>
    <s v="393/2019"/>
    <d v="2019-06-13T00:00:00"/>
    <d v="2022-12-31T00:00:00"/>
    <s v="Mejorar de las condiciones de salud y de vida de más de 418,000 personas en Córdoba a partir de la construcción de 53,7 km de tuberías de aguas residuales, 17 estaciones de bombeo y 4 plantas de tratamiento de aguas residuales."/>
  </r>
  <r>
    <x v="10"/>
    <s v="Gobierno de la Provincia de San Juan"/>
    <s v="2372/OFID-0"/>
    <s v="Acueducto Gran Tulúm - Etapa 2"/>
    <n v="50"/>
    <n v="0.32102384820000002"/>
    <s v="1178/2018"/>
    <d v="2019-01-21T00:00:00"/>
    <d v="2021-10-31T00:00:00"/>
    <s v="Mejorar la calidad del servicio de agua potable a la población en los Departamentos del Gran San Juan (Valle de Tulum) y en departamentos cercanos con sistemas de potabilización independientes;  abastecer con el servicio de agua potable y cloacas a habitantes de localidades aisladas y cercanas al Gran San Juan, hoy sin servicio; y preservar la calidad de los acuíferos en zona de reserva de agua cruda para ser potabilizada, estableciendo servicio de cloacas a poblaciones suburbanas._x000a_"/>
  </r>
  <r>
    <x v="10"/>
    <s v="Gobierno de la Provincia de Santa Fe"/>
    <s v="13285/OFID-0"/>
    <s v="Abastecimiento de Agua - Desvío Arijón (Fase II)"/>
    <n v="50"/>
    <n v="0"/>
    <s v="271/2019"/>
    <d v="2019-07-12T00:00:00"/>
    <d v="2022-04-30T00:00:00"/>
    <s v="Proporcionar acceso seguro y confiable a agua potable a más de 120,000 habitantes en la región central de la provincia de Santa Fe, expandiendo e incrementando la cobertura del sistema de suministro de agua actu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3:C15" firstHeaderRow="0" firstDataRow="1" firstDataCol="1"/>
  <pivotFields count="10">
    <pivotField axis="axisRow" showAll="0">
      <items count="12">
        <item x="4"/>
        <item x="9"/>
        <item x="5"/>
        <item x="6"/>
        <item x="0"/>
        <item x="1"/>
        <item x="2"/>
        <item x="3"/>
        <item x="7"/>
        <item x="8"/>
        <item x="10"/>
        <item t="default"/>
      </items>
    </pivotField>
    <pivotField showAll="0"/>
    <pivotField showAll="0"/>
    <pivotField showAll="0"/>
    <pivotField dataField="1" showAll="0"/>
    <pivotField numFmtId="10" showAll="0"/>
    <pivotField showAll="0"/>
    <pivotField numFmtId="164" showAll="0"/>
    <pivotField numFmtId="164" showAll="0"/>
    <pivotField showAll="0"/>
  </pivotFields>
  <rowFields count="1">
    <field x="0"/>
  </rowFields>
  <rowItems count="12">
    <i>
      <x/>
    </i>
    <i>
      <x v="1"/>
    </i>
    <i>
      <x v="2"/>
    </i>
    <i>
      <x v="3"/>
    </i>
    <i>
      <x v="4"/>
    </i>
    <i>
      <x v="5"/>
    </i>
    <i>
      <x v="6"/>
    </i>
    <i>
      <x v="7"/>
    </i>
    <i>
      <x v="8"/>
    </i>
    <i>
      <x v="9"/>
    </i>
    <i>
      <x v="10"/>
    </i>
    <i t="grand">
      <x/>
    </i>
  </rowItems>
  <colFields count="1">
    <field x="-2"/>
  </colFields>
  <colItems count="2">
    <i>
      <x/>
    </i>
    <i i="1">
      <x v="1"/>
    </i>
  </colItems>
  <dataFields count="2">
    <dataField name="Suma de Monto (US$ MM)" fld="4" baseField="0" baseItem="0"/>
    <dataField name="Cuenta de Monto (US$ MM)2" fld="4" subtotal="count" baseField="0" baseItem="3"/>
  </dataFields>
  <formats count="15">
    <format dxfId="14">
      <pivotArea collapsedLevelsAreSubtotals="1" fieldPosition="0">
        <references count="1">
          <reference field="0" count="0"/>
        </references>
      </pivotArea>
    </format>
    <format dxfId="13">
      <pivotArea collapsedLevelsAreSubtotals="1" fieldPosition="0">
        <references count="1">
          <reference field="0" count="0"/>
        </references>
      </pivotArea>
    </format>
    <format dxfId="12">
      <pivotArea collapsedLevelsAreSubtotals="1" fieldPosition="0">
        <references count="1">
          <reference field="0" count="0"/>
        </references>
      </pivotArea>
    </format>
    <format dxfId="11">
      <pivotArea collapsedLevelsAreSubtotals="1" fieldPosition="0">
        <references count="1">
          <reference field="0" count="0"/>
        </references>
      </pivotArea>
    </format>
    <format dxfId="10">
      <pivotArea collapsedLevelsAreSubtotals="1" fieldPosition="0">
        <references count="1">
          <reference field="0" count="0"/>
        </references>
      </pivotArea>
    </format>
    <format dxfId="9">
      <pivotArea collapsedLevelsAreSubtotals="1" fieldPosition="0">
        <references count="1">
          <reference field="0" count="0"/>
        </references>
      </pivotArea>
    </format>
    <format dxfId="8">
      <pivotArea collapsedLevelsAreSubtotals="1" fieldPosition="0">
        <references count="1">
          <reference field="0" count="0"/>
        </references>
      </pivotArea>
    </format>
    <format dxfId="7">
      <pivotArea collapsedLevelsAreSubtotals="1" fieldPosition="0">
        <references count="1">
          <reference field="0" count="0"/>
        </references>
      </pivotArea>
    </format>
    <format dxfId="6">
      <pivotArea collapsedLevelsAreSubtotals="1" fieldPosition="0">
        <references count="1">
          <reference field="0" count="0"/>
        </references>
      </pivotArea>
    </format>
    <format dxfId="5">
      <pivotArea collapsedLevelsAreSubtotals="1" fieldPosition="0">
        <references count="2">
          <reference field="4294967294" count="1" selected="0">
            <x v="1"/>
          </reference>
          <reference field="0" count="0"/>
        </references>
      </pivotArea>
    </format>
    <format dxfId="4">
      <pivotArea collapsedLevelsAreSubtotals="1" fieldPosition="0">
        <references count="2">
          <reference field="4294967294" count="1" selected="0">
            <x v="1"/>
          </reference>
          <reference field="0" count="0"/>
        </references>
      </pivotArea>
    </format>
    <format dxfId="3">
      <pivotArea field="0" grandRow="1" outline="0" collapsedLevelsAreSubtotals="1" axis="axisRow" fieldPosition="0">
        <references count="1">
          <reference field="4294967294" count="1" selected="0">
            <x v="0"/>
          </reference>
        </references>
      </pivotArea>
    </format>
    <format dxfId="2">
      <pivotArea field="0" grandRow="1" outline="0" collapsedLevelsAreSubtotals="1" axis="axisRow" fieldPosition="0">
        <references count="1">
          <reference field="4294967294" count="1" selected="0">
            <x v="0"/>
          </reference>
        </references>
      </pivotArea>
    </format>
    <format dxfId="1">
      <pivotArea field="0" grandRow="1" outline="0" collapsedLevelsAreSubtotals="1" axis="axisRow" fieldPosition="0">
        <references count="1">
          <reference field="4294967294" count="1" selected="0">
            <x v="0"/>
          </reference>
        </references>
      </pivotArea>
    </format>
    <format dxfId="0">
      <pivotArea field="0" grandRow="1" outline="0" collapsedLevelsAreSubtotals="1" axis="axisRow"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
  <sheetViews>
    <sheetView tabSelected="1" topLeftCell="A22" workbookViewId="0">
      <selection activeCell="G39" sqref="G39"/>
    </sheetView>
  </sheetViews>
  <sheetFormatPr baseColWidth="10" defaultRowHeight="15" x14ac:dyDescent="0.25"/>
  <cols>
    <col min="1" max="1" width="17.5703125" bestFit="1" customWidth="1"/>
    <col min="2" max="2" width="24.7109375" customWidth="1"/>
    <col min="3" max="3" width="27.28515625" customWidth="1"/>
  </cols>
  <sheetData>
    <row r="3" spans="1:6" x14ac:dyDescent="0.25">
      <c r="A3" s="13" t="s">
        <v>154</v>
      </c>
      <c r="B3" t="s">
        <v>156</v>
      </c>
      <c r="C3" t="s">
        <v>157</v>
      </c>
      <c r="E3" s="14" t="s">
        <v>34</v>
      </c>
      <c r="F3" s="16">
        <v>974.3</v>
      </c>
    </row>
    <row r="4" spans="1:6" x14ac:dyDescent="0.25">
      <c r="A4" s="14" t="s">
        <v>34</v>
      </c>
      <c r="B4" s="16">
        <v>974.3</v>
      </c>
      <c r="C4" s="17">
        <v>8</v>
      </c>
      <c r="E4" s="14" t="s">
        <v>108</v>
      </c>
      <c r="F4" s="16">
        <v>358.06379068000001</v>
      </c>
    </row>
    <row r="5" spans="1:6" x14ac:dyDescent="0.25">
      <c r="A5" s="14" t="s">
        <v>108</v>
      </c>
      <c r="B5" s="16">
        <v>358.06379068000001</v>
      </c>
      <c r="C5" s="17">
        <v>8</v>
      </c>
      <c r="E5" s="14" t="s">
        <v>78</v>
      </c>
      <c r="F5" s="16">
        <v>886</v>
      </c>
    </row>
    <row r="6" spans="1:6" x14ac:dyDescent="0.25">
      <c r="A6" s="14" t="s">
        <v>78</v>
      </c>
      <c r="B6" s="16">
        <v>886</v>
      </c>
      <c r="C6" s="17">
        <v>4</v>
      </c>
      <c r="E6" s="14" t="s">
        <v>94</v>
      </c>
      <c r="F6" s="16">
        <v>70</v>
      </c>
    </row>
    <row r="7" spans="1:6" x14ac:dyDescent="0.25">
      <c r="A7" s="14" t="s">
        <v>94</v>
      </c>
      <c r="B7" s="16">
        <v>70</v>
      </c>
      <c r="C7" s="17">
        <v>1</v>
      </c>
      <c r="E7" s="14" t="s">
        <v>10</v>
      </c>
      <c r="F7" s="16">
        <v>80</v>
      </c>
    </row>
    <row r="8" spans="1:6" x14ac:dyDescent="0.25">
      <c r="A8" s="14" t="s">
        <v>10</v>
      </c>
      <c r="B8" s="16">
        <v>80</v>
      </c>
      <c r="C8" s="17">
        <v>1</v>
      </c>
      <c r="E8" s="14" t="s">
        <v>16</v>
      </c>
      <c r="F8" s="16">
        <v>50</v>
      </c>
    </row>
    <row r="9" spans="1:6" x14ac:dyDescent="0.25">
      <c r="A9" s="14" t="s">
        <v>16</v>
      </c>
      <c r="B9" s="16">
        <v>50</v>
      </c>
      <c r="C9" s="17">
        <v>1</v>
      </c>
      <c r="E9" s="14" t="s">
        <v>22</v>
      </c>
      <c r="F9" s="16">
        <v>24.146142000000001</v>
      </c>
    </row>
    <row r="10" spans="1:6" x14ac:dyDescent="0.25">
      <c r="A10" s="14" t="s">
        <v>22</v>
      </c>
      <c r="B10" s="16">
        <v>24.146142000000001</v>
      </c>
      <c r="C10" s="17">
        <v>1</v>
      </c>
      <c r="E10" s="14" t="s">
        <v>28</v>
      </c>
      <c r="F10" s="16">
        <v>104</v>
      </c>
    </row>
    <row r="11" spans="1:6" x14ac:dyDescent="0.25">
      <c r="A11" s="14" t="s">
        <v>28</v>
      </c>
      <c r="B11" s="16">
        <v>104</v>
      </c>
      <c r="C11" s="17">
        <v>1</v>
      </c>
      <c r="E11" s="14" t="s">
        <v>99</v>
      </c>
      <c r="F11" s="16">
        <v>236</v>
      </c>
    </row>
    <row r="12" spans="1:6" x14ac:dyDescent="0.25">
      <c r="A12" s="14" t="s">
        <v>99</v>
      </c>
      <c r="B12" s="16">
        <v>236</v>
      </c>
      <c r="C12" s="17">
        <v>1</v>
      </c>
      <c r="E12" s="14" t="s">
        <v>103</v>
      </c>
      <c r="F12" s="16">
        <v>67.276141999999993</v>
      </c>
    </row>
    <row r="13" spans="1:6" x14ac:dyDescent="0.25">
      <c r="A13" s="14" t="s">
        <v>103</v>
      </c>
      <c r="B13" s="16">
        <v>67.276141999999993</v>
      </c>
      <c r="C13" s="17">
        <v>1</v>
      </c>
      <c r="E13" s="14" t="s">
        <v>139</v>
      </c>
      <c r="F13" s="16">
        <v>160</v>
      </c>
    </row>
    <row r="14" spans="1:6" x14ac:dyDescent="0.25">
      <c r="A14" s="14" t="s">
        <v>139</v>
      </c>
      <c r="B14" s="16">
        <v>160</v>
      </c>
      <c r="C14" s="17">
        <v>3</v>
      </c>
    </row>
    <row r="15" spans="1:6" x14ac:dyDescent="0.25">
      <c r="A15" s="14" t="s">
        <v>155</v>
      </c>
      <c r="B15" s="16">
        <v>3009.7860746800002</v>
      </c>
      <c r="C15" s="15">
        <v>30</v>
      </c>
    </row>
    <row r="18" spans="1:15" x14ac:dyDescent="0.25">
      <c r="A18" s="18" t="s">
        <v>158</v>
      </c>
      <c r="B18" s="19" t="s">
        <v>159</v>
      </c>
    </row>
    <row r="19" spans="1:15" x14ac:dyDescent="0.25">
      <c r="A19" s="20" t="s">
        <v>160</v>
      </c>
      <c r="B19" s="21">
        <f>SUM(B4:B8)</f>
        <v>2368.36379068</v>
      </c>
    </row>
    <row r="20" spans="1:15" x14ac:dyDescent="0.25">
      <c r="A20" s="20" t="s">
        <v>161</v>
      </c>
      <c r="B20" s="21">
        <f>SUM(B9:B14)</f>
        <v>641.42228399999999</v>
      </c>
    </row>
    <row r="22" spans="1:15" s="29" customFormat="1" ht="36.75" customHeight="1" x14ac:dyDescent="0.35">
      <c r="A22" s="22" t="s">
        <v>162</v>
      </c>
      <c r="B22" s="23"/>
      <c r="C22" s="23"/>
      <c r="D22" s="23"/>
      <c r="E22" s="24" t="s">
        <v>163</v>
      </c>
      <c r="F22" s="25">
        <f>SUM(B1:B13)</f>
        <v>2849.7860746800002</v>
      </c>
      <c r="G22" s="25" t="s">
        <v>164</v>
      </c>
      <c r="H22" s="23"/>
      <c r="I22" s="24" t="e">
        <f>SUM(#REF!)</f>
        <v>#REF!</v>
      </c>
      <c r="J22" s="26" t="s">
        <v>165</v>
      </c>
      <c r="K22" s="23"/>
      <c r="L22" s="23"/>
      <c r="M22" s="23"/>
      <c r="N22" s="27">
        <f>[1]ACTIVA!N26</f>
        <v>0</v>
      </c>
      <c r="O22" s="28"/>
    </row>
  </sheetData>
  <mergeCells count="1">
    <mergeCell ref="N22:O22"/>
  </mergeCell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sqref="A1:J33"/>
    </sheetView>
  </sheetViews>
  <sheetFormatPr baseColWidth="10" defaultRowHeight="15" x14ac:dyDescent="0.25"/>
  <cols>
    <col min="4" max="4" width="21.7109375" customWidth="1"/>
    <col min="10" max="10" width="56.140625" customWidth="1"/>
  </cols>
  <sheetData>
    <row r="1" spans="1:10" ht="30" x14ac:dyDescent="0.25">
      <c r="A1" s="1" t="s">
        <v>0</v>
      </c>
      <c r="B1" s="1" t="s">
        <v>1</v>
      </c>
      <c r="C1" s="1" t="s">
        <v>2</v>
      </c>
      <c r="D1" s="1" t="s">
        <v>3</v>
      </c>
      <c r="E1" s="1" t="s">
        <v>4</v>
      </c>
      <c r="F1" s="1" t="s">
        <v>5</v>
      </c>
      <c r="G1" s="1" t="s">
        <v>6</v>
      </c>
      <c r="H1" s="1" t="s">
        <v>7</v>
      </c>
      <c r="I1" s="1" t="s">
        <v>8</v>
      </c>
      <c r="J1" s="1" t="s">
        <v>9</v>
      </c>
    </row>
    <row r="2" spans="1:10" ht="105" x14ac:dyDescent="0.25">
      <c r="A2" s="2" t="s">
        <v>10</v>
      </c>
      <c r="B2" s="2" t="s">
        <v>11</v>
      </c>
      <c r="C2" s="2" t="s">
        <v>12</v>
      </c>
      <c r="D2" s="2" t="s">
        <v>13</v>
      </c>
      <c r="E2" s="3">
        <v>80</v>
      </c>
      <c r="F2" s="4">
        <v>0</v>
      </c>
      <c r="G2" s="5" t="s">
        <v>14</v>
      </c>
      <c r="H2" s="5">
        <v>43557</v>
      </c>
      <c r="I2" s="5">
        <v>44196</v>
      </c>
      <c r="J2" s="6" t="s">
        <v>15</v>
      </c>
    </row>
    <row r="3" spans="1:10" ht="60" x14ac:dyDescent="0.25">
      <c r="A3" s="2" t="s">
        <v>16</v>
      </c>
      <c r="B3" s="2" t="s">
        <v>17</v>
      </c>
      <c r="C3" s="2" t="s">
        <v>18</v>
      </c>
      <c r="D3" s="2" t="s">
        <v>19</v>
      </c>
      <c r="E3" s="3">
        <v>50</v>
      </c>
      <c r="F3" s="4">
        <v>0</v>
      </c>
      <c r="G3" s="5" t="s">
        <v>20</v>
      </c>
      <c r="H3" s="5">
        <v>43654</v>
      </c>
      <c r="I3" s="5">
        <v>45322</v>
      </c>
      <c r="J3" s="6" t="s">
        <v>21</v>
      </c>
    </row>
    <row r="4" spans="1:10" ht="75" x14ac:dyDescent="0.25">
      <c r="A4" s="2" t="s">
        <v>22</v>
      </c>
      <c r="B4" s="2" t="s">
        <v>23</v>
      </c>
      <c r="C4" s="2" t="s">
        <v>24</v>
      </c>
      <c r="D4" s="2" t="s">
        <v>25</v>
      </c>
      <c r="E4" s="3">
        <v>24.146142000000001</v>
      </c>
      <c r="F4" s="4">
        <v>0</v>
      </c>
      <c r="G4" s="5" t="s">
        <v>26</v>
      </c>
      <c r="H4" s="5">
        <v>43546</v>
      </c>
      <c r="I4" s="5">
        <v>44179</v>
      </c>
      <c r="J4" s="6" t="s">
        <v>27</v>
      </c>
    </row>
    <row r="5" spans="1:10" ht="90" x14ac:dyDescent="0.25">
      <c r="A5" s="2" t="s">
        <v>28</v>
      </c>
      <c r="B5" s="2" t="s">
        <v>29</v>
      </c>
      <c r="C5" s="2" t="s">
        <v>30</v>
      </c>
      <c r="D5" s="2" t="s">
        <v>31</v>
      </c>
      <c r="E5" s="3">
        <v>104</v>
      </c>
      <c r="F5" s="4">
        <v>9.2741287596153799E-2</v>
      </c>
      <c r="G5" s="5" t="s">
        <v>32</v>
      </c>
      <c r="H5" s="5">
        <v>43606</v>
      </c>
      <c r="I5" s="5">
        <v>45259</v>
      </c>
      <c r="J5" s="6" t="s">
        <v>33</v>
      </c>
    </row>
    <row r="6" spans="1:10" ht="120" x14ac:dyDescent="0.25">
      <c r="A6" s="2" t="s">
        <v>34</v>
      </c>
      <c r="B6" s="2" t="s">
        <v>35</v>
      </c>
      <c r="C6" s="2" t="s">
        <v>36</v>
      </c>
      <c r="D6" s="2" t="s">
        <v>37</v>
      </c>
      <c r="E6" s="3">
        <v>100</v>
      </c>
      <c r="F6" s="4">
        <v>8.096275E-2</v>
      </c>
      <c r="G6" s="5" t="s">
        <v>38</v>
      </c>
      <c r="H6" s="5">
        <v>43577</v>
      </c>
      <c r="I6" s="5">
        <v>45038</v>
      </c>
      <c r="J6" s="6" t="s">
        <v>39</v>
      </c>
    </row>
    <row r="7" spans="1:10" ht="75" x14ac:dyDescent="0.25">
      <c r="A7" s="2" t="s">
        <v>34</v>
      </c>
      <c r="B7" s="2" t="s">
        <v>35</v>
      </c>
      <c r="C7" s="2" t="s">
        <v>40</v>
      </c>
      <c r="D7" s="2" t="s">
        <v>41</v>
      </c>
      <c r="E7" s="3">
        <v>40</v>
      </c>
      <c r="F7" s="4">
        <v>5.0000000000000001E-3</v>
      </c>
      <c r="G7" s="5" t="s">
        <v>42</v>
      </c>
      <c r="H7" s="5">
        <v>43588</v>
      </c>
      <c r="I7" s="5">
        <v>45415</v>
      </c>
      <c r="J7" s="6" t="s">
        <v>43</v>
      </c>
    </row>
    <row r="8" spans="1:10" ht="90" x14ac:dyDescent="0.25">
      <c r="A8" s="2" t="s">
        <v>34</v>
      </c>
      <c r="B8" s="2" t="s">
        <v>44</v>
      </c>
      <c r="C8" s="2" t="s">
        <v>45</v>
      </c>
      <c r="D8" s="2" t="s">
        <v>46</v>
      </c>
      <c r="E8" s="3">
        <v>60</v>
      </c>
      <c r="F8" s="4">
        <v>0</v>
      </c>
      <c r="G8" s="5" t="s">
        <v>47</v>
      </c>
      <c r="H8" s="5">
        <v>43797</v>
      </c>
      <c r="I8" s="5">
        <v>44893</v>
      </c>
      <c r="J8" s="6"/>
    </row>
    <row r="9" spans="1:10" ht="135" x14ac:dyDescent="0.25">
      <c r="A9" s="2" t="s">
        <v>34</v>
      </c>
      <c r="B9" s="2" t="s">
        <v>48</v>
      </c>
      <c r="C9" s="2" t="s">
        <v>49</v>
      </c>
      <c r="D9" s="2" t="s">
        <v>50</v>
      </c>
      <c r="E9" s="3">
        <v>324.3</v>
      </c>
      <c r="F9" s="4">
        <v>0</v>
      </c>
      <c r="G9" s="5" t="s">
        <v>51</v>
      </c>
      <c r="H9" s="5">
        <v>43661</v>
      </c>
      <c r="I9" s="5">
        <v>45853</v>
      </c>
      <c r="J9" s="6" t="s">
        <v>52</v>
      </c>
    </row>
    <row r="10" spans="1:10" ht="90" x14ac:dyDescent="0.25">
      <c r="A10" s="2" t="s">
        <v>34</v>
      </c>
      <c r="B10" s="2" t="s">
        <v>53</v>
      </c>
      <c r="C10" s="2" t="s">
        <v>54</v>
      </c>
      <c r="D10" s="2" t="s">
        <v>55</v>
      </c>
      <c r="E10" s="3">
        <v>150</v>
      </c>
      <c r="F10" s="4">
        <v>0</v>
      </c>
      <c r="G10" s="5" t="s">
        <v>56</v>
      </c>
      <c r="H10" s="5">
        <v>43712</v>
      </c>
      <c r="I10" s="5">
        <v>45539</v>
      </c>
      <c r="J10" s="6">
        <v>0</v>
      </c>
    </row>
    <row r="11" spans="1:10" ht="135" x14ac:dyDescent="0.25">
      <c r="A11" s="2" t="s">
        <v>34</v>
      </c>
      <c r="B11" s="2" t="s">
        <v>57</v>
      </c>
      <c r="C11" s="2" t="s">
        <v>58</v>
      </c>
      <c r="D11" s="2" t="s">
        <v>59</v>
      </c>
      <c r="E11" s="3">
        <v>200</v>
      </c>
      <c r="F11" s="4">
        <v>0</v>
      </c>
      <c r="G11" s="5" t="s">
        <v>60</v>
      </c>
      <c r="H11" s="5">
        <v>43648</v>
      </c>
      <c r="I11" s="5">
        <v>45475</v>
      </c>
      <c r="J11" s="6" t="s">
        <v>61</v>
      </c>
    </row>
    <row r="12" spans="1:10" ht="75" x14ac:dyDescent="0.25">
      <c r="A12" s="2" t="s">
        <v>34</v>
      </c>
      <c r="B12" s="2" t="s">
        <v>62</v>
      </c>
      <c r="C12" s="2" t="s">
        <v>63</v>
      </c>
      <c r="D12" s="2" t="s">
        <v>64</v>
      </c>
      <c r="E12" s="3">
        <v>50</v>
      </c>
      <c r="F12" s="4">
        <v>0</v>
      </c>
      <c r="G12" s="5" t="s">
        <v>65</v>
      </c>
      <c r="H12" s="5">
        <v>43724</v>
      </c>
      <c r="I12" s="5">
        <v>45551</v>
      </c>
      <c r="J12" s="6">
        <v>0</v>
      </c>
    </row>
    <row r="13" spans="1:10" ht="75" x14ac:dyDescent="0.25">
      <c r="A13" s="2" t="s">
        <v>34</v>
      </c>
      <c r="B13" s="2" t="s">
        <v>66</v>
      </c>
      <c r="C13" s="2" t="s">
        <v>67</v>
      </c>
      <c r="D13" s="2" t="s">
        <v>68</v>
      </c>
      <c r="E13" s="3">
        <v>50</v>
      </c>
      <c r="F13" s="4">
        <v>0</v>
      </c>
      <c r="G13" s="5" t="s">
        <v>69</v>
      </c>
      <c r="H13" s="5">
        <v>43789</v>
      </c>
      <c r="I13" s="5">
        <v>45616</v>
      </c>
      <c r="J13" s="6"/>
    </row>
    <row r="14" spans="1:10" ht="120" x14ac:dyDescent="0.25">
      <c r="A14" s="2" t="s">
        <v>34</v>
      </c>
      <c r="B14" s="2" t="s">
        <v>70</v>
      </c>
      <c r="C14" s="2" t="s">
        <v>71</v>
      </c>
      <c r="D14" s="2" t="s">
        <v>72</v>
      </c>
      <c r="E14" s="6"/>
      <c r="F14" s="4">
        <v>0</v>
      </c>
      <c r="G14" s="5" t="s">
        <v>73</v>
      </c>
      <c r="H14" s="5">
        <v>43600</v>
      </c>
      <c r="I14" s="5">
        <v>43616</v>
      </c>
      <c r="J14" s="6" t="s">
        <v>74</v>
      </c>
    </row>
    <row r="15" spans="1:10" ht="60" x14ac:dyDescent="0.25">
      <c r="A15" s="2" t="s">
        <v>34</v>
      </c>
      <c r="B15" s="2" t="s">
        <v>70</v>
      </c>
      <c r="C15" s="2" t="s">
        <v>75</v>
      </c>
      <c r="D15" s="2" t="s">
        <v>76</v>
      </c>
      <c r="E15" s="6"/>
      <c r="F15" s="4">
        <v>0</v>
      </c>
      <c r="G15" s="5" t="s">
        <v>77</v>
      </c>
      <c r="H15" s="5">
        <v>43628</v>
      </c>
      <c r="I15" s="5">
        <v>43641</v>
      </c>
      <c r="J15" s="6">
        <v>0</v>
      </c>
    </row>
    <row r="16" spans="1:10" ht="75" x14ac:dyDescent="0.25">
      <c r="A16" s="2" t="s">
        <v>78</v>
      </c>
      <c r="B16" s="2" t="s">
        <v>79</v>
      </c>
      <c r="C16" s="2" t="s">
        <v>80</v>
      </c>
      <c r="D16" s="2" t="s">
        <v>81</v>
      </c>
      <c r="E16" s="3">
        <v>150</v>
      </c>
      <c r="F16" s="4">
        <v>3.2333333333333298E-3</v>
      </c>
      <c r="G16" s="5" t="s">
        <v>82</v>
      </c>
      <c r="H16" s="5">
        <v>43508</v>
      </c>
      <c r="I16" s="5">
        <v>45777</v>
      </c>
      <c r="J16" s="6" t="s">
        <v>83</v>
      </c>
    </row>
    <row r="17" spans="1:10" ht="180" x14ac:dyDescent="0.25">
      <c r="A17" s="2" t="s">
        <v>78</v>
      </c>
      <c r="B17" s="2" t="s">
        <v>53</v>
      </c>
      <c r="C17" s="2" t="s">
        <v>84</v>
      </c>
      <c r="D17" s="2" t="s">
        <v>85</v>
      </c>
      <c r="E17" s="3">
        <v>245</v>
      </c>
      <c r="F17" s="4">
        <v>0</v>
      </c>
      <c r="G17" s="5" t="s">
        <v>86</v>
      </c>
      <c r="H17" s="5">
        <v>43781</v>
      </c>
      <c r="I17" s="5">
        <v>44773</v>
      </c>
      <c r="J17" s="6" t="s">
        <v>87</v>
      </c>
    </row>
    <row r="18" spans="1:10" ht="90" x14ac:dyDescent="0.25">
      <c r="A18" s="2" t="s">
        <v>78</v>
      </c>
      <c r="B18" s="2" t="s">
        <v>70</v>
      </c>
      <c r="C18" s="2" t="s">
        <v>88</v>
      </c>
      <c r="D18" s="2" t="s">
        <v>89</v>
      </c>
      <c r="E18" s="3">
        <v>341</v>
      </c>
      <c r="F18" s="4">
        <v>0</v>
      </c>
      <c r="G18" s="5" t="s">
        <v>90</v>
      </c>
      <c r="H18" s="5">
        <v>43783</v>
      </c>
      <c r="I18" s="5">
        <v>45290</v>
      </c>
      <c r="J18" s="6"/>
    </row>
    <row r="19" spans="1:10" ht="75" x14ac:dyDescent="0.25">
      <c r="A19" s="2" t="s">
        <v>78</v>
      </c>
      <c r="B19" s="2" t="s">
        <v>57</v>
      </c>
      <c r="C19" s="2" t="s">
        <v>91</v>
      </c>
      <c r="D19" s="2" t="s">
        <v>92</v>
      </c>
      <c r="E19" s="3">
        <v>150</v>
      </c>
      <c r="F19" s="4">
        <v>0.20250000000000001</v>
      </c>
      <c r="G19" s="5" t="s">
        <v>93</v>
      </c>
      <c r="H19" s="5">
        <v>43762</v>
      </c>
      <c r="I19" s="5">
        <v>44865</v>
      </c>
      <c r="J19" s="6"/>
    </row>
    <row r="20" spans="1:10" ht="45" x14ac:dyDescent="0.25">
      <c r="A20" s="2" t="s">
        <v>94</v>
      </c>
      <c r="B20" s="2" t="s">
        <v>48</v>
      </c>
      <c r="C20" s="2" t="s">
        <v>95</v>
      </c>
      <c r="D20" s="2" t="s">
        <v>96</v>
      </c>
      <c r="E20" s="3">
        <v>70</v>
      </c>
      <c r="F20" s="4">
        <v>0</v>
      </c>
      <c r="G20" s="5" t="s">
        <v>97</v>
      </c>
      <c r="H20" s="5">
        <v>43518</v>
      </c>
      <c r="I20" s="5">
        <v>44979</v>
      </c>
      <c r="J20" s="6" t="s">
        <v>98</v>
      </c>
    </row>
    <row r="21" spans="1:10" ht="75" x14ac:dyDescent="0.25">
      <c r="A21" s="2" t="s">
        <v>99</v>
      </c>
      <c r="B21" s="2" t="s">
        <v>48</v>
      </c>
      <c r="C21" s="2" t="s">
        <v>100</v>
      </c>
      <c r="D21" s="2" t="s">
        <v>101</v>
      </c>
      <c r="E21" s="3">
        <v>236</v>
      </c>
      <c r="F21" s="4">
        <v>0</v>
      </c>
      <c r="G21" s="5" t="s">
        <v>102</v>
      </c>
      <c r="H21" s="5">
        <v>43549</v>
      </c>
      <c r="I21" s="5">
        <v>44737</v>
      </c>
      <c r="J21" s="6">
        <v>0</v>
      </c>
    </row>
    <row r="22" spans="1:10" ht="120" x14ac:dyDescent="0.25">
      <c r="A22" s="2" t="s">
        <v>103</v>
      </c>
      <c r="B22" s="2" t="s">
        <v>104</v>
      </c>
      <c r="C22" s="2" t="s">
        <v>105</v>
      </c>
      <c r="D22" s="2" t="s">
        <v>106</v>
      </c>
      <c r="E22" s="3">
        <v>67.276141999999993</v>
      </c>
      <c r="F22" s="4">
        <v>0</v>
      </c>
      <c r="G22" s="5" t="s">
        <v>107</v>
      </c>
      <c r="H22" s="5">
        <v>43782</v>
      </c>
      <c r="I22" s="5">
        <v>1132253</v>
      </c>
      <c r="J22" s="6"/>
    </row>
    <row r="23" spans="1:10" ht="90" x14ac:dyDescent="0.25">
      <c r="A23" s="2" t="s">
        <v>108</v>
      </c>
      <c r="B23" s="2" t="s">
        <v>109</v>
      </c>
      <c r="C23" s="2" t="s">
        <v>110</v>
      </c>
      <c r="D23" s="2" t="s">
        <v>111</v>
      </c>
      <c r="E23" s="3">
        <v>30</v>
      </c>
      <c r="F23" s="4">
        <v>0.12203444233333299</v>
      </c>
      <c r="G23" s="5" t="s">
        <v>112</v>
      </c>
      <c r="H23" s="5">
        <v>43684</v>
      </c>
      <c r="I23" s="5">
        <v>44780</v>
      </c>
      <c r="J23" s="6" t="e">
        <v>#N/A</v>
      </c>
    </row>
    <row r="24" spans="1:10" ht="90" x14ac:dyDescent="0.25">
      <c r="A24" s="2" t="s">
        <v>108</v>
      </c>
      <c r="B24" s="2" t="s">
        <v>48</v>
      </c>
      <c r="C24" s="2" t="s">
        <v>113</v>
      </c>
      <c r="D24" s="2" t="s">
        <v>114</v>
      </c>
      <c r="E24" s="3">
        <v>35.000020679999999</v>
      </c>
      <c r="F24" s="4">
        <v>1.3149106516470801E-2</v>
      </c>
      <c r="G24" s="5" t="s">
        <v>115</v>
      </c>
      <c r="H24" s="5">
        <v>43682</v>
      </c>
      <c r="I24" s="5">
        <v>44196</v>
      </c>
      <c r="J24" s="6">
        <v>0</v>
      </c>
    </row>
    <row r="25" spans="1:10" ht="90" x14ac:dyDescent="0.25">
      <c r="A25" s="2" t="s">
        <v>108</v>
      </c>
      <c r="B25" s="2" t="s">
        <v>53</v>
      </c>
      <c r="C25" s="2" t="s">
        <v>116</v>
      </c>
      <c r="D25" s="2" t="s">
        <v>117</v>
      </c>
      <c r="E25" s="3">
        <v>120</v>
      </c>
      <c r="F25" s="4">
        <v>0</v>
      </c>
      <c r="G25" s="5" t="s">
        <v>118</v>
      </c>
      <c r="H25" s="5">
        <v>43717</v>
      </c>
      <c r="I25" s="5">
        <v>1132253</v>
      </c>
      <c r="J25" s="6" t="s">
        <v>119</v>
      </c>
    </row>
    <row r="26" spans="1:10" ht="75" x14ac:dyDescent="0.25">
      <c r="A26" s="2" t="s">
        <v>108</v>
      </c>
      <c r="B26" s="2" t="s">
        <v>57</v>
      </c>
      <c r="C26" s="2" t="s">
        <v>120</v>
      </c>
      <c r="D26" s="2" t="s">
        <v>121</v>
      </c>
      <c r="E26" s="3">
        <v>50</v>
      </c>
      <c r="F26" s="4">
        <v>0.498</v>
      </c>
      <c r="G26" s="5" t="s">
        <v>122</v>
      </c>
      <c r="H26" s="5">
        <v>43790</v>
      </c>
      <c r="I26" s="5">
        <v>44886</v>
      </c>
      <c r="J26" s="6" t="s">
        <v>123</v>
      </c>
    </row>
    <row r="27" spans="1:10" ht="60" x14ac:dyDescent="0.25">
      <c r="A27" s="2" t="s">
        <v>108</v>
      </c>
      <c r="B27" s="2" t="s">
        <v>124</v>
      </c>
      <c r="C27" s="2" t="s">
        <v>125</v>
      </c>
      <c r="D27" s="2" t="s">
        <v>126</v>
      </c>
      <c r="E27" s="3">
        <v>37.214064</v>
      </c>
      <c r="F27" s="4">
        <v>0</v>
      </c>
      <c r="G27" s="5" t="s">
        <v>127</v>
      </c>
      <c r="H27" s="5">
        <v>43801</v>
      </c>
      <c r="I27" s="5">
        <v>45262</v>
      </c>
      <c r="J27" s="6"/>
    </row>
    <row r="28" spans="1:10" ht="60" x14ac:dyDescent="0.25">
      <c r="A28" s="2" t="s">
        <v>108</v>
      </c>
      <c r="B28" s="2" t="s">
        <v>124</v>
      </c>
      <c r="C28" s="2" t="s">
        <v>128</v>
      </c>
      <c r="D28" s="2" t="s">
        <v>129</v>
      </c>
      <c r="E28" s="3">
        <v>10.849705999999999</v>
      </c>
      <c r="F28" s="4">
        <v>0</v>
      </c>
      <c r="G28" s="5" t="s">
        <v>130</v>
      </c>
      <c r="H28" s="5">
        <v>43801</v>
      </c>
      <c r="I28" s="5">
        <v>45262</v>
      </c>
      <c r="J28" s="6"/>
    </row>
    <row r="29" spans="1:10" ht="60" x14ac:dyDescent="0.25">
      <c r="A29" s="2" t="s">
        <v>108</v>
      </c>
      <c r="B29" s="2" t="s">
        <v>70</v>
      </c>
      <c r="C29" s="2" t="s">
        <v>131</v>
      </c>
      <c r="D29" s="2" t="s">
        <v>132</v>
      </c>
      <c r="E29" s="3">
        <v>50</v>
      </c>
      <c r="F29" s="4">
        <v>0.99460000000000004</v>
      </c>
      <c r="G29" s="5" t="s">
        <v>133</v>
      </c>
      <c r="H29" s="5">
        <v>43486</v>
      </c>
      <c r="I29" s="5">
        <v>44582</v>
      </c>
      <c r="J29" s="6" t="s">
        <v>134</v>
      </c>
    </row>
    <row r="30" spans="1:10" ht="75" x14ac:dyDescent="0.25">
      <c r="A30" s="2" t="s">
        <v>108</v>
      </c>
      <c r="B30" s="2" t="s">
        <v>48</v>
      </c>
      <c r="C30" s="2" t="s">
        <v>135</v>
      </c>
      <c r="D30" s="2" t="s">
        <v>136</v>
      </c>
      <c r="E30" s="3">
        <v>25</v>
      </c>
      <c r="F30" s="4">
        <v>0</v>
      </c>
      <c r="G30" s="5" t="s">
        <v>137</v>
      </c>
      <c r="H30" s="5">
        <v>43791</v>
      </c>
      <c r="I30" s="5">
        <v>44522</v>
      </c>
      <c r="J30" s="6" t="s">
        <v>138</v>
      </c>
    </row>
    <row r="31" spans="1:10" ht="60" x14ac:dyDescent="0.25">
      <c r="A31" s="2" t="s">
        <v>139</v>
      </c>
      <c r="B31" s="2" t="s">
        <v>104</v>
      </c>
      <c r="C31" s="2" t="s">
        <v>140</v>
      </c>
      <c r="D31" s="2" t="s">
        <v>141</v>
      </c>
      <c r="E31" s="3">
        <v>60</v>
      </c>
      <c r="F31" s="4">
        <v>0</v>
      </c>
      <c r="G31" s="5" t="s">
        <v>142</v>
      </c>
      <c r="H31" s="5">
        <v>43629</v>
      </c>
      <c r="I31" s="5">
        <v>44926</v>
      </c>
      <c r="J31" s="6" t="s">
        <v>143</v>
      </c>
    </row>
    <row r="32" spans="1:10" ht="150" x14ac:dyDescent="0.25">
      <c r="A32" s="2" t="s">
        <v>139</v>
      </c>
      <c r="B32" s="2" t="s">
        <v>144</v>
      </c>
      <c r="C32" s="2" t="s">
        <v>145</v>
      </c>
      <c r="D32" s="2" t="s">
        <v>146</v>
      </c>
      <c r="E32" s="3">
        <v>50</v>
      </c>
      <c r="F32" s="4">
        <v>0.32102384820000002</v>
      </c>
      <c r="G32" s="5" t="s">
        <v>147</v>
      </c>
      <c r="H32" s="5">
        <v>43486</v>
      </c>
      <c r="I32" s="5">
        <v>44500</v>
      </c>
      <c r="J32" s="6" t="s">
        <v>148</v>
      </c>
    </row>
    <row r="33" spans="1:10" ht="60" x14ac:dyDescent="0.25">
      <c r="A33" s="2" t="s">
        <v>139</v>
      </c>
      <c r="B33" s="2" t="s">
        <v>11</v>
      </c>
      <c r="C33" s="2" t="s">
        <v>149</v>
      </c>
      <c r="D33" s="2" t="s">
        <v>150</v>
      </c>
      <c r="E33" s="3">
        <v>50</v>
      </c>
      <c r="F33" s="4">
        <v>0</v>
      </c>
      <c r="G33" s="5" t="s">
        <v>151</v>
      </c>
      <c r="H33" s="5">
        <v>43658</v>
      </c>
      <c r="I33" s="5">
        <v>44681</v>
      </c>
      <c r="J33" s="6" t="s">
        <v>152</v>
      </c>
    </row>
  </sheetData>
  <autoFilter ref="A1:J3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A9" workbookViewId="0">
      <selection activeCell="A11" sqref="A11:I11"/>
    </sheetView>
  </sheetViews>
  <sheetFormatPr baseColWidth="10" defaultRowHeight="15" x14ac:dyDescent="0.25"/>
  <cols>
    <col min="3" max="3" width="27.85546875" customWidth="1"/>
    <col min="9" max="9" width="50.7109375" customWidth="1"/>
  </cols>
  <sheetData>
    <row r="1" spans="1:9" ht="30" x14ac:dyDescent="0.25">
      <c r="A1" s="1" t="s">
        <v>1</v>
      </c>
      <c r="B1" s="1" t="s">
        <v>2</v>
      </c>
      <c r="C1" s="1" t="s">
        <v>3</v>
      </c>
      <c r="D1" s="1" t="s">
        <v>4</v>
      </c>
      <c r="E1" s="1" t="s">
        <v>5</v>
      </c>
      <c r="F1" s="1" t="s">
        <v>6</v>
      </c>
      <c r="G1" s="1" t="s">
        <v>7</v>
      </c>
      <c r="H1" s="1" t="s">
        <v>8</v>
      </c>
      <c r="I1" s="1" t="s">
        <v>9</v>
      </c>
    </row>
    <row r="2" spans="1:9" ht="150" x14ac:dyDescent="0.25">
      <c r="A2" s="2" t="s">
        <v>57</v>
      </c>
      <c r="B2" s="2" t="s">
        <v>58</v>
      </c>
      <c r="C2" s="2" t="s">
        <v>59</v>
      </c>
      <c r="D2" s="3">
        <v>200</v>
      </c>
      <c r="E2" s="4">
        <v>0</v>
      </c>
      <c r="F2" s="5" t="s">
        <v>60</v>
      </c>
      <c r="G2" s="5">
        <v>43648</v>
      </c>
      <c r="H2" s="5">
        <v>45475</v>
      </c>
      <c r="I2" s="6" t="s">
        <v>61</v>
      </c>
    </row>
    <row r="3" spans="1:9" ht="135" x14ac:dyDescent="0.25">
      <c r="A3" s="2" t="s">
        <v>35</v>
      </c>
      <c r="B3" s="2" t="s">
        <v>36</v>
      </c>
      <c r="C3" s="2" t="s">
        <v>37</v>
      </c>
      <c r="D3" s="3">
        <v>100</v>
      </c>
      <c r="E3" s="4">
        <v>8.096275E-2</v>
      </c>
      <c r="F3" s="5" t="s">
        <v>38</v>
      </c>
      <c r="G3" s="5">
        <v>43577</v>
      </c>
      <c r="H3" s="5">
        <v>45038</v>
      </c>
      <c r="I3" s="6" t="s">
        <v>39</v>
      </c>
    </row>
    <row r="4" spans="1:9" ht="150" x14ac:dyDescent="0.25">
      <c r="A4" s="2" t="s">
        <v>48</v>
      </c>
      <c r="B4" s="2" t="s">
        <v>49</v>
      </c>
      <c r="C4" s="2" t="s">
        <v>50</v>
      </c>
      <c r="D4" s="3">
        <v>324.3</v>
      </c>
      <c r="E4" s="4">
        <v>0</v>
      </c>
      <c r="F4" s="5" t="s">
        <v>51</v>
      </c>
      <c r="G4" s="5">
        <v>43661</v>
      </c>
      <c r="H4" s="5">
        <v>45853</v>
      </c>
      <c r="I4" s="6" t="s">
        <v>52</v>
      </c>
    </row>
    <row r="5" spans="1:9" ht="75" x14ac:dyDescent="0.25">
      <c r="A5" s="2" t="s">
        <v>62</v>
      </c>
      <c r="B5" s="2" t="s">
        <v>63</v>
      </c>
      <c r="C5" s="2" t="s">
        <v>64</v>
      </c>
      <c r="D5" s="3">
        <v>50</v>
      </c>
      <c r="E5" s="4">
        <v>0</v>
      </c>
      <c r="F5" s="5" t="s">
        <v>65</v>
      </c>
      <c r="G5" s="5">
        <v>43724</v>
      </c>
      <c r="H5" s="5">
        <v>45551</v>
      </c>
      <c r="I5" s="6">
        <v>0</v>
      </c>
    </row>
    <row r="6" spans="1:9" ht="90" x14ac:dyDescent="0.25">
      <c r="A6" s="2" t="s">
        <v>35</v>
      </c>
      <c r="B6" s="2" t="s">
        <v>40</v>
      </c>
      <c r="C6" s="2" t="s">
        <v>41</v>
      </c>
      <c r="D6" s="3">
        <v>40</v>
      </c>
      <c r="E6" s="4">
        <v>5.0000000000000001E-3</v>
      </c>
      <c r="F6" s="5" t="s">
        <v>42</v>
      </c>
      <c r="G6" s="5">
        <v>43588</v>
      </c>
      <c r="H6" s="5">
        <v>45415</v>
      </c>
      <c r="I6" s="6" t="s">
        <v>43</v>
      </c>
    </row>
    <row r="7" spans="1:9" ht="90" x14ac:dyDescent="0.25">
      <c r="A7" s="2" t="s">
        <v>53</v>
      </c>
      <c r="B7" s="2" t="s">
        <v>54</v>
      </c>
      <c r="C7" s="2" t="s">
        <v>55</v>
      </c>
      <c r="D7" s="3">
        <v>150</v>
      </c>
      <c r="E7" s="4">
        <v>0</v>
      </c>
      <c r="F7" s="5" t="s">
        <v>56</v>
      </c>
      <c r="G7" s="5">
        <v>43712</v>
      </c>
      <c r="H7" s="5">
        <v>45539</v>
      </c>
      <c r="I7" s="6">
        <v>0</v>
      </c>
    </row>
    <row r="8" spans="1:9" ht="135" x14ac:dyDescent="0.25">
      <c r="A8" s="2" t="s">
        <v>70</v>
      </c>
      <c r="B8" s="2" t="s">
        <v>71</v>
      </c>
      <c r="C8" s="2" t="s">
        <v>72</v>
      </c>
      <c r="D8" s="6"/>
      <c r="E8" s="4">
        <v>0</v>
      </c>
      <c r="F8" s="5" t="s">
        <v>73</v>
      </c>
      <c r="G8" s="5">
        <v>43600</v>
      </c>
      <c r="H8" s="5">
        <v>43616</v>
      </c>
      <c r="I8" s="6" t="s">
        <v>74</v>
      </c>
    </row>
    <row r="9" spans="1:9" ht="75" x14ac:dyDescent="0.25">
      <c r="A9" s="10" t="s">
        <v>66</v>
      </c>
      <c r="B9" s="10" t="s">
        <v>67</v>
      </c>
      <c r="C9" s="10" t="s">
        <v>68</v>
      </c>
      <c r="D9" s="8">
        <v>50</v>
      </c>
      <c r="E9" s="11">
        <v>0</v>
      </c>
      <c r="F9" s="12" t="s">
        <v>69</v>
      </c>
      <c r="G9" s="12">
        <v>43789</v>
      </c>
      <c r="H9" s="12">
        <v>45616</v>
      </c>
      <c r="I9" s="9"/>
    </row>
    <row r="10" spans="1:9" ht="45" x14ac:dyDescent="0.25">
      <c r="A10" s="2" t="s">
        <v>70</v>
      </c>
      <c r="B10" s="2" t="s">
        <v>75</v>
      </c>
      <c r="C10" s="2" t="s">
        <v>76</v>
      </c>
      <c r="D10" s="9"/>
      <c r="E10" s="4">
        <v>0</v>
      </c>
      <c r="F10" s="5" t="s">
        <v>77</v>
      </c>
      <c r="G10" s="5">
        <v>43628</v>
      </c>
      <c r="H10" s="5">
        <v>43641</v>
      </c>
      <c r="I10" s="6"/>
    </row>
    <row r="11" spans="1:9" ht="90" x14ac:dyDescent="0.25">
      <c r="A11" s="10" t="s">
        <v>44</v>
      </c>
      <c r="B11" s="10" t="s">
        <v>45</v>
      </c>
      <c r="C11" s="10" t="s">
        <v>46</v>
      </c>
      <c r="D11" s="8">
        <v>60</v>
      </c>
      <c r="E11" s="11">
        <v>0</v>
      </c>
      <c r="F11" s="12" t="s">
        <v>47</v>
      </c>
      <c r="G11" s="12">
        <v>43797</v>
      </c>
      <c r="H11" s="12">
        <v>44893</v>
      </c>
      <c r="I11" s="9"/>
    </row>
    <row r="12" spans="1:9" x14ac:dyDescent="0.25">
      <c r="A12" s="1" t="s">
        <v>153</v>
      </c>
      <c r="B12" s="1">
        <f>COUNTA(B2:B11)</f>
        <v>10</v>
      </c>
      <c r="C12" s="1"/>
      <c r="D12" s="7">
        <f>SUM(D2:D11)</f>
        <v>974.3</v>
      </c>
      <c r="E12" s="1"/>
      <c r="F12" s="1"/>
      <c r="G12" s="1"/>
      <c r="H12" s="1"/>
      <c r="I12" s="1"/>
    </row>
  </sheetData>
  <sortState ref="A2:I11">
    <sortCondition ref="B2:B1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4" zoomScale="70" zoomScaleNormal="70" workbookViewId="0">
      <selection activeCell="A3" sqref="A3:I5"/>
    </sheetView>
  </sheetViews>
  <sheetFormatPr baseColWidth="10" defaultRowHeight="15" x14ac:dyDescent="0.25"/>
  <cols>
    <col min="3" max="3" width="19.28515625" customWidth="1"/>
    <col min="9" max="9" width="43.85546875" customWidth="1"/>
  </cols>
  <sheetData>
    <row r="1" spans="1:9" ht="30" x14ac:dyDescent="0.25">
      <c r="A1" s="1" t="s">
        <v>1</v>
      </c>
      <c r="B1" s="1" t="s">
        <v>2</v>
      </c>
      <c r="C1" s="1" t="s">
        <v>3</v>
      </c>
      <c r="D1" s="1" t="s">
        <v>4</v>
      </c>
      <c r="E1" s="1" t="s">
        <v>5</v>
      </c>
      <c r="F1" s="1" t="s">
        <v>6</v>
      </c>
      <c r="G1" s="1" t="s">
        <v>7</v>
      </c>
      <c r="H1" s="1" t="s">
        <v>8</v>
      </c>
      <c r="I1" s="1" t="s">
        <v>9</v>
      </c>
    </row>
    <row r="2" spans="1:9" ht="90" x14ac:dyDescent="0.25">
      <c r="A2" s="2" t="s">
        <v>79</v>
      </c>
      <c r="B2" s="2" t="s">
        <v>80</v>
      </c>
      <c r="C2" s="2" t="s">
        <v>81</v>
      </c>
      <c r="D2" s="3">
        <v>150</v>
      </c>
      <c r="E2" s="4">
        <v>3.2333333333333298E-3</v>
      </c>
      <c r="F2" s="5" t="s">
        <v>82</v>
      </c>
      <c r="G2" s="5">
        <v>43508</v>
      </c>
      <c r="H2" s="5">
        <v>45777</v>
      </c>
      <c r="I2" s="6" t="s">
        <v>83</v>
      </c>
    </row>
    <row r="3" spans="1:9" ht="120" x14ac:dyDescent="0.25">
      <c r="A3" s="10" t="s">
        <v>70</v>
      </c>
      <c r="B3" s="10" t="s">
        <v>88</v>
      </c>
      <c r="C3" s="10" t="s">
        <v>89</v>
      </c>
      <c r="D3" s="8">
        <v>341</v>
      </c>
      <c r="E3" s="11">
        <v>0</v>
      </c>
      <c r="F3" s="12" t="s">
        <v>90</v>
      </c>
      <c r="G3" s="12">
        <v>43783</v>
      </c>
      <c r="H3" s="12">
        <v>45290</v>
      </c>
      <c r="I3" s="9"/>
    </row>
    <row r="4" spans="1:9" ht="90" x14ac:dyDescent="0.25">
      <c r="A4" s="10" t="s">
        <v>57</v>
      </c>
      <c r="B4" s="10" t="s">
        <v>91</v>
      </c>
      <c r="C4" s="10" t="s">
        <v>92</v>
      </c>
      <c r="D4" s="8">
        <v>150</v>
      </c>
      <c r="E4" s="11">
        <v>0.20250000000000001</v>
      </c>
      <c r="F4" s="12" t="s">
        <v>93</v>
      </c>
      <c r="G4" s="12">
        <v>43762</v>
      </c>
      <c r="H4" s="12">
        <v>44865</v>
      </c>
      <c r="I4" s="9"/>
    </row>
    <row r="5" spans="1:9" ht="240" x14ac:dyDescent="0.25">
      <c r="A5" s="10" t="s">
        <v>53</v>
      </c>
      <c r="B5" s="10" t="s">
        <v>84</v>
      </c>
      <c r="C5" s="10" t="s">
        <v>85</v>
      </c>
      <c r="D5" s="8">
        <v>245</v>
      </c>
      <c r="E5" s="11">
        <v>0</v>
      </c>
      <c r="F5" s="12" t="s">
        <v>86</v>
      </c>
      <c r="G5" s="12">
        <v>43781</v>
      </c>
      <c r="H5" s="12">
        <v>44773</v>
      </c>
      <c r="I5" s="9" t="s">
        <v>87</v>
      </c>
    </row>
    <row r="6" spans="1:9" x14ac:dyDescent="0.25">
      <c r="A6" s="1" t="s">
        <v>153</v>
      </c>
      <c r="B6" s="1">
        <f>COUNTA(B2:B5)</f>
        <v>4</v>
      </c>
      <c r="C6" s="1"/>
      <c r="D6" s="7">
        <f>SUM(D2:D5)</f>
        <v>886</v>
      </c>
      <c r="E6" s="1"/>
      <c r="F6" s="1"/>
      <c r="G6" s="1"/>
      <c r="H6" s="1"/>
      <c r="I6" s="1"/>
    </row>
  </sheetData>
  <sortState ref="A2:I5">
    <sortCondition ref="B2:B5"/>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E7" sqref="E7"/>
    </sheetView>
  </sheetViews>
  <sheetFormatPr baseColWidth="10" defaultRowHeight="15" x14ac:dyDescent="0.25"/>
  <cols>
    <col min="9" max="9" width="36.28515625" customWidth="1"/>
  </cols>
  <sheetData>
    <row r="1" spans="1:9" ht="30" x14ac:dyDescent="0.25">
      <c r="A1" s="1" t="s">
        <v>1</v>
      </c>
      <c r="B1" s="1" t="s">
        <v>2</v>
      </c>
      <c r="C1" s="1" t="s">
        <v>3</v>
      </c>
      <c r="D1" s="1" t="s">
        <v>4</v>
      </c>
      <c r="E1" s="1" t="s">
        <v>5</v>
      </c>
      <c r="F1" s="1" t="s">
        <v>6</v>
      </c>
      <c r="G1" s="1" t="s">
        <v>7</v>
      </c>
      <c r="H1" s="1" t="s">
        <v>8</v>
      </c>
      <c r="I1" s="1" t="s">
        <v>9</v>
      </c>
    </row>
    <row r="2" spans="1:9" ht="75" x14ac:dyDescent="0.25">
      <c r="A2" s="2" t="s">
        <v>48</v>
      </c>
      <c r="B2" s="2" t="s">
        <v>95</v>
      </c>
      <c r="C2" s="2" t="s">
        <v>96</v>
      </c>
      <c r="D2" s="3">
        <v>70</v>
      </c>
      <c r="E2" s="4">
        <v>0</v>
      </c>
      <c r="F2" s="5" t="s">
        <v>97</v>
      </c>
      <c r="G2" s="5">
        <v>43518</v>
      </c>
      <c r="H2" s="5">
        <v>44979</v>
      </c>
      <c r="I2" s="6" t="s">
        <v>98</v>
      </c>
    </row>
    <row r="3" spans="1:9" x14ac:dyDescent="0.25">
      <c r="A3" s="1" t="s">
        <v>153</v>
      </c>
      <c r="B3" s="1">
        <f>COUNTA(#REF!)</f>
        <v>1</v>
      </c>
      <c r="C3" s="1"/>
      <c r="D3" s="7">
        <v>70</v>
      </c>
      <c r="E3" s="1"/>
      <c r="F3" s="1"/>
      <c r="G3" s="1"/>
      <c r="H3" s="1"/>
      <c r="I3"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B1" sqref="B1"/>
    </sheetView>
  </sheetViews>
  <sheetFormatPr baseColWidth="10" defaultRowHeight="15" x14ac:dyDescent="0.25"/>
  <cols>
    <col min="3" max="3" width="31.85546875" customWidth="1"/>
    <col min="9" max="9" width="56.42578125" customWidth="1"/>
  </cols>
  <sheetData>
    <row r="1" spans="1:9" ht="30" x14ac:dyDescent="0.25">
      <c r="A1" s="1" t="s">
        <v>1</v>
      </c>
      <c r="B1" s="1" t="s">
        <v>2</v>
      </c>
      <c r="C1" s="1" t="s">
        <v>3</v>
      </c>
      <c r="D1" s="1" t="s">
        <v>4</v>
      </c>
      <c r="E1" s="1" t="s">
        <v>5</v>
      </c>
      <c r="F1" s="1" t="s">
        <v>6</v>
      </c>
      <c r="G1" s="1" t="s">
        <v>7</v>
      </c>
      <c r="H1" s="1" t="s">
        <v>8</v>
      </c>
      <c r="I1" s="1" t="s">
        <v>9</v>
      </c>
    </row>
    <row r="2" spans="1:9" ht="45" x14ac:dyDescent="0.25">
      <c r="A2" s="2" t="s">
        <v>48</v>
      </c>
      <c r="B2" s="2" t="s">
        <v>113</v>
      </c>
      <c r="C2" s="2" t="s">
        <v>114</v>
      </c>
      <c r="D2" s="3">
        <v>35.000020679999999</v>
      </c>
      <c r="E2" s="4">
        <v>1.3149106516470801E-2</v>
      </c>
      <c r="F2" s="5" t="s">
        <v>115</v>
      </c>
      <c r="G2" s="5">
        <v>43682</v>
      </c>
      <c r="H2" s="5">
        <v>44196</v>
      </c>
      <c r="I2" s="6">
        <v>0</v>
      </c>
    </row>
    <row r="3" spans="1:9" ht="45" x14ac:dyDescent="0.25">
      <c r="A3" s="2" t="s">
        <v>70</v>
      </c>
      <c r="B3" s="2" t="s">
        <v>131</v>
      </c>
      <c r="C3" s="2" t="s">
        <v>132</v>
      </c>
      <c r="D3" s="3">
        <v>50</v>
      </c>
      <c r="E3" s="4">
        <v>0.99460000000000004</v>
      </c>
      <c r="F3" s="5" t="s">
        <v>133</v>
      </c>
      <c r="G3" s="5">
        <v>43486</v>
      </c>
      <c r="H3" s="5">
        <v>44582</v>
      </c>
      <c r="I3" s="6" t="s">
        <v>134</v>
      </c>
    </row>
    <row r="4" spans="1:9" ht="60" x14ac:dyDescent="0.25">
      <c r="A4" s="10" t="s">
        <v>124</v>
      </c>
      <c r="B4" s="10" t="s">
        <v>125</v>
      </c>
      <c r="C4" s="10" t="s">
        <v>126</v>
      </c>
      <c r="D4" s="8">
        <v>37.214064</v>
      </c>
      <c r="E4" s="11">
        <v>0</v>
      </c>
      <c r="F4" s="12" t="s">
        <v>127</v>
      </c>
      <c r="G4" s="12">
        <v>43801</v>
      </c>
      <c r="H4" s="12">
        <v>45262</v>
      </c>
      <c r="I4" s="9"/>
    </row>
    <row r="5" spans="1:9" ht="60" x14ac:dyDescent="0.25">
      <c r="A5" s="10" t="s">
        <v>124</v>
      </c>
      <c r="B5" s="10" t="s">
        <v>128</v>
      </c>
      <c r="C5" s="10" t="s">
        <v>129</v>
      </c>
      <c r="D5" s="8">
        <v>10.849705999999999</v>
      </c>
      <c r="E5" s="11">
        <v>0</v>
      </c>
      <c r="F5" s="12" t="s">
        <v>130</v>
      </c>
      <c r="G5" s="12">
        <v>43801</v>
      </c>
      <c r="H5" s="12">
        <v>45262</v>
      </c>
      <c r="I5" s="9"/>
    </row>
    <row r="6" spans="1:9" ht="60" x14ac:dyDescent="0.25">
      <c r="A6" s="2" t="s">
        <v>109</v>
      </c>
      <c r="B6" s="2" t="s">
        <v>110</v>
      </c>
      <c r="C6" s="2" t="s">
        <v>111</v>
      </c>
      <c r="D6" s="3">
        <v>30</v>
      </c>
      <c r="E6" s="4">
        <v>0.12203444233333299</v>
      </c>
      <c r="F6" s="5" t="s">
        <v>112</v>
      </c>
      <c r="G6" s="5">
        <v>43684</v>
      </c>
      <c r="H6" s="5">
        <v>44780</v>
      </c>
      <c r="I6" s="6"/>
    </row>
    <row r="7" spans="1:9" ht="90" x14ac:dyDescent="0.25">
      <c r="A7" s="10" t="s">
        <v>53</v>
      </c>
      <c r="B7" s="10" t="s">
        <v>116</v>
      </c>
      <c r="C7" s="10" t="s">
        <v>117</v>
      </c>
      <c r="D7" s="8">
        <v>120</v>
      </c>
      <c r="E7" s="11">
        <v>0</v>
      </c>
      <c r="F7" s="12" t="s">
        <v>118</v>
      </c>
      <c r="G7" s="12">
        <v>43717</v>
      </c>
      <c r="H7" s="12">
        <v>1132253</v>
      </c>
      <c r="I7" s="9" t="s">
        <v>119</v>
      </c>
    </row>
    <row r="8" spans="1:9" ht="75" x14ac:dyDescent="0.25">
      <c r="A8" s="10" t="s">
        <v>57</v>
      </c>
      <c r="B8" s="10" t="s">
        <v>120</v>
      </c>
      <c r="C8" s="10" t="s">
        <v>121</v>
      </c>
      <c r="D8" s="8">
        <v>50</v>
      </c>
      <c r="E8" s="11">
        <v>0.498</v>
      </c>
      <c r="F8" s="12" t="s">
        <v>122</v>
      </c>
      <c r="G8" s="12">
        <v>43790</v>
      </c>
      <c r="H8" s="12">
        <v>44886</v>
      </c>
      <c r="I8" s="9" t="s">
        <v>123</v>
      </c>
    </row>
    <row r="9" spans="1:9" ht="60" x14ac:dyDescent="0.25">
      <c r="A9" s="10" t="s">
        <v>48</v>
      </c>
      <c r="B9" s="10" t="s">
        <v>135</v>
      </c>
      <c r="C9" s="10" t="s">
        <v>136</v>
      </c>
      <c r="D9" s="8">
        <v>25</v>
      </c>
      <c r="E9" s="11">
        <v>0</v>
      </c>
      <c r="F9" s="12" t="s">
        <v>137</v>
      </c>
      <c r="G9" s="12">
        <v>43791</v>
      </c>
      <c r="H9" s="12">
        <v>44522</v>
      </c>
      <c r="I9" s="9" t="s">
        <v>138</v>
      </c>
    </row>
    <row r="10" spans="1:9" x14ac:dyDescent="0.25">
      <c r="A10" s="1" t="s">
        <v>153</v>
      </c>
      <c r="B10" s="1">
        <f>COUNTA(B2:B9)</f>
        <v>8</v>
      </c>
      <c r="C10" s="1"/>
      <c r="D10" s="7">
        <f>SUM(D2:D9)</f>
        <v>358.06379068000001</v>
      </c>
      <c r="E10" s="1"/>
      <c r="F10" s="1"/>
      <c r="G10" s="1"/>
      <c r="H10" s="1"/>
      <c r="I10" s="1"/>
    </row>
  </sheetData>
  <sortState ref="A2:I9">
    <sortCondition ref="B2:B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10" workbookViewId="0"/>
  </sheetViews>
  <sheetFormatPr baseColWidth="10" defaultRowHeight="15" x14ac:dyDescent="0.25"/>
  <cols>
    <col min="4" max="4" width="25.5703125" customWidth="1"/>
    <col min="7" max="7" width="13" customWidth="1"/>
    <col min="10" max="10" width="46.85546875" customWidth="1"/>
  </cols>
  <sheetData>
    <row r="1" spans="1:10" ht="30" x14ac:dyDescent="0.25">
      <c r="A1" s="1" t="s">
        <v>0</v>
      </c>
      <c r="B1" s="1" t="s">
        <v>1</v>
      </c>
      <c r="C1" s="1" t="s">
        <v>2</v>
      </c>
      <c r="D1" s="1" t="s">
        <v>3</v>
      </c>
      <c r="E1" s="1" t="s">
        <v>4</v>
      </c>
      <c r="F1" s="1" t="s">
        <v>5</v>
      </c>
      <c r="G1" s="1" t="s">
        <v>6</v>
      </c>
      <c r="H1" s="1" t="s">
        <v>7</v>
      </c>
      <c r="I1" s="1" t="s">
        <v>8</v>
      </c>
      <c r="J1" s="1" t="s">
        <v>9</v>
      </c>
    </row>
    <row r="2" spans="1:10" ht="60" x14ac:dyDescent="0.25">
      <c r="A2" s="2" t="s">
        <v>99</v>
      </c>
      <c r="B2" s="2" t="s">
        <v>48</v>
      </c>
      <c r="C2" s="2" t="s">
        <v>100</v>
      </c>
      <c r="D2" s="2" t="s">
        <v>101</v>
      </c>
      <c r="E2" s="3">
        <v>236</v>
      </c>
      <c r="F2" s="4">
        <v>0</v>
      </c>
      <c r="G2" s="5" t="s">
        <v>102</v>
      </c>
      <c r="H2" s="5">
        <v>43549</v>
      </c>
      <c r="I2" s="5">
        <v>44737</v>
      </c>
      <c r="J2" s="6"/>
    </row>
    <row r="3" spans="1:10" ht="60" x14ac:dyDescent="0.25">
      <c r="A3" s="2" t="s">
        <v>16</v>
      </c>
      <c r="B3" s="2" t="s">
        <v>17</v>
      </c>
      <c r="C3" s="2" t="s">
        <v>18</v>
      </c>
      <c r="D3" s="2" t="s">
        <v>19</v>
      </c>
      <c r="E3" s="3">
        <v>50</v>
      </c>
      <c r="F3" s="4">
        <v>0</v>
      </c>
      <c r="G3" s="5" t="s">
        <v>20</v>
      </c>
      <c r="H3" s="5">
        <v>43654</v>
      </c>
      <c r="I3" s="5">
        <v>45322</v>
      </c>
      <c r="J3" s="6" t="s">
        <v>21</v>
      </c>
    </row>
    <row r="4" spans="1:10" ht="75" x14ac:dyDescent="0.25">
      <c r="A4" s="2" t="s">
        <v>139</v>
      </c>
      <c r="B4" s="2" t="s">
        <v>11</v>
      </c>
      <c r="C4" s="2" t="s">
        <v>149</v>
      </c>
      <c r="D4" s="2" t="s">
        <v>150</v>
      </c>
      <c r="E4" s="3">
        <v>50</v>
      </c>
      <c r="F4" s="4">
        <v>0</v>
      </c>
      <c r="G4" s="5" t="s">
        <v>151</v>
      </c>
      <c r="H4" s="5">
        <v>43658</v>
      </c>
      <c r="I4" s="5">
        <v>44681</v>
      </c>
      <c r="J4" s="6" t="s">
        <v>152</v>
      </c>
    </row>
    <row r="5" spans="1:10" ht="75" x14ac:dyDescent="0.25">
      <c r="A5" s="2" t="s">
        <v>139</v>
      </c>
      <c r="B5" s="2" t="s">
        <v>104</v>
      </c>
      <c r="C5" s="2" t="s">
        <v>140</v>
      </c>
      <c r="D5" s="2" t="s">
        <v>141</v>
      </c>
      <c r="E5" s="3">
        <v>60</v>
      </c>
      <c r="F5" s="4">
        <v>0</v>
      </c>
      <c r="G5" s="5" t="s">
        <v>142</v>
      </c>
      <c r="H5" s="5">
        <v>43629</v>
      </c>
      <c r="I5" s="5">
        <v>44926</v>
      </c>
      <c r="J5" s="6" t="s">
        <v>143</v>
      </c>
    </row>
    <row r="6" spans="1:10" ht="120" x14ac:dyDescent="0.25">
      <c r="A6" s="2" t="s">
        <v>10</v>
      </c>
      <c r="B6" s="2" t="s">
        <v>11</v>
      </c>
      <c r="C6" s="2" t="s">
        <v>12</v>
      </c>
      <c r="D6" s="2" t="s">
        <v>13</v>
      </c>
      <c r="E6" s="3">
        <v>80</v>
      </c>
      <c r="F6" s="4">
        <v>0</v>
      </c>
      <c r="G6" s="5" t="s">
        <v>14</v>
      </c>
      <c r="H6" s="5">
        <v>43557</v>
      </c>
      <c r="I6" s="5">
        <v>44196</v>
      </c>
      <c r="J6" s="6" t="s">
        <v>15</v>
      </c>
    </row>
    <row r="7" spans="1:10" ht="90" x14ac:dyDescent="0.25">
      <c r="A7" s="2" t="s">
        <v>22</v>
      </c>
      <c r="B7" s="2" t="s">
        <v>23</v>
      </c>
      <c r="C7" s="2" t="s">
        <v>24</v>
      </c>
      <c r="D7" s="2" t="s">
        <v>25</v>
      </c>
      <c r="E7" s="3">
        <v>24.146142000000001</v>
      </c>
      <c r="F7" s="4">
        <v>0</v>
      </c>
      <c r="G7" s="5" t="s">
        <v>26</v>
      </c>
      <c r="H7" s="5">
        <v>43546</v>
      </c>
      <c r="I7" s="5">
        <v>44179</v>
      </c>
      <c r="J7" s="6" t="s">
        <v>27</v>
      </c>
    </row>
    <row r="8" spans="1:10" ht="105" x14ac:dyDescent="0.25">
      <c r="A8" s="10" t="s">
        <v>103</v>
      </c>
      <c r="B8" s="10" t="s">
        <v>104</v>
      </c>
      <c r="C8" s="10" t="s">
        <v>105</v>
      </c>
      <c r="D8" s="10" t="s">
        <v>106</v>
      </c>
      <c r="E8" s="8">
        <v>67.276141999999993</v>
      </c>
      <c r="F8" s="11">
        <v>0</v>
      </c>
      <c r="G8" s="12" t="s">
        <v>107</v>
      </c>
      <c r="H8" s="12">
        <v>43782</v>
      </c>
      <c r="I8" s="12">
        <v>1132253</v>
      </c>
      <c r="J8" s="9"/>
    </row>
    <row r="9" spans="1:10" ht="165" x14ac:dyDescent="0.25">
      <c r="A9" s="2" t="s">
        <v>139</v>
      </c>
      <c r="B9" s="2" t="s">
        <v>144</v>
      </c>
      <c r="C9" s="2" t="s">
        <v>145</v>
      </c>
      <c r="D9" s="2" t="s">
        <v>146</v>
      </c>
      <c r="E9" s="3">
        <v>50</v>
      </c>
      <c r="F9" s="4">
        <v>0.32102384820000002</v>
      </c>
      <c r="G9" s="5" t="s">
        <v>147</v>
      </c>
      <c r="H9" s="5">
        <v>43486</v>
      </c>
      <c r="I9" s="5">
        <v>44500</v>
      </c>
      <c r="J9" s="6" t="s">
        <v>148</v>
      </c>
    </row>
    <row r="10" spans="1:10" ht="90" x14ac:dyDescent="0.25">
      <c r="A10" s="2" t="s">
        <v>28</v>
      </c>
      <c r="B10" s="2" t="s">
        <v>29</v>
      </c>
      <c r="C10" s="2" t="s">
        <v>30</v>
      </c>
      <c r="D10" s="2" t="s">
        <v>31</v>
      </c>
      <c r="E10" s="3">
        <v>104</v>
      </c>
      <c r="F10" s="4">
        <v>9.2741287596153799E-2</v>
      </c>
      <c r="G10" s="5" t="s">
        <v>32</v>
      </c>
      <c r="H10" s="5">
        <v>43606</v>
      </c>
      <c r="I10" s="5">
        <v>45259</v>
      </c>
      <c r="J10" s="6" t="s">
        <v>33</v>
      </c>
    </row>
    <row r="11" spans="1:10" x14ac:dyDescent="0.25">
      <c r="A11" s="1" t="s">
        <v>153</v>
      </c>
      <c r="B11" s="1">
        <f>COUNTA(B2:B10)</f>
        <v>9</v>
      </c>
      <c r="C11" s="1"/>
      <c r="D11" s="1"/>
      <c r="E11" s="7">
        <f>SUM(E2:E10)</f>
        <v>721.42228399999999</v>
      </c>
      <c r="F11" s="1"/>
      <c r="G11" s="1"/>
      <c r="H11" s="1"/>
      <c r="I11" s="1"/>
      <c r="J11" s="1"/>
    </row>
  </sheetData>
  <sortState ref="A2:J10">
    <sortCondition ref="C2:C1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TD</vt:lpstr>
      <vt:lpstr>CONSOLIDADO</vt:lpstr>
      <vt:lpstr>BID</vt:lpstr>
      <vt:lpstr>BIRF</vt:lpstr>
      <vt:lpstr>CAF</vt:lpstr>
      <vt:lpstr>FONPLATA</vt:lpstr>
      <vt:lpstr>BILATERALES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dc:creator>
  <cp:lastModifiedBy>Template</cp:lastModifiedBy>
  <dcterms:created xsi:type="dcterms:W3CDTF">2020-01-14T14:40:45Z</dcterms:created>
  <dcterms:modified xsi:type="dcterms:W3CDTF">2020-01-15T16:06:39Z</dcterms:modified>
</cp:coreProperties>
</file>